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4020" windowWidth="20520" windowHeight="4050"/>
  </bookViews>
  <sheets>
    <sheet name="成分分析【①分析条件】 " sheetId="55" r:id="rId1"/>
    <sheet name="成分分析【②分析結果】春" sheetId="33" r:id="rId2"/>
    <sheet name="成分分析【②分析結果】夏" sheetId="47" r:id="rId3"/>
    <sheet name="成分分析【②分析結果】秋" sheetId="48" r:id="rId4"/>
    <sheet name="成分分析【②分析結果】冬" sheetId="49" r:id="rId5"/>
    <sheet name="4段FP入力・計算表" sheetId="51" r:id="rId6"/>
    <sheet name="4段FP入力・計算表(記入例)" sheetId="52" r:id="rId7"/>
    <sheet name="自動測定機" sheetId="53" r:id="rId8"/>
  </sheets>
  <definedNames>
    <definedName name="_xlnm._FilterDatabase" localSheetId="7" hidden="1">自動測定機!$U$8:$U$9</definedName>
    <definedName name="_xlnm.Print_Area" localSheetId="5">'4段FP入力・計算表'!$A$1:$BV$38</definedName>
    <definedName name="_xlnm.Print_Area" localSheetId="7">自動測定機!$A$1:$T$1446</definedName>
    <definedName name="_xlnm.Print_Area" localSheetId="0">'成分分析【①分析条件】 '!$A$1:$K$107</definedName>
    <definedName name="_xlnm.Print_Area" localSheetId="2">成分分析【②分析結果】夏!$A$1:$BX$30</definedName>
    <definedName name="_xlnm.Print_Area" localSheetId="3">成分分析【②分析結果】秋!$A$1:$BX$30</definedName>
    <definedName name="_xlnm.Print_Area" localSheetId="1">成分分析【②分析結果】春!$A$1:$BX$30</definedName>
    <definedName name="_xlnm.Print_Area" localSheetId="4">成分分析【②分析結果】冬!$A$1:$BX$30</definedName>
  </definedNames>
  <calcPr calcId="152511"/>
</workbook>
</file>

<file path=xl/calcChain.xml><?xml version="1.0" encoding="utf-8"?>
<calcChain xmlns="http://schemas.openxmlformats.org/spreadsheetml/2006/main">
  <c r="BM39" i="52" l="1"/>
  <c r="BL39" i="52"/>
  <c r="BK39" i="52"/>
  <c r="BJ39" i="52"/>
  <c r="BI39" i="52"/>
  <c r="BH39" i="52"/>
  <c r="BG39" i="52"/>
  <c r="BF39" i="52"/>
  <c r="BM38" i="52"/>
  <c r="BL38" i="52"/>
  <c r="BK38" i="52"/>
  <c r="BJ38" i="52"/>
  <c r="BO38" i="52" s="1"/>
  <c r="BI38" i="52"/>
  <c r="BH38" i="52"/>
  <c r="BG38" i="52"/>
  <c r="BF38" i="52"/>
  <c r="BN38" i="52" s="1"/>
  <c r="AR38" i="52"/>
  <c r="AQ38" i="52"/>
  <c r="AP38" i="52"/>
  <c r="AO38" i="52"/>
  <c r="AN38" i="52"/>
  <c r="H38" i="52"/>
  <c r="BD38" i="52" s="1"/>
  <c r="BM37" i="52"/>
  <c r="BL37" i="52"/>
  <c r="BK37" i="52"/>
  <c r="BJ37" i="52"/>
  <c r="BO37" i="52" s="1"/>
  <c r="BI37" i="52"/>
  <c r="BH37" i="52"/>
  <c r="BG37" i="52"/>
  <c r="BF37" i="52"/>
  <c r="BN37" i="52" s="1"/>
  <c r="BP37" i="52" s="1"/>
  <c r="BR37" i="52" s="1"/>
  <c r="AR37" i="52"/>
  <c r="AQ37" i="52"/>
  <c r="AP37" i="52"/>
  <c r="AO37" i="52"/>
  <c r="AN37" i="52"/>
  <c r="H37" i="52"/>
  <c r="BD37" i="52" s="1"/>
  <c r="BM36" i="52"/>
  <c r="BL36" i="52"/>
  <c r="BK36" i="52"/>
  <c r="BJ36" i="52"/>
  <c r="BO36" i="52" s="1"/>
  <c r="BI36" i="52"/>
  <c r="BH36" i="52"/>
  <c r="BG36" i="52"/>
  <c r="BF36" i="52"/>
  <c r="BN36" i="52" s="1"/>
  <c r="BP36" i="52" s="1"/>
  <c r="BR36" i="52" s="1"/>
  <c r="AR36" i="52"/>
  <c r="AQ36" i="52"/>
  <c r="AP36" i="52"/>
  <c r="AO36" i="52"/>
  <c r="AN36" i="52"/>
  <c r="H36" i="52"/>
  <c r="BD36" i="52" s="1"/>
  <c r="BM35" i="52"/>
  <c r="BL35" i="52"/>
  <c r="BK35" i="52"/>
  <c r="BJ35" i="52"/>
  <c r="BO35" i="52" s="1"/>
  <c r="BI35" i="52"/>
  <c r="BH35" i="52"/>
  <c r="BG35" i="52"/>
  <c r="BF35" i="52"/>
  <c r="BN35" i="52" s="1"/>
  <c r="BP35" i="52" s="1"/>
  <c r="BR35" i="52" s="1"/>
  <c r="AR35" i="52"/>
  <c r="AQ35" i="52"/>
  <c r="AP35" i="52"/>
  <c r="AO35" i="52"/>
  <c r="AN35" i="52"/>
  <c r="H35" i="52"/>
  <c r="BD35" i="52" s="1"/>
  <c r="BM34" i="52"/>
  <c r="BL34" i="52"/>
  <c r="BK34" i="52"/>
  <c r="BJ34" i="52"/>
  <c r="BO34" i="52" s="1"/>
  <c r="BI34" i="52"/>
  <c r="BH34" i="52"/>
  <c r="BG34" i="52"/>
  <c r="BF34" i="52"/>
  <c r="BN34" i="52" s="1"/>
  <c r="BP34" i="52" s="1"/>
  <c r="BR34" i="52" s="1"/>
  <c r="AR34" i="52"/>
  <c r="AQ34" i="52"/>
  <c r="AP34" i="52"/>
  <c r="AO34" i="52"/>
  <c r="AN34" i="52"/>
  <c r="H34" i="52"/>
  <c r="BD34" i="52" s="1"/>
  <c r="BM33" i="52"/>
  <c r="BL33" i="52"/>
  <c r="BK33" i="52"/>
  <c r="BJ33" i="52"/>
  <c r="BO33" i="52" s="1"/>
  <c r="BI33" i="52"/>
  <c r="BH33" i="52"/>
  <c r="BG33" i="52"/>
  <c r="BF33" i="52"/>
  <c r="BN33" i="52" s="1"/>
  <c r="BP33" i="52" s="1"/>
  <c r="BR33" i="52" s="1"/>
  <c r="AR33" i="52"/>
  <c r="AQ33" i="52"/>
  <c r="AP33" i="52"/>
  <c r="AO33" i="52"/>
  <c r="AN33" i="52"/>
  <c r="H33" i="52"/>
  <c r="BD33" i="52" s="1"/>
  <c r="BM32" i="52"/>
  <c r="BL32" i="52"/>
  <c r="BK32" i="52"/>
  <c r="BJ32" i="52"/>
  <c r="BO32" i="52" s="1"/>
  <c r="BI32" i="52"/>
  <c r="BH32" i="52"/>
  <c r="BG32" i="52"/>
  <c r="BF32" i="52"/>
  <c r="BN32" i="52" s="1"/>
  <c r="BP32" i="52" s="1"/>
  <c r="BR32" i="52" s="1"/>
  <c r="AR32" i="52"/>
  <c r="AQ32" i="52"/>
  <c r="AP32" i="52"/>
  <c r="AO32" i="52"/>
  <c r="AN32" i="52"/>
  <c r="H32" i="52"/>
  <c r="BD32" i="52" s="1"/>
  <c r="BM31" i="52"/>
  <c r="BL31" i="52"/>
  <c r="BK31" i="52"/>
  <c r="BJ31" i="52"/>
  <c r="BO31" i="52" s="1"/>
  <c r="BI31" i="52"/>
  <c r="BH31" i="52"/>
  <c r="BG31" i="52"/>
  <c r="BF31" i="52"/>
  <c r="BN31" i="52" s="1"/>
  <c r="BP31" i="52" s="1"/>
  <c r="BR31" i="52" s="1"/>
  <c r="AR31" i="52"/>
  <c r="AQ31" i="52"/>
  <c r="AP31" i="52"/>
  <c r="AO31" i="52"/>
  <c r="AN31" i="52"/>
  <c r="H31" i="52"/>
  <c r="BD31" i="52" s="1"/>
  <c r="BM30" i="52"/>
  <c r="BL30" i="52"/>
  <c r="BK30" i="52"/>
  <c r="BJ30" i="52"/>
  <c r="BO30" i="52" s="1"/>
  <c r="BI30" i="52"/>
  <c r="BH30" i="52"/>
  <c r="BG30" i="52"/>
  <c r="BF30" i="52"/>
  <c r="BN30" i="52" s="1"/>
  <c r="BP30" i="52" s="1"/>
  <c r="BR30" i="52" s="1"/>
  <c r="AR30" i="52"/>
  <c r="AQ30" i="52"/>
  <c r="AP30" i="52"/>
  <c r="AO30" i="52"/>
  <c r="AN30" i="52"/>
  <c r="H30" i="52"/>
  <c r="BD30" i="52" s="1"/>
  <c r="BM29" i="52"/>
  <c r="BL29" i="52"/>
  <c r="BK29" i="52"/>
  <c r="BJ29" i="52"/>
  <c r="BO29" i="52" s="1"/>
  <c r="BI29" i="52"/>
  <c r="BH29" i="52"/>
  <c r="BG29" i="52"/>
  <c r="BF29" i="52"/>
  <c r="BN29" i="52" s="1"/>
  <c r="BP29" i="52" s="1"/>
  <c r="BR29" i="52" s="1"/>
  <c r="AR29" i="52"/>
  <c r="AQ29" i="52"/>
  <c r="AP29" i="52"/>
  <c r="AO29" i="52"/>
  <c r="AN29" i="52"/>
  <c r="H29" i="52"/>
  <c r="BD29" i="52" s="1"/>
  <c r="BM28" i="52"/>
  <c r="BL28" i="52"/>
  <c r="BK28" i="52"/>
  <c r="BJ28" i="52"/>
  <c r="BO28" i="52" s="1"/>
  <c r="BI28" i="52"/>
  <c r="BH28" i="52"/>
  <c r="BG28" i="52"/>
  <c r="BF28" i="52"/>
  <c r="BN28" i="52" s="1"/>
  <c r="BP28" i="52" s="1"/>
  <c r="BR28" i="52" s="1"/>
  <c r="AR28" i="52"/>
  <c r="AQ28" i="52"/>
  <c r="AP28" i="52"/>
  <c r="AO28" i="52"/>
  <c r="AN28" i="52"/>
  <c r="H28" i="52"/>
  <c r="BD28" i="52" s="1"/>
  <c r="BM27" i="52"/>
  <c r="BL27" i="52"/>
  <c r="BK27" i="52"/>
  <c r="BJ27" i="52"/>
  <c r="BO27" i="52" s="1"/>
  <c r="BI27" i="52"/>
  <c r="BH27" i="52"/>
  <c r="BG27" i="52"/>
  <c r="BF27" i="52"/>
  <c r="BN27" i="52" s="1"/>
  <c r="BP27" i="52" s="1"/>
  <c r="BR27" i="52" s="1"/>
  <c r="AR27" i="52"/>
  <c r="AQ27" i="52"/>
  <c r="AP27" i="52"/>
  <c r="AO27" i="52"/>
  <c r="AN27" i="52"/>
  <c r="H27" i="52"/>
  <c r="BD27" i="52" s="1"/>
  <c r="BM26" i="52"/>
  <c r="BL26" i="52"/>
  <c r="BK26" i="52"/>
  <c r="BJ26" i="52"/>
  <c r="BO26" i="52" s="1"/>
  <c r="BI26" i="52"/>
  <c r="BH26" i="52"/>
  <c r="BG26" i="52"/>
  <c r="BF26" i="52"/>
  <c r="BN26" i="52" s="1"/>
  <c r="BP26" i="52" s="1"/>
  <c r="BR26" i="52" s="1"/>
  <c r="AR26" i="52"/>
  <c r="AQ26" i="52"/>
  <c r="AP26" i="52"/>
  <c r="AO26" i="52"/>
  <c r="AN26" i="52"/>
  <c r="H26" i="52"/>
  <c r="BD26" i="52" s="1"/>
  <c r="BM25" i="52"/>
  <c r="BL25" i="52"/>
  <c r="BK25" i="52"/>
  <c r="BJ25" i="52"/>
  <c r="BO25" i="52" s="1"/>
  <c r="BI25" i="52"/>
  <c r="BH25" i="52"/>
  <c r="BG25" i="52"/>
  <c r="BF25" i="52"/>
  <c r="BN25" i="52" s="1"/>
  <c r="BP25" i="52" s="1"/>
  <c r="BR25" i="52" s="1"/>
  <c r="AR25" i="52"/>
  <c r="AQ25" i="52"/>
  <c r="AP25" i="52"/>
  <c r="AO25" i="52"/>
  <c r="AN25" i="52"/>
  <c r="H25" i="52"/>
  <c r="BD25" i="52" s="1"/>
  <c r="BM24" i="52"/>
  <c r="BL24" i="52"/>
  <c r="BK24" i="52"/>
  <c r="BJ24" i="52"/>
  <c r="BO24" i="52" s="1"/>
  <c r="BI24" i="52"/>
  <c r="BH24" i="52"/>
  <c r="BG24" i="52"/>
  <c r="BF24" i="52"/>
  <c r="BN24" i="52" s="1"/>
  <c r="BP24" i="52" s="1"/>
  <c r="BR24" i="52" s="1"/>
  <c r="AR24" i="52"/>
  <c r="AQ24" i="52"/>
  <c r="AP24" i="52"/>
  <c r="AO24" i="52"/>
  <c r="AN24" i="52"/>
  <c r="H24" i="52"/>
  <c r="BD24" i="52" s="1"/>
  <c r="BM23" i="52"/>
  <c r="BL23" i="52"/>
  <c r="BK23" i="52"/>
  <c r="BJ23" i="52"/>
  <c r="BO23" i="52" s="1"/>
  <c r="BI23" i="52"/>
  <c r="BH23" i="52"/>
  <c r="BG23" i="52"/>
  <c r="BF23" i="52"/>
  <c r="BN23" i="52" s="1"/>
  <c r="BP23" i="52" s="1"/>
  <c r="BR23" i="52" s="1"/>
  <c r="AR23" i="52"/>
  <c r="AQ23" i="52"/>
  <c r="AP23" i="52"/>
  <c r="AO23" i="52"/>
  <c r="AN23" i="52"/>
  <c r="H23" i="52"/>
  <c r="BD23" i="52" s="1"/>
  <c r="BM22" i="52"/>
  <c r="BL22" i="52"/>
  <c r="BK22" i="52"/>
  <c r="BJ22" i="52"/>
  <c r="BO22" i="52" s="1"/>
  <c r="BI22" i="52"/>
  <c r="BH22" i="52"/>
  <c r="BG22" i="52"/>
  <c r="BF22" i="52"/>
  <c r="BN22" i="52" s="1"/>
  <c r="BP22" i="52" s="1"/>
  <c r="BR22" i="52" s="1"/>
  <c r="AR22" i="52"/>
  <c r="AQ22" i="52"/>
  <c r="AP22" i="52"/>
  <c r="AO22" i="52"/>
  <c r="AN22" i="52"/>
  <c r="H22" i="52"/>
  <c r="BD22" i="52" s="1"/>
  <c r="BM21" i="52"/>
  <c r="BL21" i="52"/>
  <c r="BK21" i="52"/>
  <c r="BJ21" i="52"/>
  <c r="BO21" i="52" s="1"/>
  <c r="BI21" i="52"/>
  <c r="BH21" i="52"/>
  <c r="BG21" i="52"/>
  <c r="BF21" i="52"/>
  <c r="BN21" i="52" s="1"/>
  <c r="BP21" i="52" s="1"/>
  <c r="BR21" i="52" s="1"/>
  <c r="AR21" i="52"/>
  <c r="AQ21" i="52"/>
  <c r="AP21" i="52"/>
  <c r="AO21" i="52"/>
  <c r="AN21" i="52"/>
  <c r="H21" i="52"/>
  <c r="BD21" i="52" s="1"/>
  <c r="BM20" i="52"/>
  <c r="BL20" i="52"/>
  <c r="BK20" i="52"/>
  <c r="BJ20" i="52"/>
  <c r="BO20" i="52" s="1"/>
  <c r="BI20" i="52"/>
  <c r="BH20" i="52"/>
  <c r="BG20" i="52"/>
  <c r="BF20" i="52"/>
  <c r="BN20" i="52" s="1"/>
  <c r="BP20" i="52" s="1"/>
  <c r="BR20" i="52" s="1"/>
  <c r="AR20" i="52"/>
  <c r="AQ20" i="52"/>
  <c r="AP20" i="52"/>
  <c r="AO20" i="52"/>
  <c r="AN20" i="52"/>
  <c r="H20" i="52"/>
  <c r="BD20" i="52" s="1"/>
  <c r="BM19" i="52"/>
  <c r="BL19" i="52"/>
  <c r="BK19" i="52"/>
  <c r="BJ19" i="52"/>
  <c r="BO19" i="52" s="1"/>
  <c r="BI19" i="52"/>
  <c r="BH19" i="52"/>
  <c r="BG19" i="52"/>
  <c r="BF19" i="52"/>
  <c r="BN19" i="52" s="1"/>
  <c r="BP19" i="52" s="1"/>
  <c r="BR19" i="52" s="1"/>
  <c r="AR19" i="52"/>
  <c r="AQ19" i="52"/>
  <c r="AP19" i="52"/>
  <c r="AO19" i="52"/>
  <c r="AN19" i="52"/>
  <c r="H19" i="52"/>
  <c r="BD19" i="52" s="1"/>
  <c r="BM18" i="52"/>
  <c r="BL18" i="52"/>
  <c r="BK18" i="52"/>
  <c r="BJ18" i="52"/>
  <c r="BO18" i="52" s="1"/>
  <c r="BI18" i="52"/>
  <c r="BH18" i="52"/>
  <c r="BG18" i="52"/>
  <c r="BF18" i="52"/>
  <c r="BN18" i="52" s="1"/>
  <c r="BP18" i="52" s="1"/>
  <c r="BR18" i="52" s="1"/>
  <c r="AR18" i="52"/>
  <c r="AQ18" i="52"/>
  <c r="AP18" i="52"/>
  <c r="AO18" i="52"/>
  <c r="AN18" i="52"/>
  <c r="H18" i="52"/>
  <c r="BC18" i="52" s="1"/>
  <c r="BM17" i="52"/>
  <c r="BL17" i="52"/>
  <c r="BK17" i="52"/>
  <c r="BJ17" i="52"/>
  <c r="BO17" i="52" s="1"/>
  <c r="BI17" i="52"/>
  <c r="BH17" i="52"/>
  <c r="BG17" i="52"/>
  <c r="BF17" i="52"/>
  <c r="BN17" i="52" s="1"/>
  <c r="BP17" i="52" s="1"/>
  <c r="BR17" i="52" s="1"/>
  <c r="AR17" i="52"/>
  <c r="AQ17" i="52"/>
  <c r="AP17" i="52"/>
  <c r="AO17" i="52"/>
  <c r="AN17" i="52"/>
  <c r="H17" i="52"/>
  <c r="BD17" i="52" s="1"/>
  <c r="BM16" i="52"/>
  <c r="BL16" i="52"/>
  <c r="BK16" i="52"/>
  <c r="BJ16" i="52"/>
  <c r="BO16" i="52" s="1"/>
  <c r="BI16" i="52"/>
  <c r="BH16" i="52"/>
  <c r="BG16" i="52"/>
  <c r="BF16" i="52"/>
  <c r="BN16" i="52" s="1"/>
  <c r="BP16" i="52" s="1"/>
  <c r="BR16" i="52" s="1"/>
  <c r="AR16" i="52"/>
  <c r="AQ16" i="52"/>
  <c r="AP16" i="52"/>
  <c r="AO16" i="52"/>
  <c r="AN16" i="52"/>
  <c r="H16" i="52"/>
  <c r="BD16" i="52" s="1"/>
  <c r="BM15" i="52"/>
  <c r="BL15" i="52"/>
  <c r="BK15" i="52"/>
  <c r="BJ15" i="52"/>
  <c r="BO15" i="52" s="1"/>
  <c r="BI15" i="52"/>
  <c r="BH15" i="52"/>
  <c r="BG15" i="52"/>
  <c r="BF15" i="52"/>
  <c r="BN15" i="52" s="1"/>
  <c r="BP15" i="52" s="1"/>
  <c r="BR15" i="52" s="1"/>
  <c r="AR15" i="52"/>
  <c r="AQ15" i="52"/>
  <c r="AP15" i="52"/>
  <c r="AO15" i="52"/>
  <c r="AN15" i="52"/>
  <c r="H15" i="52"/>
  <c r="BD15" i="52" s="1"/>
  <c r="BM14" i="52"/>
  <c r="BL14" i="52"/>
  <c r="BK14" i="52"/>
  <c r="BJ14" i="52"/>
  <c r="BO14" i="52" s="1"/>
  <c r="BI14" i="52"/>
  <c r="BH14" i="52"/>
  <c r="BG14" i="52"/>
  <c r="BF14" i="52"/>
  <c r="BN14" i="52" s="1"/>
  <c r="BP14" i="52" s="1"/>
  <c r="BR14" i="52" s="1"/>
  <c r="AR14" i="52"/>
  <c r="AQ14" i="52"/>
  <c r="AP14" i="52"/>
  <c r="AO14" i="52"/>
  <c r="AN14" i="52"/>
  <c r="H14" i="52"/>
  <c r="BD14" i="52" s="1"/>
  <c r="BM13" i="52"/>
  <c r="BL13" i="52"/>
  <c r="BK13" i="52"/>
  <c r="BJ13" i="52"/>
  <c r="BO13" i="52" s="1"/>
  <c r="BI13" i="52"/>
  <c r="BH13" i="52"/>
  <c r="BG13" i="52"/>
  <c r="BF13" i="52"/>
  <c r="BN13" i="52" s="1"/>
  <c r="BP13" i="52" s="1"/>
  <c r="BR13" i="52" s="1"/>
  <c r="AR13" i="52"/>
  <c r="AQ13" i="52"/>
  <c r="AP13" i="52"/>
  <c r="AO13" i="52"/>
  <c r="AN13" i="52"/>
  <c r="H13" i="52"/>
  <c r="BD13" i="52" s="1"/>
  <c r="BM12" i="52"/>
  <c r="BL12" i="52"/>
  <c r="BK12" i="52"/>
  <c r="BJ12" i="52"/>
  <c r="BO12" i="52" s="1"/>
  <c r="BI12" i="52"/>
  <c r="BH12" i="52"/>
  <c r="BG12" i="52"/>
  <c r="BF12" i="52"/>
  <c r="BN12" i="52" s="1"/>
  <c r="BP12" i="52" s="1"/>
  <c r="BR12" i="52" s="1"/>
  <c r="AR12" i="52"/>
  <c r="AQ12" i="52"/>
  <c r="AP12" i="52"/>
  <c r="AO12" i="52"/>
  <c r="AN12" i="52"/>
  <c r="H12" i="52"/>
  <c r="BM11" i="52"/>
  <c r="BL11" i="52"/>
  <c r="BK11" i="52"/>
  <c r="BJ11" i="52"/>
  <c r="BO11" i="52" s="1"/>
  <c r="BI11" i="52"/>
  <c r="BH11" i="52"/>
  <c r="BG11" i="52"/>
  <c r="BF11" i="52"/>
  <c r="BN11" i="52" s="1"/>
  <c r="BP11" i="52" s="1"/>
  <c r="BR11" i="52" s="1"/>
  <c r="AR11" i="52"/>
  <c r="AQ11" i="52"/>
  <c r="AP11" i="52"/>
  <c r="AO11" i="52"/>
  <c r="AN11" i="52"/>
  <c r="H11" i="52"/>
  <c r="AW11" i="52" s="1"/>
  <c r="AS4" i="52"/>
  <c r="AR4" i="52"/>
  <c r="AO4" i="52"/>
  <c r="AO3" i="52"/>
  <c r="BM38" i="51"/>
  <c r="BL38" i="51"/>
  <c r="BK38" i="51"/>
  <c r="BJ38" i="51"/>
  <c r="BI38" i="51"/>
  <c r="BH38" i="51"/>
  <c r="BG38" i="51"/>
  <c r="BF38" i="51"/>
  <c r="BN38" i="51" s="1"/>
  <c r="BD38" i="51"/>
  <c r="BC38" i="51"/>
  <c r="BB38" i="51"/>
  <c r="BA38" i="51"/>
  <c r="AZ38" i="51"/>
  <c r="AY38" i="51"/>
  <c r="AX38" i="51"/>
  <c r="AW38" i="51"/>
  <c r="AV38" i="51"/>
  <c r="AU38" i="51"/>
  <c r="AT38" i="51"/>
  <c r="AS38" i="51"/>
  <c r="AR38" i="51"/>
  <c r="AQ38" i="51"/>
  <c r="AP38" i="51"/>
  <c r="AO38" i="51"/>
  <c r="AN38" i="51"/>
  <c r="BM37" i="51"/>
  <c r="BL37" i="51"/>
  <c r="BK37" i="51"/>
  <c r="BO37" i="51" s="1"/>
  <c r="BJ37" i="51"/>
  <c r="BI37" i="51"/>
  <c r="BH37" i="51"/>
  <c r="BG37" i="51"/>
  <c r="BF37" i="51"/>
  <c r="BD37" i="51"/>
  <c r="BC37" i="51"/>
  <c r="BB37" i="51"/>
  <c r="BA37" i="51"/>
  <c r="AZ37" i="51"/>
  <c r="AY37" i="51"/>
  <c r="AX37" i="51"/>
  <c r="AW37" i="51"/>
  <c r="AV37" i="51"/>
  <c r="AU37" i="51"/>
  <c r="AT37" i="51"/>
  <c r="AS37" i="51"/>
  <c r="AR37" i="51"/>
  <c r="AQ37" i="51"/>
  <c r="AP37" i="51"/>
  <c r="AO37" i="51"/>
  <c r="AN37" i="51"/>
  <c r="BM36" i="51"/>
  <c r="BL36" i="51"/>
  <c r="BK36" i="51"/>
  <c r="BJ36" i="51"/>
  <c r="BI36" i="51"/>
  <c r="BH36" i="51"/>
  <c r="BG36" i="51"/>
  <c r="BF36" i="51"/>
  <c r="BD36" i="51"/>
  <c r="BC36" i="51"/>
  <c r="BB36" i="51"/>
  <c r="BA36" i="51"/>
  <c r="AZ36" i="51"/>
  <c r="AY36" i="51"/>
  <c r="AX36" i="51"/>
  <c r="AW36" i="51"/>
  <c r="AV36" i="51"/>
  <c r="AU36" i="51"/>
  <c r="AT36" i="51"/>
  <c r="AS36" i="51"/>
  <c r="AR36" i="51"/>
  <c r="AQ36" i="51"/>
  <c r="AP36" i="51"/>
  <c r="AO36" i="51"/>
  <c r="AN36" i="51"/>
  <c r="BM35" i="51"/>
  <c r="BL35" i="51"/>
  <c r="BK35" i="51"/>
  <c r="BJ35" i="51"/>
  <c r="BI35" i="51"/>
  <c r="BO35" i="51" s="1"/>
  <c r="BH35" i="51"/>
  <c r="BG35" i="51"/>
  <c r="BF35" i="51"/>
  <c r="BD35" i="51"/>
  <c r="BC35" i="51"/>
  <c r="BB35" i="51"/>
  <c r="BA35" i="51"/>
  <c r="AZ35" i="51"/>
  <c r="AY35" i="51"/>
  <c r="AX35" i="51"/>
  <c r="AW35" i="51"/>
  <c r="AV35" i="51"/>
  <c r="AU35" i="51"/>
  <c r="AT35" i="51"/>
  <c r="AS35" i="51"/>
  <c r="AR35" i="51"/>
  <c r="AQ35" i="51"/>
  <c r="AP35" i="51"/>
  <c r="AO35" i="51"/>
  <c r="AN35" i="51"/>
  <c r="BM34" i="51"/>
  <c r="BL34" i="51"/>
  <c r="BK34" i="51"/>
  <c r="BJ34" i="51"/>
  <c r="BI34" i="51"/>
  <c r="BH34" i="51"/>
  <c r="BG34" i="51"/>
  <c r="BF34" i="51"/>
  <c r="BN34" i="51" s="1"/>
  <c r="BD34" i="51"/>
  <c r="BC34" i="51"/>
  <c r="BB34" i="51"/>
  <c r="BA34" i="51"/>
  <c r="AZ34" i="51"/>
  <c r="AY34" i="51"/>
  <c r="AX34" i="51"/>
  <c r="AW34" i="51"/>
  <c r="AV34" i="51"/>
  <c r="AU34" i="51"/>
  <c r="AT34" i="51"/>
  <c r="AS34" i="51"/>
  <c r="AR34" i="51"/>
  <c r="AQ34" i="51"/>
  <c r="AP34" i="51"/>
  <c r="AO34" i="51"/>
  <c r="AN34" i="51"/>
  <c r="BM33" i="51"/>
  <c r="BL33" i="51"/>
  <c r="BK33" i="51"/>
  <c r="BJ33" i="51"/>
  <c r="BO33" i="51" s="1"/>
  <c r="BI33" i="51"/>
  <c r="BH33" i="51"/>
  <c r="BG33" i="51"/>
  <c r="BF33" i="51"/>
  <c r="BD33" i="51"/>
  <c r="BC33" i="51"/>
  <c r="BB33" i="51"/>
  <c r="BA33" i="51"/>
  <c r="AZ33" i="51"/>
  <c r="AY33" i="51"/>
  <c r="AX33" i="51"/>
  <c r="AW33" i="51"/>
  <c r="AV33" i="51"/>
  <c r="AU33" i="51"/>
  <c r="AT33" i="51"/>
  <c r="AS33" i="51"/>
  <c r="AR33" i="51"/>
  <c r="AQ33" i="51"/>
  <c r="AP33" i="51"/>
  <c r="AO33" i="51"/>
  <c r="AN33" i="51"/>
  <c r="BM32" i="51"/>
  <c r="BL32" i="51"/>
  <c r="BK32" i="51"/>
  <c r="BJ32" i="51"/>
  <c r="BI32" i="51"/>
  <c r="BO32" i="51" s="1"/>
  <c r="BH32" i="51"/>
  <c r="BG32" i="51"/>
  <c r="BF32" i="51"/>
  <c r="BD32" i="51"/>
  <c r="BC32" i="51"/>
  <c r="BB32" i="51"/>
  <c r="BA32" i="51"/>
  <c r="AZ32" i="51"/>
  <c r="AY32" i="51"/>
  <c r="AX32" i="51"/>
  <c r="AW32" i="51"/>
  <c r="AV32" i="51"/>
  <c r="AU32" i="51"/>
  <c r="AT32" i="51"/>
  <c r="AS32" i="51"/>
  <c r="AR32" i="51"/>
  <c r="AQ32" i="51"/>
  <c r="AP32" i="51"/>
  <c r="AO32" i="51"/>
  <c r="AN32" i="51"/>
  <c r="BM31" i="51"/>
  <c r="BL31" i="51"/>
  <c r="BK31" i="51"/>
  <c r="BJ31" i="51"/>
  <c r="BI31" i="51"/>
  <c r="BH31" i="51"/>
  <c r="BG31" i="51"/>
  <c r="BF31" i="51"/>
  <c r="BN31" i="51" s="1"/>
  <c r="BD31" i="51"/>
  <c r="BC31" i="51"/>
  <c r="BB31" i="51"/>
  <c r="BA31" i="51"/>
  <c r="AZ31" i="51"/>
  <c r="AY31" i="51"/>
  <c r="AX31" i="51"/>
  <c r="AW31" i="51"/>
  <c r="AV31" i="51"/>
  <c r="AU31" i="51"/>
  <c r="AT31" i="51"/>
  <c r="AS31" i="51"/>
  <c r="AR31" i="51"/>
  <c r="AQ31" i="51"/>
  <c r="AP31" i="51"/>
  <c r="AO31" i="51"/>
  <c r="AN31" i="51"/>
  <c r="BM30" i="51"/>
  <c r="BL30" i="51"/>
  <c r="BK30" i="51"/>
  <c r="BJ30" i="51"/>
  <c r="BI30" i="51"/>
  <c r="BH30" i="51"/>
  <c r="BG30" i="51"/>
  <c r="BF30" i="51"/>
  <c r="BD30" i="51"/>
  <c r="BC30" i="51"/>
  <c r="BB30" i="51"/>
  <c r="BA30" i="51"/>
  <c r="AZ30" i="51"/>
  <c r="AY30" i="51"/>
  <c r="AX30" i="51"/>
  <c r="AW30" i="51"/>
  <c r="AV30" i="51"/>
  <c r="AU30" i="51"/>
  <c r="AT30" i="51"/>
  <c r="AS30" i="51"/>
  <c r="AR30" i="51"/>
  <c r="AQ30" i="51"/>
  <c r="AP30" i="51"/>
  <c r="AO30" i="51"/>
  <c r="AN30" i="51"/>
  <c r="BM29" i="51"/>
  <c r="BL29" i="51"/>
  <c r="BK29" i="51"/>
  <c r="BJ29" i="51"/>
  <c r="BI29" i="51"/>
  <c r="BH29" i="51"/>
  <c r="BG29" i="51"/>
  <c r="BF29" i="51"/>
  <c r="BD29" i="51"/>
  <c r="BC29" i="51"/>
  <c r="BB29" i="51"/>
  <c r="BA29" i="51"/>
  <c r="AZ29" i="51"/>
  <c r="AY29" i="51"/>
  <c r="AX29" i="51"/>
  <c r="AW29" i="51"/>
  <c r="AV29" i="51"/>
  <c r="AU29" i="51"/>
  <c r="AT29" i="51"/>
  <c r="AS29" i="51"/>
  <c r="AR29" i="51"/>
  <c r="AQ29" i="51"/>
  <c r="AP29" i="51"/>
  <c r="AO29" i="51"/>
  <c r="AN29" i="51"/>
  <c r="BM28" i="51"/>
  <c r="BL28" i="51"/>
  <c r="BK28" i="51"/>
  <c r="BJ28" i="51"/>
  <c r="BI28" i="51"/>
  <c r="BH28" i="51"/>
  <c r="BG28" i="51"/>
  <c r="BF28" i="51"/>
  <c r="BD28" i="51"/>
  <c r="BC28" i="51"/>
  <c r="BB28" i="51"/>
  <c r="BA28" i="51"/>
  <c r="AZ28" i="51"/>
  <c r="AY28" i="51"/>
  <c r="AX28" i="51"/>
  <c r="AW28" i="51"/>
  <c r="AV28" i="51"/>
  <c r="AU28" i="51"/>
  <c r="AT28" i="51"/>
  <c r="AS28" i="51"/>
  <c r="AR28" i="51"/>
  <c r="AQ28" i="51"/>
  <c r="AP28" i="51"/>
  <c r="AO28" i="51"/>
  <c r="AN28" i="51"/>
  <c r="BM27" i="51"/>
  <c r="BL27" i="51"/>
  <c r="BK27" i="51"/>
  <c r="BJ27" i="51"/>
  <c r="BI27" i="51"/>
  <c r="BH27" i="51"/>
  <c r="BG27" i="51"/>
  <c r="BF27" i="51"/>
  <c r="BN27" i="51" s="1"/>
  <c r="BD27" i="51"/>
  <c r="BC27" i="51"/>
  <c r="BB27" i="51"/>
  <c r="BA27" i="51"/>
  <c r="AZ27" i="51"/>
  <c r="AY27" i="51"/>
  <c r="AX27" i="51"/>
  <c r="AW27" i="51"/>
  <c r="AV27" i="51"/>
  <c r="AU27" i="51"/>
  <c r="AT27" i="51"/>
  <c r="AS27" i="51"/>
  <c r="AR27" i="51"/>
  <c r="AQ27" i="51"/>
  <c r="AP27" i="51"/>
  <c r="AO27" i="51"/>
  <c r="AN27" i="51"/>
  <c r="BM26" i="51"/>
  <c r="BL26" i="51"/>
  <c r="BK26" i="51"/>
  <c r="BJ26" i="51"/>
  <c r="BI26" i="51"/>
  <c r="BH26" i="51"/>
  <c r="BG26" i="51"/>
  <c r="BF26" i="51"/>
  <c r="BD26" i="51"/>
  <c r="BC26" i="51"/>
  <c r="BB26" i="51"/>
  <c r="BA26" i="51"/>
  <c r="AZ26" i="51"/>
  <c r="AY26" i="51"/>
  <c r="AX26" i="51"/>
  <c r="AW26" i="51"/>
  <c r="AV26" i="51"/>
  <c r="AU26" i="51"/>
  <c r="AT26" i="51"/>
  <c r="AS26" i="51"/>
  <c r="AR26" i="51"/>
  <c r="AQ26" i="51"/>
  <c r="AP26" i="51"/>
  <c r="AO26" i="51"/>
  <c r="AN26" i="51"/>
  <c r="BM25" i="51"/>
  <c r="BL25" i="51"/>
  <c r="BK25" i="51"/>
  <c r="BJ25" i="51"/>
  <c r="BI25" i="51"/>
  <c r="BO25" i="51" s="1"/>
  <c r="BH25" i="51"/>
  <c r="BG25" i="51"/>
  <c r="BF25" i="51"/>
  <c r="BD25" i="51"/>
  <c r="BC25" i="51"/>
  <c r="BB25" i="51"/>
  <c r="BA25" i="51"/>
  <c r="AZ25" i="51"/>
  <c r="AY25" i="51"/>
  <c r="AX25" i="51"/>
  <c r="AW25" i="51"/>
  <c r="AV25" i="51"/>
  <c r="AU25" i="51"/>
  <c r="AT25" i="51"/>
  <c r="AS25" i="51"/>
  <c r="AR25" i="51"/>
  <c r="AQ25" i="51"/>
  <c r="AP25" i="51"/>
  <c r="AO25" i="51"/>
  <c r="AN25" i="51"/>
  <c r="BM24" i="51"/>
  <c r="BL24" i="51"/>
  <c r="BK24" i="51"/>
  <c r="BJ24" i="51"/>
  <c r="BO24" i="51" s="1"/>
  <c r="BI24" i="51"/>
  <c r="BH24" i="51"/>
  <c r="BG24" i="51"/>
  <c r="BF24" i="51"/>
  <c r="BN24" i="51" s="1"/>
  <c r="BP24" i="51" s="1"/>
  <c r="BR24" i="51" s="1"/>
  <c r="BD24" i="51"/>
  <c r="BC24" i="51"/>
  <c r="BB24" i="51"/>
  <c r="BA24" i="51"/>
  <c r="AZ24" i="51"/>
  <c r="AY24" i="51"/>
  <c r="AX24" i="51"/>
  <c r="AW24" i="51"/>
  <c r="AV24" i="51"/>
  <c r="AU24" i="51"/>
  <c r="AT24" i="51"/>
  <c r="AS24" i="51"/>
  <c r="AR24" i="51"/>
  <c r="AQ24" i="51"/>
  <c r="AP24" i="51"/>
  <c r="AO24" i="51"/>
  <c r="AN24" i="51"/>
  <c r="BM23" i="51"/>
  <c r="BL23" i="51"/>
  <c r="BK23" i="51"/>
  <c r="BJ23" i="51"/>
  <c r="BI23" i="51"/>
  <c r="BH23" i="51"/>
  <c r="BG23" i="51"/>
  <c r="BF23" i="51"/>
  <c r="BD23" i="51"/>
  <c r="BC23" i="51"/>
  <c r="BB23" i="51"/>
  <c r="BA23" i="51"/>
  <c r="AZ23" i="51"/>
  <c r="AY23" i="51"/>
  <c r="AX23" i="51"/>
  <c r="AW23" i="51"/>
  <c r="AV23" i="51"/>
  <c r="AU23" i="51"/>
  <c r="AT23" i="51"/>
  <c r="AS23" i="51"/>
  <c r="AR23" i="51"/>
  <c r="AQ23" i="51"/>
  <c r="AP23" i="51"/>
  <c r="AO23" i="51"/>
  <c r="AN23" i="51"/>
  <c r="BM22" i="51"/>
  <c r="BL22" i="51"/>
  <c r="BK22" i="51"/>
  <c r="BJ22" i="51"/>
  <c r="BI22" i="51"/>
  <c r="BH22" i="51"/>
  <c r="BG22" i="51"/>
  <c r="BF22" i="51"/>
  <c r="BD22" i="51"/>
  <c r="BC22" i="51"/>
  <c r="BB22" i="51"/>
  <c r="BA22" i="51"/>
  <c r="AZ22" i="51"/>
  <c r="AY22" i="51"/>
  <c r="AX22" i="51"/>
  <c r="AW22" i="51"/>
  <c r="AV22" i="51"/>
  <c r="AU22" i="51"/>
  <c r="AT22" i="51"/>
  <c r="AS22" i="51"/>
  <c r="AR22" i="51"/>
  <c r="AQ22" i="51"/>
  <c r="AP22" i="51"/>
  <c r="AO22" i="51"/>
  <c r="AN22" i="51"/>
  <c r="BM21" i="51"/>
  <c r="BL21" i="51"/>
  <c r="BK21" i="51"/>
  <c r="BJ21" i="51"/>
  <c r="BI21" i="51"/>
  <c r="BH21" i="51"/>
  <c r="BG21" i="51"/>
  <c r="BF21" i="51"/>
  <c r="BD21" i="51"/>
  <c r="BC21" i="51"/>
  <c r="BB21" i="51"/>
  <c r="BA21" i="51"/>
  <c r="AZ21" i="51"/>
  <c r="AY21" i="51"/>
  <c r="AX21" i="51"/>
  <c r="AW21" i="51"/>
  <c r="AV21" i="51"/>
  <c r="AU21" i="51"/>
  <c r="AT21" i="51"/>
  <c r="AS21" i="51"/>
  <c r="AR21" i="51"/>
  <c r="AQ21" i="51"/>
  <c r="AP21" i="51"/>
  <c r="AO21" i="51"/>
  <c r="AN21" i="51"/>
  <c r="BM20" i="51"/>
  <c r="BL20" i="51"/>
  <c r="BK20" i="51"/>
  <c r="BJ20" i="51"/>
  <c r="BO20" i="51" s="1"/>
  <c r="BI20" i="51"/>
  <c r="BH20" i="51"/>
  <c r="BG20" i="51"/>
  <c r="BF20" i="51"/>
  <c r="BN20" i="51" s="1"/>
  <c r="BP20" i="51" s="1"/>
  <c r="BR20" i="51" s="1"/>
  <c r="BD20" i="51"/>
  <c r="BC20" i="51"/>
  <c r="BB20" i="51"/>
  <c r="BA20" i="51"/>
  <c r="AZ20" i="51"/>
  <c r="AY20" i="51"/>
  <c r="AX20" i="51"/>
  <c r="AW20" i="51"/>
  <c r="AV20" i="51"/>
  <c r="AU20" i="51"/>
  <c r="AT20" i="51"/>
  <c r="AS20" i="51"/>
  <c r="AR20" i="51"/>
  <c r="AQ20" i="51"/>
  <c r="AP20" i="51"/>
  <c r="AO20" i="51"/>
  <c r="AN20" i="51"/>
  <c r="BM19" i="51"/>
  <c r="BL19" i="51"/>
  <c r="BK19" i="51"/>
  <c r="BJ19" i="51"/>
  <c r="BI19" i="51"/>
  <c r="BH19" i="51"/>
  <c r="BG19" i="51"/>
  <c r="BF19" i="51"/>
  <c r="BD19" i="51"/>
  <c r="BC19" i="51"/>
  <c r="BB19" i="51"/>
  <c r="BA19" i="51"/>
  <c r="AZ19" i="51"/>
  <c r="AY19" i="51"/>
  <c r="AX19" i="51"/>
  <c r="AW19" i="51"/>
  <c r="AV19" i="51"/>
  <c r="AU19" i="51"/>
  <c r="AT19" i="51"/>
  <c r="AS19" i="51"/>
  <c r="AR19" i="51"/>
  <c r="AQ19" i="51"/>
  <c r="AP19" i="51"/>
  <c r="AO19" i="51"/>
  <c r="AN19" i="51"/>
  <c r="BM18" i="51"/>
  <c r="BL18" i="51"/>
  <c r="BK18" i="51"/>
  <c r="BJ18" i="51"/>
  <c r="BI18" i="51"/>
  <c r="BH18" i="51"/>
  <c r="BG18" i="51"/>
  <c r="BF18" i="51"/>
  <c r="BD18" i="51"/>
  <c r="BC18" i="51"/>
  <c r="BB18" i="51"/>
  <c r="BA18" i="51"/>
  <c r="AZ18" i="51"/>
  <c r="AY18" i="51"/>
  <c r="AX18" i="51"/>
  <c r="AW18" i="51"/>
  <c r="AV18" i="51"/>
  <c r="AU18" i="51"/>
  <c r="AT18" i="51"/>
  <c r="AS18" i="51"/>
  <c r="AR18" i="51"/>
  <c r="AQ18" i="51"/>
  <c r="AP18" i="51"/>
  <c r="AO18" i="51"/>
  <c r="AN18" i="51"/>
  <c r="BM17" i="51"/>
  <c r="BL17" i="51"/>
  <c r="BK17" i="51"/>
  <c r="BJ17" i="51"/>
  <c r="BI17" i="51"/>
  <c r="BH17" i="51"/>
  <c r="BG17" i="51"/>
  <c r="BF17" i="51"/>
  <c r="BD17" i="51"/>
  <c r="BB17" i="51"/>
  <c r="AY17" i="51"/>
  <c r="AV17" i="51"/>
  <c r="AR17" i="51"/>
  <c r="AQ17" i="51"/>
  <c r="AP17" i="51"/>
  <c r="AO17" i="51"/>
  <c r="AN17" i="51"/>
  <c r="H17" i="51"/>
  <c r="BA17" i="51" s="1"/>
  <c r="BM16" i="51"/>
  <c r="BL16" i="51"/>
  <c r="BK16" i="51"/>
  <c r="BJ16" i="51"/>
  <c r="BI16" i="51"/>
  <c r="BH16" i="51"/>
  <c r="BG16" i="51"/>
  <c r="BF16" i="51"/>
  <c r="AZ16" i="51"/>
  <c r="AR16" i="51"/>
  <c r="AQ16" i="51"/>
  <c r="AP16" i="51"/>
  <c r="AO16" i="51"/>
  <c r="AN16" i="51"/>
  <c r="H16" i="51"/>
  <c r="AV16" i="51" s="1"/>
  <c r="BM15" i="51"/>
  <c r="BL15" i="51"/>
  <c r="BK15" i="51"/>
  <c r="BJ15" i="51"/>
  <c r="BI15" i="51"/>
  <c r="BH15" i="51"/>
  <c r="BG15" i="51"/>
  <c r="BF15" i="51"/>
  <c r="BD15" i="51"/>
  <c r="AZ15" i="51"/>
  <c r="AV15" i="51"/>
  <c r="AR15" i="51"/>
  <c r="AQ15" i="51"/>
  <c r="AP15" i="51"/>
  <c r="AO15" i="51"/>
  <c r="AN15" i="51"/>
  <c r="H15" i="51"/>
  <c r="BB15" i="51" s="1"/>
  <c r="BM14" i="51"/>
  <c r="BL14" i="51"/>
  <c r="BK14" i="51"/>
  <c r="BJ14" i="51"/>
  <c r="BI14" i="51"/>
  <c r="BH14" i="51"/>
  <c r="BG14" i="51"/>
  <c r="BF14" i="51"/>
  <c r="BC14" i="51"/>
  <c r="BA14" i="51"/>
  <c r="AY14" i="51"/>
  <c r="AX14" i="51"/>
  <c r="AU14" i="51"/>
  <c r="AS14" i="51"/>
  <c r="AR14" i="51"/>
  <c r="AQ14" i="51"/>
  <c r="AP14" i="51"/>
  <c r="AO14" i="51"/>
  <c r="AN14" i="51"/>
  <c r="H14" i="51"/>
  <c r="BD14" i="51" s="1"/>
  <c r="BM13" i="51"/>
  <c r="BL13" i="51"/>
  <c r="BK13" i="51"/>
  <c r="BJ13" i="51"/>
  <c r="BI13" i="51"/>
  <c r="BO13" i="51" s="1"/>
  <c r="BH13" i="51"/>
  <c r="BG13" i="51"/>
  <c r="BF13" i="51"/>
  <c r="AV13" i="51"/>
  <c r="AR13" i="51"/>
  <c r="AQ13" i="51"/>
  <c r="AP13" i="51"/>
  <c r="AO13" i="51"/>
  <c r="AN13" i="51"/>
  <c r="H13" i="51"/>
  <c r="AZ13" i="51" s="1"/>
  <c r="BM12" i="51"/>
  <c r="BL12" i="51"/>
  <c r="BK12" i="51"/>
  <c r="BJ12" i="51"/>
  <c r="BI12" i="51"/>
  <c r="BH12" i="51"/>
  <c r="BG12" i="51"/>
  <c r="BF12" i="51"/>
  <c r="AY12" i="51"/>
  <c r="AT12" i="51"/>
  <c r="AR12" i="51"/>
  <c r="AQ12" i="51"/>
  <c r="AP12" i="51"/>
  <c r="AO12" i="51"/>
  <c r="AN12" i="51"/>
  <c r="H12" i="51"/>
  <c r="BB12" i="51" s="1"/>
  <c r="BM11" i="51"/>
  <c r="BL11" i="51"/>
  <c r="BK11" i="51"/>
  <c r="BJ11" i="51"/>
  <c r="BO11" i="51" s="1"/>
  <c r="BI11" i="51"/>
  <c r="BH11" i="51"/>
  <c r="BG11" i="51"/>
  <c r="BF11" i="51"/>
  <c r="BN11" i="51" s="1"/>
  <c r="AZ11" i="51"/>
  <c r="AS11" i="51"/>
  <c r="AR11" i="51"/>
  <c r="AQ11" i="51"/>
  <c r="AP11" i="51"/>
  <c r="AO11" i="51"/>
  <c r="AN11" i="51"/>
  <c r="H11" i="51"/>
  <c r="BA11" i="51" s="1"/>
  <c r="AS4" i="51"/>
  <c r="AR4" i="51"/>
  <c r="AO4" i="51"/>
  <c r="AO3" i="51"/>
  <c r="BP11" i="51" l="1"/>
  <c r="BR11" i="51" s="1"/>
  <c r="BD12" i="52"/>
  <c r="BB12" i="52"/>
  <c r="AT12" i="52"/>
  <c r="AW12" i="52"/>
  <c r="BA12" i="52"/>
  <c r="AS12" i="52"/>
  <c r="AX12" i="52"/>
  <c r="BD11" i="52"/>
  <c r="BB11" i="52"/>
  <c r="AT11" i="52"/>
  <c r="BA11" i="52"/>
  <c r="AS11" i="52"/>
  <c r="AX11" i="52"/>
  <c r="AW15" i="52"/>
  <c r="AW16" i="52"/>
  <c r="AW17" i="52"/>
  <c r="AW25" i="52"/>
  <c r="AW26" i="52"/>
  <c r="AW38" i="52"/>
  <c r="BP38" i="52"/>
  <c r="BR38" i="52" s="1"/>
  <c r="AV11" i="51"/>
  <c r="BB11" i="51"/>
  <c r="BC12" i="51"/>
  <c r="BO12" i="51"/>
  <c r="BN13" i="51"/>
  <c r="AW14" i="51"/>
  <c r="BB14" i="51"/>
  <c r="AS15" i="51"/>
  <c r="BC15" i="51"/>
  <c r="AS17" i="51"/>
  <c r="AZ17" i="51"/>
  <c r="BO18" i="51"/>
  <c r="BN25" i="51"/>
  <c r="BP25" i="51" s="1"/>
  <c r="BR25" i="51" s="1"/>
  <c r="BN28" i="51"/>
  <c r="BP28" i="51" s="1"/>
  <c r="BR28" i="51" s="1"/>
  <c r="BO28" i="51"/>
  <c r="BN32" i="51"/>
  <c r="BO34" i="51"/>
  <c r="BP34" i="51" s="1"/>
  <c r="BN35" i="51"/>
  <c r="BO36" i="51"/>
  <c r="BO38" i="51"/>
  <c r="BP38" i="51" s="1"/>
  <c r="AX13" i="52"/>
  <c r="AX14" i="52"/>
  <c r="AX15" i="52"/>
  <c r="AX16" i="52"/>
  <c r="AX17" i="52"/>
  <c r="AX18" i="52"/>
  <c r="AX19" i="52"/>
  <c r="AX20" i="52"/>
  <c r="AX21" i="52"/>
  <c r="AX22" i="52"/>
  <c r="AX23" i="52"/>
  <c r="AX24" i="52"/>
  <c r="AX25" i="52"/>
  <c r="AX26" i="52"/>
  <c r="AX27" i="52"/>
  <c r="AX28" i="52"/>
  <c r="AX29" i="52"/>
  <c r="AX30" i="52"/>
  <c r="AX31" i="52"/>
  <c r="AX32" i="52"/>
  <c r="AX33" i="52"/>
  <c r="AX34" i="52"/>
  <c r="AX35" i="52"/>
  <c r="AX36" i="52"/>
  <c r="AX37" i="52"/>
  <c r="AX38" i="52"/>
  <c r="AW18" i="52"/>
  <c r="AW21" i="52"/>
  <c r="AW22" i="52"/>
  <c r="AW23" i="52"/>
  <c r="AW24" i="52"/>
  <c r="AW28" i="52"/>
  <c r="AW30" i="52"/>
  <c r="AW31" i="52"/>
  <c r="AW32" i="52"/>
  <c r="AW35" i="52"/>
  <c r="BO15" i="51"/>
  <c r="BO16" i="51"/>
  <c r="BO17" i="51"/>
  <c r="BN18" i="51"/>
  <c r="BP18" i="51" s="1"/>
  <c r="BR18" i="51" s="1"/>
  <c r="BO19" i="51"/>
  <c r="BO21" i="51"/>
  <c r="BO23" i="51"/>
  <c r="BO26" i="51"/>
  <c r="BN33" i="51"/>
  <c r="BP33" i="51" s="1"/>
  <c r="BR33" i="51" s="1"/>
  <c r="BN36" i="51"/>
  <c r="AS13" i="52"/>
  <c r="BA13" i="52"/>
  <c r="AS14" i="52"/>
  <c r="BA14" i="52"/>
  <c r="AS15" i="52"/>
  <c r="BA15" i="52"/>
  <c r="AS16" i="52"/>
  <c r="BA16" i="52"/>
  <c r="AS17" i="52"/>
  <c r="BA17" i="52"/>
  <c r="AS18" i="52"/>
  <c r="BB18" i="52"/>
  <c r="AS19" i="52"/>
  <c r="BA19" i="52"/>
  <c r="AS20" i="52"/>
  <c r="BA20" i="52"/>
  <c r="AS21" i="52"/>
  <c r="BA21" i="52"/>
  <c r="AS22" i="52"/>
  <c r="BA22" i="52"/>
  <c r="AS23" i="52"/>
  <c r="BA23" i="52"/>
  <c r="AS24" i="52"/>
  <c r="BA24" i="52"/>
  <c r="AS25" i="52"/>
  <c r="BA25" i="52"/>
  <c r="AS26" i="52"/>
  <c r="BA26" i="52"/>
  <c r="AS27" i="52"/>
  <c r="BA27" i="52"/>
  <c r="AS28" i="52"/>
  <c r="BA28" i="52"/>
  <c r="AS29" i="52"/>
  <c r="BA29" i="52"/>
  <c r="AS30" i="52"/>
  <c r="BA30" i="52"/>
  <c r="AS31" i="52"/>
  <c r="BA31" i="52"/>
  <c r="AS32" i="52"/>
  <c r="BA32" i="52"/>
  <c r="AS33" i="52"/>
  <c r="BA33" i="52"/>
  <c r="AS34" i="52"/>
  <c r="BA34" i="52"/>
  <c r="AS35" i="52"/>
  <c r="BA35" i="52"/>
  <c r="AS36" i="52"/>
  <c r="BA36" i="52"/>
  <c r="AS37" i="52"/>
  <c r="BA37" i="52"/>
  <c r="AS38" i="52"/>
  <c r="BA38" i="52"/>
  <c r="AW13" i="52"/>
  <c r="AW14" i="52"/>
  <c r="AW19" i="52"/>
  <c r="AW20" i="52"/>
  <c r="AW27" i="52"/>
  <c r="AW29" i="52"/>
  <c r="AW33" i="52"/>
  <c r="AW34" i="52"/>
  <c r="AW36" i="52"/>
  <c r="AW37" i="52"/>
  <c r="AX11" i="51"/>
  <c r="BC11" i="51"/>
  <c r="AY11" i="51"/>
  <c r="BD11" i="51"/>
  <c r="BN14" i="51"/>
  <c r="BP14" i="51" s="1"/>
  <c r="BR14" i="51" s="1"/>
  <c r="BO14" i="51"/>
  <c r="AY15" i="51"/>
  <c r="BN15" i="51"/>
  <c r="BP15" i="51" s="1"/>
  <c r="BR15" i="51" s="1"/>
  <c r="BN16" i="51"/>
  <c r="BP16" i="51" s="1"/>
  <c r="BR16" i="51" s="1"/>
  <c r="AX17" i="51"/>
  <c r="BC17" i="51"/>
  <c r="BN19" i="51"/>
  <c r="BP19" i="51" s="1"/>
  <c r="BR19" i="51" s="1"/>
  <c r="BN23" i="51"/>
  <c r="BP23" i="51" s="1"/>
  <c r="BR23" i="51" s="1"/>
  <c r="BN26" i="51"/>
  <c r="BP26" i="51" s="1"/>
  <c r="BR26" i="51" s="1"/>
  <c r="BO27" i="51"/>
  <c r="BO29" i="51"/>
  <c r="BO31" i="51"/>
  <c r="BP31" i="51" s="1"/>
  <c r="BN37" i="51"/>
  <c r="AT13" i="52"/>
  <c r="BB13" i="52"/>
  <c r="AT14" i="52"/>
  <c r="BB14" i="52"/>
  <c r="AT15" i="52"/>
  <c r="BB15" i="52"/>
  <c r="AT16" i="52"/>
  <c r="BB16" i="52"/>
  <c r="AT17" i="52"/>
  <c r="BB17" i="52"/>
  <c r="AT18" i="52"/>
  <c r="AT19" i="52"/>
  <c r="BB19" i="52"/>
  <c r="AT20" i="52"/>
  <c r="BB20" i="52"/>
  <c r="AT21" i="52"/>
  <c r="BB21" i="52"/>
  <c r="AT22" i="52"/>
  <c r="BB22" i="52"/>
  <c r="AT23" i="52"/>
  <c r="BB23" i="52"/>
  <c r="AT24" i="52"/>
  <c r="BB24" i="52"/>
  <c r="AT25" i="52"/>
  <c r="BB25" i="52"/>
  <c r="AT26" i="52"/>
  <c r="BB26" i="52"/>
  <c r="AT27" i="52"/>
  <c r="BB27" i="52"/>
  <c r="AT28" i="52"/>
  <c r="BB28" i="52"/>
  <c r="AT29" i="52"/>
  <c r="BB29" i="52"/>
  <c r="AT30" i="52"/>
  <c r="BB30" i="52"/>
  <c r="AT31" i="52"/>
  <c r="BB31" i="52"/>
  <c r="AT32" i="52"/>
  <c r="BB32" i="52"/>
  <c r="AT33" i="52"/>
  <c r="BB33" i="52"/>
  <c r="AT34" i="52"/>
  <c r="BB34" i="52"/>
  <c r="AT35" i="52"/>
  <c r="BB35" i="52"/>
  <c r="AT36" i="52"/>
  <c r="BB36" i="52"/>
  <c r="AT37" i="52"/>
  <c r="BB37" i="52"/>
  <c r="AT38" i="52"/>
  <c r="BB38" i="52"/>
  <c r="BQ16" i="52"/>
  <c r="BS16" i="52" s="1"/>
  <c r="BQ18" i="52"/>
  <c r="BS18" i="52" s="1"/>
  <c r="BQ19" i="52"/>
  <c r="BS19" i="52" s="1"/>
  <c r="BQ22" i="52"/>
  <c r="BS22" i="52" s="1"/>
  <c r="BQ25" i="52"/>
  <c r="BS25" i="52" s="1"/>
  <c r="BQ28" i="52"/>
  <c r="BS28" i="52" s="1"/>
  <c r="BQ29" i="52"/>
  <c r="BS29" i="52" s="1"/>
  <c r="BQ33" i="52"/>
  <c r="BS33" i="52" s="1"/>
  <c r="BQ37" i="52"/>
  <c r="BS37" i="52" s="1"/>
  <c r="BQ38" i="52"/>
  <c r="BS38" i="52" s="1"/>
  <c r="BQ11" i="52"/>
  <c r="BS11" i="52" s="1"/>
  <c r="BQ13" i="52"/>
  <c r="BS13" i="52" s="1"/>
  <c r="BQ15" i="52"/>
  <c r="BS15" i="52" s="1"/>
  <c r="BQ17" i="52"/>
  <c r="BS17" i="52" s="1"/>
  <c r="BQ20" i="52"/>
  <c r="BS20" i="52" s="1"/>
  <c r="BQ21" i="52"/>
  <c r="BS21" i="52" s="1"/>
  <c r="BQ23" i="52"/>
  <c r="BS23" i="52" s="1"/>
  <c r="BQ24" i="52"/>
  <c r="BS24" i="52" s="1"/>
  <c r="BQ26" i="52"/>
  <c r="BS26" i="52" s="1"/>
  <c r="BQ27" i="52"/>
  <c r="BS27" i="52" s="1"/>
  <c r="BQ30" i="52"/>
  <c r="BS30" i="52" s="1"/>
  <c r="BQ31" i="52"/>
  <c r="BS31" i="52" s="1"/>
  <c r="BQ32" i="52"/>
  <c r="BS32" i="52" s="1"/>
  <c r="BQ34" i="52"/>
  <c r="BS34" i="52" s="1"/>
  <c r="BQ35" i="52"/>
  <c r="BS35" i="52" s="1"/>
  <c r="BQ36" i="52"/>
  <c r="BS36" i="52" s="1"/>
  <c r="BQ12" i="52"/>
  <c r="BS12" i="52" s="1"/>
  <c r="BQ14" i="52"/>
  <c r="BS14" i="52" s="1"/>
  <c r="BO39" i="52"/>
  <c r="AU11" i="52"/>
  <c r="AY11" i="52"/>
  <c r="BC11" i="52"/>
  <c r="AU12" i="52"/>
  <c r="AY12" i="52"/>
  <c r="BC12" i="52"/>
  <c r="AU13" i="52"/>
  <c r="AY13" i="52"/>
  <c r="BC13" i="52"/>
  <c r="AU14" i="52"/>
  <c r="AY14" i="52"/>
  <c r="BC14" i="52"/>
  <c r="AU15" i="52"/>
  <c r="AY15" i="52"/>
  <c r="BC15" i="52"/>
  <c r="AU16" i="52"/>
  <c r="AY16" i="52"/>
  <c r="BC16" i="52"/>
  <c r="AU17" i="52"/>
  <c r="AY17" i="52"/>
  <c r="BC17" i="52"/>
  <c r="BD18" i="52"/>
  <c r="AZ18" i="52"/>
  <c r="AU18" i="52"/>
  <c r="AY18" i="52"/>
  <c r="BN39" i="52"/>
  <c r="BP39" i="52" s="1"/>
  <c r="BR39" i="52" s="1"/>
  <c r="AV11" i="52"/>
  <c r="AZ11" i="52"/>
  <c r="AV12" i="52"/>
  <c r="AZ12" i="52"/>
  <c r="AV13" i="52"/>
  <c r="AZ13" i="52"/>
  <c r="AV14" i="52"/>
  <c r="AZ14" i="52"/>
  <c r="AV15" i="52"/>
  <c r="AZ15" i="52"/>
  <c r="AV16" i="52"/>
  <c r="AZ16" i="52"/>
  <c r="AV17" i="52"/>
  <c r="AZ17" i="52"/>
  <c r="AV18" i="52"/>
  <c r="BA18" i="52"/>
  <c r="AU19" i="52"/>
  <c r="AY19" i="52"/>
  <c r="BC19" i="52"/>
  <c r="AU20" i="52"/>
  <c r="AY20" i="52"/>
  <c r="BC20" i="52"/>
  <c r="AU21" i="52"/>
  <c r="AY21" i="52"/>
  <c r="BC21" i="52"/>
  <c r="AU22" i="52"/>
  <c r="AY22" i="52"/>
  <c r="BC22" i="52"/>
  <c r="AU23" i="52"/>
  <c r="AY23" i="52"/>
  <c r="BC23" i="52"/>
  <c r="AU24" i="52"/>
  <c r="AY24" i="52"/>
  <c r="BC24" i="52"/>
  <c r="AU25" i="52"/>
  <c r="AY25" i="52"/>
  <c r="BC25" i="52"/>
  <c r="AU26" i="52"/>
  <c r="AY26" i="52"/>
  <c r="BC26" i="52"/>
  <c r="AU27" i="52"/>
  <c r="AY27" i="52"/>
  <c r="BC27" i="52"/>
  <c r="AU28" i="52"/>
  <c r="AY28" i="52"/>
  <c r="BC28" i="52"/>
  <c r="AU29" i="52"/>
  <c r="AY29" i="52"/>
  <c r="BC29" i="52"/>
  <c r="AU30" i="52"/>
  <c r="AY30" i="52"/>
  <c r="BC30" i="52"/>
  <c r="AU31" i="52"/>
  <c r="AY31" i="52"/>
  <c r="BC31" i="52"/>
  <c r="AU32" i="52"/>
  <c r="AY32" i="52"/>
  <c r="BC32" i="52"/>
  <c r="AU33" i="52"/>
  <c r="AY33" i="52"/>
  <c r="BC33" i="52"/>
  <c r="AU34" i="52"/>
  <c r="AY34" i="52"/>
  <c r="BC34" i="52"/>
  <c r="AU35" i="52"/>
  <c r="AY35" i="52"/>
  <c r="BC35" i="52"/>
  <c r="AU36" i="52"/>
  <c r="AY36" i="52"/>
  <c r="BC36" i="52"/>
  <c r="AU37" i="52"/>
  <c r="AY37" i="52"/>
  <c r="BC37" i="52"/>
  <c r="AU38" i="52"/>
  <c r="AY38" i="52"/>
  <c r="BC38" i="52"/>
  <c r="AV19" i="52"/>
  <c r="AZ19" i="52"/>
  <c r="AV20" i="52"/>
  <c r="AZ20" i="52"/>
  <c r="AV21" i="52"/>
  <c r="AZ21" i="52"/>
  <c r="AV22" i="52"/>
  <c r="AZ22" i="52"/>
  <c r="AV23" i="52"/>
  <c r="AZ23" i="52"/>
  <c r="AV24" i="52"/>
  <c r="AZ24" i="52"/>
  <c r="AV25" i="52"/>
  <c r="AZ25" i="52"/>
  <c r="AV26" i="52"/>
  <c r="AZ26" i="52"/>
  <c r="AV27" i="52"/>
  <c r="AZ27" i="52"/>
  <c r="AV28" i="52"/>
  <c r="AZ28" i="52"/>
  <c r="AV29" i="52"/>
  <c r="AZ29" i="52"/>
  <c r="AV30" i="52"/>
  <c r="AZ30" i="52"/>
  <c r="AV31" i="52"/>
  <c r="AZ31" i="52"/>
  <c r="AV32" i="52"/>
  <c r="AZ32" i="52"/>
  <c r="AV33" i="52"/>
  <c r="AZ33" i="52"/>
  <c r="AV34" i="52"/>
  <c r="AZ34" i="52"/>
  <c r="AV35" i="52"/>
  <c r="AZ35" i="52"/>
  <c r="AV36" i="52"/>
  <c r="AZ36" i="52"/>
  <c r="AV37" i="52"/>
  <c r="AZ37" i="52"/>
  <c r="AV38" i="52"/>
  <c r="AZ38" i="52"/>
  <c r="BN12" i="51"/>
  <c r="BP12" i="51" s="1"/>
  <c r="BR12" i="51" s="1"/>
  <c r="BC16" i="51"/>
  <c r="AY16" i="51"/>
  <c r="AT16" i="51"/>
  <c r="BB16" i="51"/>
  <c r="AS16" i="51"/>
  <c r="AX16" i="51"/>
  <c r="BA16" i="51"/>
  <c r="AW16" i="51"/>
  <c r="BD16" i="51"/>
  <c r="BN17" i="51"/>
  <c r="BP17" i="51" s="1"/>
  <c r="BR17" i="51" s="1"/>
  <c r="BO22" i="51"/>
  <c r="BQ25" i="51"/>
  <c r="BS25" i="51" s="1"/>
  <c r="BP32" i="51"/>
  <c r="BR32" i="51" s="1"/>
  <c r="BP35" i="51"/>
  <c r="BR35" i="51" s="1"/>
  <c r="BQ28" i="51"/>
  <c r="BS28" i="51" s="1"/>
  <c r="BC13" i="51"/>
  <c r="AY13" i="51"/>
  <c r="AT13" i="51"/>
  <c r="BB13" i="51"/>
  <c r="AS13" i="51"/>
  <c r="BA13" i="51"/>
  <c r="AW13" i="51"/>
  <c r="AX13" i="51"/>
  <c r="BD13" i="51"/>
  <c r="BQ14" i="51"/>
  <c r="BS14" i="51" s="1"/>
  <c r="BQ16" i="51"/>
  <c r="BS16" i="51" s="1"/>
  <c r="BQ19" i="51"/>
  <c r="BS19" i="51" s="1"/>
  <c r="BN22" i="51"/>
  <c r="BP22" i="51" s="1"/>
  <c r="BR22" i="51" s="1"/>
  <c r="BQ24" i="51"/>
  <c r="BS24" i="51" s="1"/>
  <c r="BP27" i="51"/>
  <c r="BR27" i="51" s="1"/>
  <c r="BN30" i="51"/>
  <c r="BQ33" i="51"/>
  <c r="BS33" i="51" s="1"/>
  <c r="BP36" i="51"/>
  <c r="BR36" i="51" s="1"/>
  <c r="BQ20" i="51"/>
  <c r="BS20" i="51" s="1"/>
  <c r="BQ23" i="51"/>
  <c r="BS23" i="51" s="1"/>
  <c r="BQ11" i="51"/>
  <c r="BS11" i="51" s="1"/>
  <c r="BP13" i="51"/>
  <c r="BR13" i="51" s="1"/>
  <c r="BQ15" i="51"/>
  <c r="BS15" i="51" s="1"/>
  <c r="BQ18" i="51"/>
  <c r="BS18" i="51" s="1"/>
  <c r="BN21" i="51"/>
  <c r="BP21" i="51" s="1"/>
  <c r="BR21" i="51" s="1"/>
  <c r="BQ26" i="51"/>
  <c r="BS26" i="51" s="1"/>
  <c r="BN29" i="51"/>
  <c r="BP29" i="51" s="1"/>
  <c r="BR29" i="51" s="1"/>
  <c r="BO30" i="51"/>
  <c r="BP37" i="51"/>
  <c r="BR37" i="51" s="1"/>
  <c r="BD12" i="51"/>
  <c r="AV12" i="51"/>
  <c r="AW12" i="51"/>
  <c r="AW15" i="51"/>
  <c r="AZ12" i="51"/>
  <c r="BA12" i="51"/>
  <c r="BA15" i="51"/>
  <c r="AW11" i="51"/>
  <c r="AS12" i="51"/>
  <c r="AX12" i="51"/>
  <c r="AV14" i="51"/>
  <c r="AZ14" i="51"/>
  <c r="AX15" i="51"/>
  <c r="AW17" i="51"/>
  <c r="BR31" i="51" l="1"/>
  <c r="BQ31" i="51"/>
  <c r="BS31" i="51" s="1"/>
  <c r="BR34" i="51"/>
  <c r="BQ34" i="51"/>
  <c r="BR38" i="51"/>
  <c r="BQ38" i="51"/>
  <c r="BS38" i="51" s="1"/>
  <c r="BQ35" i="51"/>
  <c r="BS35" i="51" s="1"/>
  <c r="BQ27" i="51"/>
  <c r="BS27" i="51" s="1"/>
  <c r="BQ21" i="51"/>
  <c r="BS21" i="51" s="1"/>
  <c r="BQ39" i="52"/>
  <c r="BS39" i="52" s="1"/>
  <c r="BQ36" i="51"/>
  <c r="BS36" i="51" s="1"/>
  <c r="BQ12" i="51"/>
  <c r="BS12" i="51" s="1"/>
  <c r="BQ17" i="51"/>
  <c r="BS17" i="51" s="1"/>
  <c r="BP30" i="51"/>
  <c r="BR30" i="51" s="1"/>
  <c r="BQ32" i="51"/>
  <c r="BS32" i="51" s="1"/>
  <c r="BQ22" i="51"/>
  <c r="BS22" i="51" s="1"/>
  <c r="BQ37" i="51"/>
  <c r="BS37" i="51" s="1"/>
  <c r="BQ29" i="51"/>
  <c r="BS29" i="51" s="1"/>
  <c r="BQ13" i="51"/>
  <c r="BS13" i="51" s="1"/>
  <c r="BS34" i="51" l="1"/>
  <c r="BQ30" i="51"/>
  <c r="BS30" i="51" s="1"/>
</calcChain>
</file>

<file path=xl/comments1.xml><?xml version="1.0" encoding="utf-8"?>
<comments xmlns="http://schemas.openxmlformats.org/spreadsheetml/2006/main">
  <authors>
    <author>作成者</author>
  </authors>
  <commentList>
    <comment ref="BF6" authorId="0" shapeId="0">
      <text>
        <r>
          <rPr>
            <b/>
            <sz val="9"/>
            <color indexed="10"/>
            <rFont val="ＭＳ Ｐゴシック"/>
            <family val="3"/>
            <charset val="128"/>
          </rPr>
          <t>検定の実施は任意です。F0（粒子）の測定値を入力した場合には自動的に計算・判定されますのでご活用ください。　</t>
        </r>
        <r>
          <rPr>
            <sz val="9"/>
            <color indexed="81"/>
            <rFont val="ＭＳ Ｐゴシック"/>
            <family val="3"/>
            <charset val="128"/>
          </rPr>
          <t xml:space="preserve">
測定精度が十分な場合、陰イオン、陽イオンそれぞれの当量濃度（μeq/l）の合計値は、概ね一致することが期待されます。
イオンバランス（R1)を、R1=（C-A)/（C+A)×100（A、Cは、それぞれ陰イオンおよび陽イオンの当量濃度の合計値）で定義すると、R1は（C+A）の値に応じた基準値（C+Aが50未満では±30%、50～100μeq/lでは±15%、100μeq/l以上では±8%）以下になることが期待されます。　
</t>
        </r>
      </text>
    </comment>
    <comment ref="I8" authorId="0" shapeId="0">
      <text>
        <r>
          <rPr>
            <sz val="9"/>
            <color indexed="81"/>
            <rFont val="ＭＳ Ｐゴシック"/>
            <family val="3"/>
            <charset val="128"/>
          </rPr>
          <t>入力は任意です。</t>
        </r>
      </text>
    </comment>
    <comment ref="F9" authorId="0" shapeId="0">
      <text>
        <r>
          <rPr>
            <b/>
            <sz val="9"/>
            <color indexed="81"/>
            <rFont val="ＭＳ Ｐゴシック"/>
            <family val="3"/>
            <charset val="128"/>
          </rPr>
          <t>・</t>
        </r>
        <r>
          <rPr>
            <sz val="9"/>
            <color indexed="81"/>
            <rFont val="ＭＳ Ｐゴシック"/>
            <family val="3"/>
            <charset val="128"/>
          </rPr>
          <t>総流量が、マスフローメータ等使用により、基準温度（20℃等）に自動的に補正されている場合には、基準温度（20℃等）を御入力ください。
・総流量が、ガスメータ等使用により、実流量の場合には、点検時の気温の平均値、または常時監視局や気象台の当該期間の平均気温を御入力ください。</t>
        </r>
      </text>
    </comment>
    <comment ref="G9" authorId="0" shapeId="0">
      <text>
        <r>
          <rPr>
            <sz val="9"/>
            <color indexed="81"/>
            <rFont val="ＭＳ Ｐゴシック"/>
            <family val="3"/>
            <charset val="128"/>
          </rPr>
          <t>単位に御注意ください。
（L）ではなく（m3）です。</t>
        </r>
      </text>
    </comment>
  </commentList>
</comments>
</file>

<file path=xl/sharedStrings.xml><?xml version="1.0" encoding="utf-8"?>
<sst xmlns="http://schemas.openxmlformats.org/spreadsheetml/2006/main" count="6061" uniqueCount="749">
  <si>
    <t>検出下限値</t>
    <rPh sb="0" eb="2">
      <t>ケンシュツ</t>
    </rPh>
    <rPh sb="2" eb="5">
      <t>カゲンチ</t>
    </rPh>
    <phoneticPr fontId="3"/>
  </si>
  <si>
    <t>定量下限値</t>
    <rPh sb="0" eb="2">
      <t>テイリョウ</t>
    </rPh>
    <rPh sb="2" eb="5">
      <t>カゲンチ</t>
    </rPh>
    <phoneticPr fontId="3"/>
  </si>
  <si>
    <t>Na</t>
  </si>
  <si>
    <t>Al</t>
  </si>
  <si>
    <t>K</t>
  </si>
  <si>
    <t>Ca</t>
  </si>
  <si>
    <t>Sc</t>
  </si>
  <si>
    <t>Ti</t>
  </si>
  <si>
    <t>V</t>
  </si>
  <si>
    <t>Cr</t>
  </si>
  <si>
    <t>Mn</t>
  </si>
  <si>
    <t>Fe</t>
  </si>
  <si>
    <t>Co</t>
  </si>
  <si>
    <t>Ni</t>
  </si>
  <si>
    <t>Cu</t>
  </si>
  <si>
    <t>Zn</t>
  </si>
  <si>
    <t>As</t>
  </si>
  <si>
    <t>Se</t>
  </si>
  <si>
    <t>Rb</t>
  </si>
  <si>
    <t>Mo</t>
  </si>
  <si>
    <t>Sb</t>
  </si>
  <si>
    <t>Cs</t>
  </si>
  <si>
    <t>Ba</t>
  </si>
  <si>
    <t>La</t>
  </si>
  <si>
    <t>Sm</t>
  </si>
  <si>
    <t>Pb</t>
  </si>
  <si>
    <t>PM2.5成分分析結果</t>
    <rPh sb="5" eb="7">
      <t>セイブン</t>
    </rPh>
    <rPh sb="7" eb="9">
      <t>ブンセキ</t>
    </rPh>
    <rPh sb="9" eb="11">
      <t>ケッカ</t>
    </rPh>
    <phoneticPr fontId="3"/>
  </si>
  <si>
    <t>期間</t>
    <rPh sb="0" eb="2">
      <t>キカン</t>
    </rPh>
    <phoneticPr fontId="3"/>
  </si>
  <si>
    <t>任</t>
    <rPh sb="0" eb="1">
      <t>ニン</t>
    </rPh>
    <phoneticPr fontId="3"/>
  </si>
  <si>
    <t>備考</t>
    <rPh sb="0" eb="2">
      <t>ビコウ</t>
    </rPh>
    <phoneticPr fontId="3"/>
  </si>
  <si>
    <t>その他</t>
    <rPh sb="2" eb="3">
      <t>タ</t>
    </rPh>
    <phoneticPr fontId="3"/>
  </si>
  <si>
    <t>項目</t>
    <rPh sb="0" eb="2">
      <t>コウモク</t>
    </rPh>
    <phoneticPr fontId="3"/>
  </si>
  <si>
    <t>PM2.5</t>
    <phoneticPr fontId="3"/>
  </si>
  <si>
    <t>EC1</t>
    <phoneticPr fontId="3"/>
  </si>
  <si>
    <t>EC2</t>
    <phoneticPr fontId="3"/>
  </si>
  <si>
    <t>EC3</t>
    <phoneticPr fontId="3"/>
  </si>
  <si>
    <t>イオン成分</t>
    <rPh sb="3" eb="5">
      <t>セイブン</t>
    </rPh>
    <phoneticPr fontId="3"/>
  </si>
  <si>
    <t>無機元素成分</t>
    <rPh sb="0" eb="2">
      <t>ムキ</t>
    </rPh>
    <rPh sb="2" eb="4">
      <t>ゲンソ</t>
    </rPh>
    <rPh sb="4" eb="6">
      <t>セイブン</t>
    </rPh>
    <phoneticPr fontId="3"/>
  </si>
  <si>
    <t>炭素成分</t>
    <rPh sb="0" eb="2">
      <t>タンソ</t>
    </rPh>
    <rPh sb="2" eb="4">
      <t>セイブン</t>
    </rPh>
    <phoneticPr fontId="3"/>
  </si>
  <si>
    <t>※質量濃度は少数第1位（JIS丸め）、質量濃度以外の項目は有効数字2桁（JIS丸め）で入力してください。</t>
    <rPh sb="1" eb="3">
      <t>シツリョウ</t>
    </rPh>
    <rPh sb="3" eb="5">
      <t>ノウド</t>
    </rPh>
    <rPh sb="6" eb="8">
      <t>ショウスウ</t>
    </rPh>
    <rPh sb="8" eb="9">
      <t>ダイ</t>
    </rPh>
    <rPh sb="10" eb="11">
      <t>イ</t>
    </rPh>
    <rPh sb="15" eb="16">
      <t>マル</t>
    </rPh>
    <rPh sb="19" eb="21">
      <t>シツリョウ</t>
    </rPh>
    <rPh sb="21" eb="23">
      <t>ノウド</t>
    </rPh>
    <rPh sb="23" eb="25">
      <t>イガイ</t>
    </rPh>
    <rPh sb="26" eb="28">
      <t>コウモク</t>
    </rPh>
    <rPh sb="29" eb="31">
      <t>ユウコウ</t>
    </rPh>
    <rPh sb="31" eb="33">
      <t>スウジ</t>
    </rPh>
    <rPh sb="34" eb="35">
      <t>ケタ</t>
    </rPh>
    <rPh sb="39" eb="40">
      <t>マル</t>
    </rPh>
    <rPh sb="43" eb="45">
      <t>ニュウリョク</t>
    </rPh>
    <phoneticPr fontId="3"/>
  </si>
  <si>
    <t>石英</t>
    <rPh sb="0" eb="2">
      <t>セキエイ</t>
    </rPh>
    <phoneticPr fontId="3"/>
  </si>
  <si>
    <t>Whatman　PM2.5 エアモニタリング用フィルター46.2mm　2μm</t>
    <rPh sb="22" eb="23">
      <t>ヨウ</t>
    </rPh>
    <phoneticPr fontId="3"/>
  </si>
  <si>
    <t>温度（℃）</t>
    <rPh sb="0" eb="2">
      <t>オンド</t>
    </rPh>
    <phoneticPr fontId="3"/>
  </si>
  <si>
    <t>＜秤量条件について＞</t>
    <rPh sb="1" eb="3">
      <t>ヒョウリョウ</t>
    </rPh>
    <rPh sb="3" eb="5">
      <t>ジョウケン</t>
    </rPh>
    <phoneticPr fontId="3"/>
  </si>
  <si>
    <t>【分析条件について】</t>
    <rPh sb="1" eb="3">
      <t>ブンセキ</t>
    </rPh>
    <rPh sb="3" eb="5">
      <t>ジョウケン</t>
    </rPh>
    <phoneticPr fontId="3"/>
  </si>
  <si>
    <t>製品名</t>
    <rPh sb="0" eb="3">
      <t>セイヒンメイ</t>
    </rPh>
    <phoneticPr fontId="3"/>
  </si>
  <si>
    <t>使用サンプラー</t>
    <rPh sb="0" eb="2">
      <t>シヨウ</t>
    </rPh>
    <phoneticPr fontId="3"/>
  </si>
  <si>
    <t>＜秤量条件＞</t>
    <rPh sb="1" eb="3">
      <t>ヒョウリョウ</t>
    </rPh>
    <rPh sb="3" eb="5">
      <t>ジョウケン</t>
    </rPh>
    <phoneticPr fontId="3"/>
  </si>
  <si>
    <t>条件</t>
    <rPh sb="0" eb="2">
      <t>ジョウケン</t>
    </rPh>
    <phoneticPr fontId="3"/>
  </si>
  <si>
    <t>＜イオン成分＞</t>
    <rPh sb="4" eb="6">
      <t>セイブン</t>
    </rPh>
    <phoneticPr fontId="3"/>
  </si>
  <si>
    <t>振とう</t>
    <rPh sb="0" eb="1">
      <t>シン</t>
    </rPh>
    <phoneticPr fontId="3"/>
  </si>
  <si>
    <t>超音波</t>
    <rPh sb="0" eb="3">
      <t>チョウオンパ</t>
    </rPh>
    <phoneticPr fontId="3"/>
  </si>
  <si>
    <t>振とう+超音波</t>
    <rPh sb="0" eb="1">
      <t>シン</t>
    </rPh>
    <rPh sb="4" eb="7">
      <t>チョウオンパ</t>
    </rPh>
    <phoneticPr fontId="3"/>
  </si>
  <si>
    <t>親水性PTFE（Millex-LG）</t>
    <rPh sb="0" eb="3">
      <t>シンスイセイ</t>
    </rPh>
    <phoneticPr fontId="3"/>
  </si>
  <si>
    <t>東ソー</t>
    <rPh sb="0" eb="1">
      <t>トウ</t>
    </rPh>
    <phoneticPr fontId="3"/>
  </si>
  <si>
    <t>＜無機元素成分＞</t>
    <rPh sb="1" eb="3">
      <t>ムキ</t>
    </rPh>
    <rPh sb="3" eb="5">
      <t>ゲンソ</t>
    </rPh>
    <rPh sb="5" eb="7">
      <t>セイブン</t>
    </rPh>
    <phoneticPr fontId="3"/>
  </si>
  <si>
    <t>＜炭素成分＞</t>
    <rPh sb="1" eb="3">
      <t>タンソ</t>
    </rPh>
    <rPh sb="3" eb="5">
      <t>セイブン</t>
    </rPh>
    <phoneticPr fontId="3"/>
  </si>
  <si>
    <t>1時間</t>
    <rPh sb="1" eb="3">
      <t>ジカン</t>
    </rPh>
    <phoneticPr fontId="3"/>
  </si>
  <si>
    <t>3時間</t>
    <rPh sb="1" eb="3">
      <t>ジカン</t>
    </rPh>
    <phoneticPr fontId="3"/>
  </si>
  <si>
    <t>0.515cm2(円形）</t>
    <rPh sb="9" eb="11">
      <t>エンケイ</t>
    </rPh>
    <phoneticPr fontId="3"/>
  </si>
  <si>
    <t>1cm角</t>
    <rPh sb="3" eb="4">
      <t>カク</t>
    </rPh>
    <phoneticPr fontId="3"/>
  </si>
  <si>
    <t>時間（s）</t>
    <rPh sb="0" eb="2">
      <t>ジカン</t>
    </rPh>
    <phoneticPr fontId="3"/>
  </si>
  <si>
    <t>OC1</t>
    <phoneticPr fontId="3"/>
  </si>
  <si>
    <t>OC2</t>
    <phoneticPr fontId="3"/>
  </si>
  <si>
    <t>OC3</t>
    <phoneticPr fontId="3"/>
  </si>
  <si>
    <t>OC4</t>
    <phoneticPr fontId="3"/>
  </si>
  <si>
    <t>　　　　　　（機種名）</t>
    <rPh sb="7" eb="10">
      <t>キシュメイ</t>
    </rPh>
    <phoneticPr fontId="3"/>
  </si>
  <si>
    <t>　　　　　　（感度）（μg）</t>
    <rPh sb="7" eb="9">
      <t>カンド</t>
    </rPh>
    <phoneticPr fontId="3"/>
  </si>
  <si>
    <t>・切出し量（枚）</t>
    <rPh sb="1" eb="3">
      <t>キリダ</t>
    </rPh>
    <rPh sb="4" eb="5">
      <t>リョウ</t>
    </rPh>
    <rPh sb="6" eb="7">
      <t>マイ</t>
    </rPh>
    <phoneticPr fontId="3"/>
  </si>
  <si>
    <t>・超純水添加量(mL）</t>
    <rPh sb="1" eb="2">
      <t>チョウ</t>
    </rPh>
    <rPh sb="2" eb="4">
      <t>ジュンスイ</t>
    </rPh>
    <rPh sb="4" eb="6">
      <t>テンカ</t>
    </rPh>
    <rPh sb="6" eb="7">
      <t>リョウ</t>
    </rPh>
    <phoneticPr fontId="3"/>
  </si>
  <si>
    <t>・抽出方法</t>
    <rPh sb="1" eb="3">
      <t>チュウシュツ</t>
    </rPh>
    <rPh sb="3" eb="5">
      <t>ホウホウ</t>
    </rPh>
    <phoneticPr fontId="3"/>
  </si>
  <si>
    <t>・抽出時間（分）</t>
    <rPh sb="1" eb="3">
      <t>チュウシュツ</t>
    </rPh>
    <rPh sb="3" eb="5">
      <t>ジカン</t>
    </rPh>
    <rPh sb="6" eb="7">
      <t>フン</t>
    </rPh>
    <phoneticPr fontId="3"/>
  </si>
  <si>
    <t>・前処理フィルター</t>
    <rPh sb="1" eb="4">
      <t>マエショリ</t>
    </rPh>
    <phoneticPr fontId="3"/>
  </si>
  <si>
    <t>・イオンクロマト装置</t>
    <rPh sb="8" eb="10">
      <t>ソウチ</t>
    </rPh>
    <phoneticPr fontId="3"/>
  </si>
  <si>
    <t>・電子天秤（メーカー）</t>
    <rPh sb="1" eb="3">
      <t>デンシ</t>
    </rPh>
    <rPh sb="3" eb="5">
      <t>テンビン</t>
    </rPh>
    <phoneticPr fontId="3"/>
  </si>
  <si>
    <t>・相対湿度（％）</t>
    <rPh sb="1" eb="3">
      <t>ソウタイ</t>
    </rPh>
    <rPh sb="3" eb="5">
      <t>シツド</t>
    </rPh>
    <phoneticPr fontId="3"/>
  </si>
  <si>
    <t>・温度（℃）</t>
    <rPh sb="1" eb="3">
      <t>オンド</t>
    </rPh>
    <phoneticPr fontId="3"/>
  </si>
  <si>
    <t>・石英</t>
    <rPh sb="1" eb="3">
      <t>セキエイ</t>
    </rPh>
    <phoneticPr fontId="3"/>
  </si>
  <si>
    <t>ろ紙の種類</t>
    <rPh sb="1" eb="2">
      <t>シ</t>
    </rPh>
    <rPh sb="3" eb="5">
      <t>シュルイ</t>
    </rPh>
    <phoneticPr fontId="3"/>
  </si>
  <si>
    <t>内標準物質</t>
    <rPh sb="0" eb="1">
      <t>ナイ</t>
    </rPh>
    <rPh sb="1" eb="3">
      <t>ヒョウジュン</t>
    </rPh>
    <rPh sb="3" eb="5">
      <t>ブッシツ</t>
    </rPh>
    <phoneticPr fontId="3"/>
  </si>
  <si>
    <t>装置</t>
    <rPh sb="0" eb="2">
      <t>ソウチ</t>
    </rPh>
    <phoneticPr fontId="3"/>
  </si>
  <si>
    <t>酸分解/ICP-MS</t>
    <rPh sb="0" eb="1">
      <t>サン</t>
    </rPh>
    <rPh sb="1" eb="3">
      <t>ブンカイ</t>
    </rPh>
    <phoneticPr fontId="3"/>
  </si>
  <si>
    <t>酸分解/ICP-AES</t>
    <rPh sb="0" eb="1">
      <t>サン</t>
    </rPh>
    <rPh sb="1" eb="3">
      <t>ブンカイ</t>
    </rPh>
    <phoneticPr fontId="3"/>
  </si>
  <si>
    <t>分析法</t>
    <rPh sb="0" eb="3">
      <t>ブンセキホウ</t>
    </rPh>
    <phoneticPr fontId="3"/>
  </si>
  <si>
    <t>切出し量</t>
    <rPh sb="0" eb="2">
      <t>キリダ</t>
    </rPh>
    <rPh sb="3" eb="4">
      <t>リョウ</t>
    </rPh>
    <phoneticPr fontId="3"/>
  </si>
  <si>
    <t>蛍光X線分析法</t>
    <rPh sb="0" eb="2">
      <t>ケイコウ</t>
    </rPh>
    <rPh sb="3" eb="4">
      <t>セン</t>
    </rPh>
    <rPh sb="4" eb="6">
      <t>ブンセキ</t>
    </rPh>
    <rPh sb="6" eb="7">
      <t>ホウ</t>
    </rPh>
    <phoneticPr fontId="3"/>
  </si>
  <si>
    <t>酸添加</t>
    <rPh sb="0" eb="1">
      <t>サン</t>
    </rPh>
    <rPh sb="1" eb="3">
      <t>テンカ</t>
    </rPh>
    <phoneticPr fontId="3"/>
  </si>
  <si>
    <t>硝酸</t>
    <rPh sb="0" eb="2">
      <t>ショウサン</t>
    </rPh>
    <phoneticPr fontId="3"/>
  </si>
  <si>
    <t>ふっ化水素酸</t>
    <rPh sb="2" eb="3">
      <t>カ</t>
    </rPh>
    <rPh sb="3" eb="5">
      <t>スイソ</t>
    </rPh>
    <rPh sb="5" eb="6">
      <t>サン</t>
    </rPh>
    <phoneticPr fontId="3"/>
  </si>
  <si>
    <t>過酸化水素</t>
    <rPh sb="0" eb="3">
      <t>カサンカ</t>
    </rPh>
    <rPh sb="3" eb="5">
      <t>スイソ</t>
    </rPh>
    <phoneticPr fontId="3"/>
  </si>
  <si>
    <t>塩酸</t>
    <rPh sb="0" eb="2">
      <t>エンサン</t>
    </rPh>
    <phoneticPr fontId="3"/>
  </si>
  <si>
    <t>1%硝酸10mL</t>
    <rPh sb="2" eb="4">
      <t>ショウサン</t>
    </rPh>
    <phoneticPr fontId="3"/>
  </si>
  <si>
    <t>分解装置</t>
    <rPh sb="0" eb="2">
      <t>ブンカイ</t>
    </rPh>
    <rPh sb="2" eb="4">
      <t>ソウチ</t>
    </rPh>
    <phoneticPr fontId="3"/>
  </si>
  <si>
    <t>使用</t>
    <rPh sb="0" eb="2">
      <t>シヨウ</t>
    </rPh>
    <phoneticPr fontId="3"/>
  </si>
  <si>
    <t>不使用</t>
    <rPh sb="0" eb="3">
      <t>フシヨウ</t>
    </rPh>
    <phoneticPr fontId="3"/>
  </si>
  <si>
    <t>希硝酸濃度</t>
    <rPh sb="0" eb="1">
      <t>キ</t>
    </rPh>
    <rPh sb="1" eb="3">
      <t>ショウサン</t>
    </rPh>
    <rPh sb="3" eb="5">
      <t>ノウド</t>
    </rPh>
    <phoneticPr fontId="3"/>
  </si>
  <si>
    <t>容量</t>
    <rPh sb="0" eb="2">
      <t>ヨウリョウ</t>
    </rPh>
    <phoneticPr fontId="3"/>
  </si>
  <si>
    <t>機種</t>
    <rPh sb="0" eb="2">
      <t>キシュ</t>
    </rPh>
    <phoneticPr fontId="3"/>
  </si>
  <si>
    <t>島津製作所</t>
    <rPh sb="0" eb="2">
      <t>シマヅ</t>
    </rPh>
    <rPh sb="2" eb="5">
      <t>セイサクショ</t>
    </rPh>
    <phoneticPr fontId="3"/>
  </si>
  <si>
    <t>＜水溶性有機炭素＞（分析を実施していない場合は回答不要）</t>
    <rPh sb="1" eb="4">
      <t>スイヨウセイ</t>
    </rPh>
    <rPh sb="4" eb="6">
      <t>ユウキ</t>
    </rPh>
    <rPh sb="6" eb="8">
      <t>タンソ</t>
    </rPh>
    <rPh sb="10" eb="12">
      <t>ブンセキ</t>
    </rPh>
    <rPh sb="13" eb="15">
      <t>ジッシ</t>
    </rPh>
    <rPh sb="20" eb="22">
      <t>バアイ</t>
    </rPh>
    <rPh sb="23" eb="25">
      <t>カイトウ</t>
    </rPh>
    <rPh sb="25" eb="27">
      <t>フヨウ</t>
    </rPh>
    <phoneticPr fontId="3"/>
  </si>
  <si>
    <t>・ろ紙の種類</t>
    <rPh sb="2" eb="3">
      <t>シ</t>
    </rPh>
    <rPh sb="4" eb="6">
      <t>シュルイ</t>
    </rPh>
    <phoneticPr fontId="3"/>
  </si>
  <si>
    <t>・石英ろ紙の前処理</t>
    <rPh sb="1" eb="3">
      <t>セキエイ</t>
    </rPh>
    <rPh sb="4" eb="5">
      <t>シ</t>
    </rPh>
    <rPh sb="6" eb="9">
      <t>マエショリ</t>
    </rPh>
    <phoneticPr fontId="3"/>
  </si>
  <si>
    <t>　　　　処理温度（℃）</t>
    <rPh sb="4" eb="6">
      <t>ショリ</t>
    </rPh>
    <rPh sb="6" eb="8">
      <t>オンド</t>
    </rPh>
    <phoneticPr fontId="3"/>
  </si>
  <si>
    <t>　　　　処理時間（ｈ）</t>
    <rPh sb="4" eb="6">
      <t>ショリ</t>
    </rPh>
    <rPh sb="6" eb="8">
      <t>ジカン</t>
    </rPh>
    <phoneticPr fontId="3"/>
  </si>
  <si>
    <t>・分析装置</t>
    <rPh sb="1" eb="3">
      <t>ブンセキ</t>
    </rPh>
    <rPh sb="3" eb="5">
      <t>ソウチ</t>
    </rPh>
    <phoneticPr fontId="3"/>
  </si>
  <si>
    <t>・分析ろ紙の量</t>
    <rPh sb="1" eb="3">
      <t>ブンセキ</t>
    </rPh>
    <rPh sb="4" eb="5">
      <t>シ</t>
    </rPh>
    <rPh sb="6" eb="7">
      <t>リョウ</t>
    </rPh>
    <phoneticPr fontId="3"/>
  </si>
  <si>
    <t>・プロトコル名</t>
    <rPh sb="6" eb="7">
      <t>メイ</t>
    </rPh>
    <phoneticPr fontId="3"/>
  </si>
  <si>
    <t>・分析条件</t>
    <rPh sb="1" eb="3">
      <t>ブンセキ</t>
    </rPh>
    <rPh sb="3" eb="5">
      <t>ジョウケン</t>
    </rPh>
    <phoneticPr fontId="3"/>
  </si>
  <si>
    <t>・親水処理（エタノール）</t>
    <rPh sb="1" eb="3">
      <t>シンスイ</t>
    </rPh>
    <rPh sb="3" eb="5">
      <t>ショリ</t>
    </rPh>
    <phoneticPr fontId="3"/>
  </si>
  <si>
    <t>前処理フィルター</t>
    <rPh sb="0" eb="3">
      <t>マエショリ</t>
    </rPh>
    <phoneticPr fontId="3"/>
  </si>
  <si>
    <t>ろ紙種類</t>
    <rPh sb="1" eb="2">
      <t>シ</t>
    </rPh>
    <rPh sb="2" eb="4">
      <t>シュルイ</t>
    </rPh>
    <phoneticPr fontId="3"/>
  </si>
  <si>
    <t>超純水</t>
    <rPh sb="0" eb="1">
      <t>チョウ</t>
    </rPh>
    <rPh sb="1" eb="3">
      <t>ジュンスイ</t>
    </rPh>
    <phoneticPr fontId="3"/>
  </si>
  <si>
    <t>抽出方法</t>
    <rPh sb="0" eb="2">
      <t>チュウシュツ</t>
    </rPh>
    <rPh sb="2" eb="4">
      <t>ホウホウ</t>
    </rPh>
    <phoneticPr fontId="3"/>
  </si>
  <si>
    <t>超音波10分</t>
    <rPh sb="0" eb="3">
      <t>チョウオンパ</t>
    </rPh>
    <rPh sb="5" eb="6">
      <t>フン</t>
    </rPh>
    <phoneticPr fontId="3"/>
  </si>
  <si>
    <t>超音波15分</t>
    <rPh sb="0" eb="3">
      <t>チョウオンパ</t>
    </rPh>
    <rPh sb="5" eb="6">
      <t>フン</t>
    </rPh>
    <phoneticPr fontId="3"/>
  </si>
  <si>
    <t>超音波20分</t>
    <rPh sb="0" eb="3">
      <t>チョウオンパ</t>
    </rPh>
    <rPh sb="5" eb="6">
      <t>フン</t>
    </rPh>
    <phoneticPr fontId="3"/>
  </si>
  <si>
    <t>超音波60分</t>
    <rPh sb="0" eb="3">
      <t>チョウオンパ</t>
    </rPh>
    <rPh sb="5" eb="6">
      <t>フン</t>
    </rPh>
    <phoneticPr fontId="3"/>
  </si>
  <si>
    <t>振とう器10分+超音波10分</t>
    <rPh sb="0" eb="1">
      <t>シン</t>
    </rPh>
    <rPh sb="3" eb="4">
      <t>キ</t>
    </rPh>
    <rPh sb="6" eb="7">
      <t>フン</t>
    </rPh>
    <rPh sb="8" eb="11">
      <t>チョウオンパ</t>
    </rPh>
    <rPh sb="13" eb="14">
      <t>フン</t>
    </rPh>
    <phoneticPr fontId="3"/>
  </si>
  <si>
    <t>品名</t>
    <rPh sb="0" eb="2">
      <t>ヒンメイ</t>
    </rPh>
    <phoneticPr fontId="3"/>
  </si>
  <si>
    <t>型式</t>
    <rPh sb="0" eb="2">
      <t>カタシキ</t>
    </rPh>
    <phoneticPr fontId="3"/>
  </si>
  <si>
    <t>TOC計</t>
    <rPh sb="3" eb="4">
      <t>ケイ</t>
    </rPh>
    <phoneticPr fontId="3"/>
  </si>
  <si>
    <t>　　　　　（品名）</t>
    <rPh sb="6" eb="8">
      <t>ヒンメイ</t>
    </rPh>
    <phoneticPr fontId="3"/>
  </si>
  <si>
    <t>　　　　　（型式）</t>
    <rPh sb="6" eb="8">
      <t>カタシキ</t>
    </rPh>
    <phoneticPr fontId="3"/>
  </si>
  <si>
    <t>・測定法</t>
    <rPh sb="1" eb="4">
      <t>ソクテイホウ</t>
    </rPh>
    <phoneticPr fontId="3"/>
  </si>
  <si>
    <t>・分解液添加量</t>
    <rPh sb="1" eb="3">
      <t>ブンカイ</t>
    </rPh>
    <rPh sb="3" eb="4">
      <t>エキ</t>
    </rPh>
    <rPh sb="4" eb="6">
      <t>テンカ</t>
    </rPh>
    <rPh sb="6" eb="7">
      <t>リョウ</t>
    </rPh>
    <phoneticPr fontId="3"/>
  </si>
  <si>
    <t>・マイクロ波分解装置</t>
    <rPh sb="5" eb="6">
      <t>ハ</t>
    </rPh>
    <rPh sb="6" eb="8">
      <t>ブンカイ</t>
    </rPh>
    <rPh sb="8" eb="10">
      <t>ソウチ</t>
    </rPh>
    <phoneticPr fontId="3"/>
  </si>
  <si>
    <t>・希硝酸調製濃度</t>
    <rPh sb="1" eb="2">
      <t>キ</t>
    </rPh>
    <rPh sb="2" eb="4">
      <t>ショウサン</t>
    </rPh>
    <rPh sb="4" eb="6">
      <t>チョウセイ</t>
    </rPh>
    <rPh sb="6" eb="8">
      <t>ノウド</t>
    </rPh>
    <phoneticPr fontId="3"/>
  </si>
  <si>
    <t>・フラスコ容量（mL）</t>
    <rPh sb="5" eb="7">
      <t>ヨウリョウ</t>
    </rPh>
    <phoneticPr fontId="3"/>
  </si>
  <si>
    <t>・内標準物質</t>
    <rPh sb="1" eb="2">
      <t>ナイ</t>
    </rPh>
    <rPh sb="2" eb="4">
      <t>ヒョウジュン</t>
    </rPh>
    <rPh sb="4" eb="6">
      <t>ブッシツ</t>
    </rPh>
    <phoneticPr fontId="3"/>
  </si>
  <si>
    <t>・超純水添加量</t>
    <rPh sb="1" eb="2">
      <t>チョウ</t>
    </rPh>
    <rPh sb="2" eb="4">
      <t>ジュンスイ</t>
    </rPh>
    <rPh sb="4" eb="6">
      <t>テンカ</t>
    </rPh>
    <rPh sb="6" eb="7">
      <t>リョウ</t>
    </rPh>
    <phoneticPr fontId="3"/>
  </si>
  <si>
    <t>・抽出方法・時間</t>
    <rPh sb="1" eb="3">
      <t>チュウシュツ</t>
    </rPh>
    <rPh sb="3" eb="5">
      <t>ホウホウ</t>
    </rPh>
    <rPh sb="6" eb="8">
      <t>ジカン</t>
    </rPh>
    <phoneticPr fontId="3"/>
  </si>
  <si>
    <t>　　　　（ふっ化水素酸）</t>
    <rPh sb="7" eb="8">
      <t>カ</t>
    </rPh>
    <rPh sb="8" eb="10">
      <t>スイソ</t>
    </rPh>
    <rPh sb="10" eb="11">
      <t>サン</t>
    </rPh>
    <phoneticPr fontId="3"/>
  </si>
  <si>
    <t>　　　　（硝酸）</t>
    <rPh sb="5" eb="7">
      <t>ショウサン</t>
    </rPh>
    <phoneticPr fontId="3"/>
  </si>
  <si>
    <t>　　　　（過酸化水素）</t>
    <rPh sb="5" eb="8">
      <t>カサンカ</t>
    </rPh>
    <rPh sb="8" eb="10">
      <t>スイソ</t>
    </rPh>
    <phoneticPr fontId="3"/>
  </si>
  <si>
    <t>　　　　（塩酸）</t>
    <rPh sb="5" eb="7">
      <t>エンサン</t>
    </rPh>
    <phoneticPr fontId="3"/>
  </si>
  <si>
    <t>　　　　（装置）</t>
    <rPh sb="5" eb="7">
      <t>ソウチ</t>
    </rPh>
    <phoneticPr fontId="3"/>
  </si>
  <si>
    <t>　　　　（品名）</t>
    <rPh sb="5" eb="7">
      <t>ヒンメイ</t>
    </rPh>
    <phoneticPr fontId="3"/>
  </si>
  <si>
    <t>　　　　（型式）</t>
    <rPh sb="5" eb="7">
      <t>カタシキ</t>
    </rPh>
    <phoneticPr fontId="3"/>
  </si>
  <si>
    <t>・TOC装置</t>
    <rPh sb="4" eb="6">
      <t>ソウチ</t>
    </rPh>
    <phoneticPr fontId="3"/>
  </si>
  <si>
    <t>　　　　（機種型式）</t>
    <rPh sb="5" eb="7">
      <t>キシュ</t>
    </rPh>
    <rPh sb="7" eb="9">
      <t>カタシキ</t>
    </rPh>
    <phoneticPr fontId="3"/>
  </si>
  <si>
    <t>・分析装置 （メーカー）</t>
    <rPh sb="1" eb="3">
      <t>ブンセキ</t>
    </rPh>
    <rPh sb="3" eb="5">
      <t>ソウチ</t>
    </rPh>
    <phoneticPr fontId="3"/>
  </si>
  <si>
    <t>直接入力してください</t>
    <rPh sb="0" eb="2">
      <t>チョクセツ</t>
    </rPh>
    <rPh sb="2" eb="4">
      <t>ニュウリョク</t>
    </rPh>
    <phoneticPr fontId="3"/>
  </si>
  <si>
    <t>選択してください（項目に無い場合は直接入力してください）</t>
    <rPh sb="0" eb="2">
      <t>センタク</t>
    </rPh>
    <rPh sb="9" eb="11">
      <t>コウモク</t>
    </rPh>
    <rPh sb="12" eb="13">
      <t>ナ</t>
    </rPh>
    <rPh sb="14" eb="16">
      <t>バアイ</t>
    </rPh>
    <rPh sb="17" eb="19">
      <t>チョクセツ</t>
    </rPh>
    <rPh sb="19" eb="21">
      <t>ニュウリョク</t>
    </rPh>
    <phoneticPr fontId="3"/>
  </si>
  <si>
    <t>地点名</t>
    <rPh sb="0" eb="2">
      <t>チテン</t>
    </rPh>
    <rPh sb="2" eb="3">
      <t>メイ</t>
    </rPh>
    <phoneticPr fontId="3"/>
  </si>
  <si>
    <t>PM2.5</t>
    <phoneticPr fontId="3"/>
  </si>
  <si>
    <t>Si</t>
    <phoneticPr fontId="3"/>
  </si>
  <si>
    <t>Ce</t>
    <phoneticPr fontId="3"/>
  </si>
  <si>
    <t>Hf</t>
    <phoneticPr fontId="3"/>
  </si>
  <si>
    <t>W</t>
    <phoneticPr fontId="3"/>
  </si>
  <si>
    <t>Ta</t>
    <phoneticPr fontId="3"/>
  </si>
  <si>
    <t>Th</t>
    <phoneticPr fontId="3"/>
  </si>
  <si>
    <t>OC1</t>
    <phoneticPr fontId="3"/>
  </si>
  <si>
    <t>OC2</t>
    <phoneticPr fontId="3"/>
  </si>
  <si>
    <t>OC3</t>
    <phoneticPr fontId="3"/>
  </si>
  <si>
    <t>OC4</t>
    <phoneticPr fontId="3"/>
  </si>
  <si>
    <t>Ocpyro</t>
    <phoneticPr fontId="3"/>
  </si>
  <si>
    <t>EC1</t>
    <phoneticPr fontId="3"/>
  </si>
  <si>
    <t>EC2</t>
    <phoneticPr fontId="3"/>
  </si>
  <si>
    <t>EC3</t>
    <phoneticPr fontId="3"/>
  </si>
  <si>
    <t>OC</t>
    <phoneticPr fontId="3"/>
  </si>
  <si>
    <t>EC</t>
    <phoneticPr fontId="3"/>
  </si>
  <si>
    <t>WSOC</t>
    <phoneticPr fontId="3"/>
  </si>
  <si>
    <r>
      <t>(μg/m</t>
    </r>
    <r>
      <rPr>
        <vertAlign val="superscript"/>
        <sz val="11"/>
        <rFont val="HG丸ｺﾞｼｯｸM-PRO"/>
        <family val="3"/>
        <charset val="128"/>
      </rPr>
      <t>3</t>
    </r>
    <r>
      <rPr>
        <sz val="11"/>
        <rFont val="HG丸ｺﾞｼｯｸM-PRO"/>
        <family val="3"/>
        <charset val="128"/>
      </rPr>
      <t>)</t>
    </r>
    <phoneticPr fontId="3"/>
  </si>
  <si>
    <r>
      <t>(ng/m</t>
    </r>
    <r>
      <rPr>
        <vertAlign val="superscript"/>
        <sz val="11"/>
        <rFont val="HG丸ｺﾞｼｯｸM-PRO"/>
        <family val="3"/>
        <charset val="128"/>
      </rPr>
      <t>3</t>
    </r>
    <r>
      <rPr>
        <sz val="11"/>
        <rFont val="HG丸ｺﾞｼｯｸM-PRO"/>
        <family val="3"/>
        <charset val="128"/>
      </rPr>
      <t>)</t>
    </r>
    <phoneticPr fontId="3"/>
  </si>
  <si>
    <t>7/24～7/25</t>
    <phoneticPr fontId="3"/>
  </si>
  <si>
    <t>7/25～7/26</t>
    <phoneticPr fontId="3"/>
  </si>
  <si>
    <t>7/26～7/27</t>
    <phoneticPr fontId="3"/>
  </si>
  <si>
    <t>7/27～7/28</t>
    <phoneticPr fontId="3"/>
  </si>
  <si>
    <t>7/28～7/29</t>
    <phoneticPr fontId="3"/>
  </si>
  <si>
    <t>コ</t>
    <phoneticPr fontId="3"/>
  </si>
  <si>
    <t>7/29～7/30</t>
    <phoneticPr fontId="3"/>
  </si>
  <si>
    <t>7/30～7/31</t>
    <phoneticPr fontId="3"/>
  </si>
  <si>
    <t>7/31～8/1</t>
    <phoneticPr fontId="3"/>
  </si>
  <si>
    <t>8/1～8/2</t>
    <phoneticPr fontId="3"/>
  </si>
  <si>
    <t>8/2～8/3</t>
    <phoneticPr fontId="3"/>
  </si>
  <si>
    <t>8/3～8/4</t>
    <phoneticPr fontId="3"/>
  </si>
  <si>
    <t>↓欄が足りない場合は追加してください</t>
    <rPh sb="1" eb="2">
      <t>ラン</t>
    </rPh>
    <rPh sb="3" eb="4">
      <t>タ</t>
    </rPh>
    <rPh sb="7" eb="9">
      <t>バアイ</t>
    </rPh>
    <rPh sb="10" eb="12">
      <t>ツイカ</t>
    </rPh>
    <phoneticPr fontId="3"/>
  </si>
  <si>
    <t>　　　　　 （機種型式）</t>
    <rPh sb="7" eb="9">
      <t>キシュ</t>
    </rPh>
    <rPh sb="9" eb="11">
      <t>カタシキ</t>
    </rPh>
    <phoneticPr fontId="3"/>
  </si>
  <si>
    <t>　機種型式（カチオン）</t>
    <rPh sb="1" eb="3">
      <t>キシュ</t>
    </rPh>
    <rPh sb="3" eb="5">
      <t>カタシキ</t>
    </rPh>
    <phoneticPr fontId="3"/>
  </si>
  <si>
    <t>　機種型式（アニオン）</t>
    <rPh sb="1" eb="3">
      <t>キシュ</t>
    </rPh>
    <rPh sb="3" eb="5">
      <t>カタシキ</t>
    </rPh>
    <phoneticPr fontId="3"/>
  </si>
  <si>
    <t>7/22～7/23</t>
    <phoneticPr fontId="3"/>
  </si>
  <si>
    <t>7/23～7/24</t>
    <phoneticPr fontId="3"/>
  </si>
  <si>
    <t>5/7～5/8</t>
    <phoneticPr fontId="3"/>
  </si>
  <si>
    <t>5/8～5/9</t>
    <phoneticPr fontId="3"/>
  </si>
  <si>
    <t>5/9～5/10</t>
    <phoneticPr fontId="3"/>
  </si>
  <si>
    <t>5/10～5/11</t>
    <phoneticPr fontId="3"/>
  </si>
  <si>
    <t>5/13～5/14</t>
    <phoneticPr fontId="3"/>
  </si>
  <si>
    <t>5/14～5/15</t>
    <phoneticPr fontId="3"/>
  </si>
  <si>
    <t>5/15～5/16</t>
    <phoneticPr fontId="3"/>
  </si>
  <si>
    <t>5/16～5/17</t>
    <phoneticPr fontId="3"/>
  </si>
  <si>
    <t>5/17～5/18</t>
    <phoneticPr fontId="3"/>
  </si>
  <si>
    <t>5/18～5/19</t>
    <phoneticPr fontId="3"/>
  </si>
  <si>
    <t>5/19～5/20</t>
    <phoneticPr fontId="3"/>
  </si>
  <si>
    <t>コ</t>
    <phoneticPr fontId="3"/>
  </si>
  <si>
    <t>5/11～5/12</t>
    <phoneticPr fontId="3"/>
  </si>
  <si>
    <t>10/21～10/22</t>
    <phoneticPr fontId="3"/>
  </si>
  <si>
    <t>10/22～10/23</t>
    <phoneticPr fontId="3"/>
  </si>
  <si>
    <t>10/23～10/24</t>
    <phoneticPr fontId="3"/>
  </si>
  <si>
    <t>10/24～10/25</t>
    <phoneticPr fontId="3"/>
  </si>
  <si>
    <t>10/25～10/26</t>
    <phoneticPr fontId="3"/>
  </si>
  <si>
    <t>10/26～10/27</t>
    <phoneticPr fontId="3"/>
  </si>
  <si>
    <t>10/27～10/28</t>
    <phoneticPr fontId="3"/>
  </si>
  <si>
    <t>10/28～10/29</t>
    <phoneticPr fontId="3"/>
  </si>
  <si>
    <t>10/29～10/30</t>
    <phoneticPr fontId="3"/>
  </si>
  <si>
    <t>10/30～10/31</t>
    <phoneticPr fontId="3"/>
  </si>
  <si>
    <t>10/31～11/1</t>
    <phoneticPr fontId="3"/>
  </si>
  <si>
    <t>11/1～11/2</t>
    <phoneticPr fontId="3"/>
  </si>
  <si>
    <t>11/2～11/3</t>
    <phoneticPr fontId="3"/>
  </si>
  <si>
    <t>1/20～1/21</t>
    <phoneticPr fontId="3"/>
  </si>
  <si>
    <t>1/21～1/22</t>
    <phoneticPr fontId="3"/>
  </si>
  <si>
    <t>1/22～1/23</t>
    <phoneticPr fontId="3"/>
  </si>
  <si>
    <t>1/24～1/25</t>
    <phoneticPr fontId="3"/>
  </si>
  <si>
    <t>1/25～1/26</t>
    <phoneticPr fontId="3"/>
  </si>
  <si>
    <t>1/26～1/27</t>
    <phoneticPr fontId="3"/>
  </si>
  <si>
    <t>1/27～1/28</t>
    <phoneticPr fontId="3"/>
  </si>
  <si>
    <t>1/28～1/29</t>
    <phoneticPr fontId="3"/>
  </si>
  <si>
    <t>1/29～1/30</t>
    <phoneticPr fontId="3"/>
  </si>
  <si>
    <t>1/30～1/31</t>
    <phoneticPr fontId="3"/>
  </si>
  <si>
    <t>1/31～2/1</t>
    <phoneticPr fontId="3"/>
  </si>
  <si>
    <t>2/1～2/2</t>
    <phoneticPr fontId="3"/>
  </si>
  <si>
    <t>5/6～5/7</t>
    <phoneticPr fontId="3"/>
  </si>
  <si>
    <t>5/12～5/13</t>
    <phoneticPr fontId="3"/>
  </si>
  <si>
    <t>7/21～7/22</t>
    <phoneticPr fontId="3"/>
  </si>
  <si>
    <t>10/20～10/21</t>
    <phoneticPr fontId="3"/>
  </si>
  <si>
    <t>1/19～1/20</t>
    <phoneticPr fontId="3"/>
  </si>
  <si>
    <t>1/23～1/24</t>
    <phoneticPr fontId="3"/>
  </si>
  <si>
    <t>＜ガス、エアロゾル成分（フィルターパック法）＞（分析を実施していない場合は回答不要）</t>
    <rPh sb="9" eb="11">
      <t>セイブン</t>
    </rPh>
    <rPh sb="20" eb="21">
      <t>ホウ</t>
    </rPh>
    <rPh sb="24" eb="26">
      <t>ブンセキ</t>
    </rPh>
    <rPh sb="27" eb="29">
      <t>ジッシ</t>
    </rPh>
    <rPh sb="34" eb="36">
      <t>バアイ</t>
    </rPh>
    <rPh sb="37" eb="39">
      <t>カイトウ</t>
    </rPh>
    <rPh sb="39" eb="41">
      <t>フヨウ</t>
    </rPh>
    <phoneticPr fontId="3"/>
  </si>
  <si>
    <t>抽出方法・時間</t>
    <rPh sb="0" eb="2">
      <t>チュウシュツ</t>
    </rPh>
    <rPh sb="2" eb="4">
      <t>ホウホウ</t>
    </rPh>
    <rPh sb="5" eb="7">
      <t>ジカン</t>
    </rPh>
    <phoneticPr fontId="3"/>
  </si>
  <si>
    <t>超純水10mL</t>
    <rPh sb="0" eb="1">
      <t>チョウ</t>
    </rPh>
    <rPh sb="1" eb="3">
      <t>ジュンスイ</t>
    </rPh>
    <phoneticPr fontId="3"/>
  </si>
  <si>
    <t>0.05%過酸化水素水10mL</t>
    <rPh sb="5" eb="8">
      <t>カサンカ</t>
    </rPh>
    <rPh sb="8" eb="10">
      <t>スイソ</t>
    </rPh>
    <rPh sb="10" eb="11">
      <t>スイ</t>
    </rPh>
    <phoneticPr fontId="3"/>
  </si>
  <si>
    <t>・ろ紙切出し量（枚）</t>
    <rPh sb="2" eb="3">
      <t>シ</t>
    </rPh>
    <rPh sb="3" eb="5">
      <t>キリダ</t>
    </rPh>
    <rPh sb="6" eb="7">
      <t>リョウ</t>
    </rPh>
    <rPh sb="8" eb="9">
      <t>マイ</t>
    </rPh>
    <phoneticPr fontId="3"/>
  </si>
  <si>
    <t>超純水20mL</t>
    <rPh sb="0" eb="1">
      <t>チョウ</t>
    </rPh>
    <rPh sb="1" eb="3">
      <t>ジュンスイ</t>
    </rPh>
    <phoneticPr fontId="3"/>
  </si>
  <si>
    <t>0.05%過酸化水素水20mL</t>
    <rPh sb="5" eb="8">
      <t>カサンカ</t>
    </rPh>
    <rPh sb="8" eb="10">
      <t>スイソ</t>
    </rPh>
    <rPh sb="10" eb="11">
      <t>スイ</t>
    </rPh>
    <phoneticPr fontId="3"/>
  </si>
  <si>
    <t>超音波30分</t>
    <rPh sb="0" eb="3">
      <t>チョウオンパ</t>
    </rPh>
    <rPh sb="5" eb="6">
      <t>フン</t>
    </rPh>
    <phoneticPr fontId="3"/>
  </si>
  <si>
    <t>・抽出溶媒（量）</t>
    <rPh sb="1" eb="3">
      <t>チュウシュツ</t>
    </rPh>
    <rPh sb="3" eb="5">
      <t>ヨウバイ</t>
    </rPh>
    <rPh sb="6" eb="7">
      <t>リョウ</t>
    </rPh>
    <phoneticPr fontId="3"/>
  </si>
  <si>
    <t>振とう20分</t>
    <rPh sb="0" eb="1">
      <t>シン</t>
    </rPh>
    <rPh sb="5" eb="6">
      <t>フン</t>
    </rPh>
    <phoneticPr fontId="3"/>
  </si>
  <si>
    <t>振とう10分+超音波10分</t>
    <rPh sb="0" eb="1">
      <t>シン</t>
    </rPh>
    <rPh sb="5" eb="6">
      <t>フン</t>
    </rPh>
    <rPh sb="7" eb="10">
      <t>チョウオンパ</t>
    </rPh>
    <rPh sb="12" eb="13">
      <t>フン</t>
    </rPh>
    <phoneticPr fontId="3"/>
  </si>
  <si>
    <t>振とう20分+超音波15分</t>
    <rPh sb="0" eb="1">
      <t>シン</t>
    </rPh>
    <rPh sb="5" eb="6">
      <t>フン</t>
    </rPh>
    <rPh sb="7" eb="10">
      <t>チョウオンパ</t>
    </rPh>
    <rPh sb="12" eb="13">
      <t>フン</t>
    </rPh>
    <phoneticPr fontId="3"/>
  </si>
  <si>
    <t>・前処理フィルタ</t>
    <rPh sb="1" eb="4">
      <t>マエショリ</t>
    </rPh>
    <phoneticPr fontId="3"/>
  </si>
  <si>
    <t>・分析装置（メーカー）</t>
    <rPh sb="1" eb="3">
      <t>ブンセキ</t>
    </rPh>
    <rPh sb="3" eb="5">
      <t>ソウチ</t>
    </rPh>
    <phoneticPr fontId="3"/>
  </si>
  <si>
    <t>気象条件</t>
    <rPh sb="0" eb="2">
      <t>キショウ</t>
    </rPh>
    <rPh sb="2" eb="4">
      <t>ジョウケン</t>
    </rPh>
    <phoneticPr fontId="3"/>
  </si>
  <si>
    <t>主風向</t>
    <phoneticPr fontId="3"/>
  </si>
  <si>
    <t>(m/s)</t>
    <phoneticPr fontId="2"/>
  </si>
  <si>
    <t>(℃)</t>
    <phoneticPr fontId="2"/>
  </si>
  <si>
    <t>(%)</t>
    <phoneticPr fontId="2"/>
  </si>
  <si>
    <t>(mm)</t>
    <phoneticPr fontId="2"/>
  </si>
  <si>
    <t>(hPa)</t>
    <phoneticPr fontId="2"/>
  </si>
  <si>
    <r>
      <t>(MJ/m</t>
    </r>
    <r>
      <rPr>
        <vertAlign val="superscript"/>
        <sz val="10"/>
        <rFont val="ＭＳ Ｐゴシック"/>
        <family val="3"/>
        <charset val="128"/>
      </rPr>
      <t>2</t>
    </r>
    <r>
      <rPr>
        <sz val="10"/>
        <rFont val="ＭＳ Ｐゴシック"/>
        <family val="3"/>
        <charset val="128"/>
      </rPr>
      <t>)</t>
    </r>
    <phoneticPr fontId="2"/>
  </si>
  <si>
    <t>気圧</t>
    <rPh sb="0" eb="2">
      <t>キアツ</t>
    </rPh>
    <phoneticPr fontId="2"/>
  </si>
  <si>
    <t>日射量</t>
    <rPh sb="0" eb="2">
      <t>ニッシャ</t>
    </rPh>
    <rPh sb="2" eb="3">
      <t>リョウ</t>
    </rPh>
    <phoneticPr fontId="2"/>
  </si>
  <si>
    <t>雨量</t>
    <rPh sb="0" eb="2">
      <t>ウリョウ</t>
    </rPh>
    <phoneticPr fontId="2"/>
  </si>
  <si>
    <t>湿度</t>
    <rPh sb="0" eb="2">
      <t>シツド</t>
    </rPh>
    <phoneticPr fontId="2"/>
  </si>
  <si>
    <t>気温</t>
    <rPh sb="0" eb="2">
      <t>キオン</t>
    </rPh>
    <phoneticPr fontId="2"/>
  </si>
  <si>
    <t>風速</t>
    <rPh sb="0" eb="2">
      <t>フウソク</t>
    </rPh>
    <phoneticPr fontId="2"/>
  </si>
  <si>
    <t>分</t>
    <rPh sb="0" eb="1">
      <t>フン</t>
    </rPh>
    <phoneticPr fontId="3"/>
  </si>
  <si>
    <t>サンプリング実施時期</t>
    <rPh sb="6" eb="8">
      <t>ジッシ</t>
    </rPh>
    <rPh sb="8" eb="10">
      <t>ジキ</t>
    </rPh>
    <phoneticPr fontId="3"/>
  </si>
  <si>
    <t>調査時期</t>
    <rPh sb="0" eb="2">
      <t>チョウサ</t>
    </rPh>
    <rPh sb="2" eb="4">
      <t>ジキ</t>
    </rPh>
    <phoneticPr fontId="3"/>
  </si>
  <si>
    <t>年</t>
    <rPh sb="0" eb="1">
      <t>ネン</t>
    </rPh>
    <phoneticPr fontId="3"/>
  </si>
  <si>
    <t>月</t>
    <rPh sb="0" eb="1">
      <t>ツキ</t>
    </rPh>
    <phoneticPr fontId="3"/>
  </si>
  <si>
    <t>日</t>
    <rPh sb="0" eb="1">
      <t>ヒ</t>
    </rPh>
    <phoneticPr fontId="3"/>
  </si>
  <si>
    <t>時</t>
    <rPh sb="0" eb="1">
      <t>ジ</t>
    </rPh>
    <phoneticPr fontId="3"/>
  </si>
  <si>
    <t>～</t>
    <phoneticPr fontId="3"/>
  </si>
  <si>
    <t>H</t>
  </si>
  <si>
    <t>※気象条件のデータの入力要領は、環境省の”PM2.5 成分測定結果記入要領（H28 年度報告用）”に準じる。ご不明の場合は事務局（群馬県）までお問い合わせ下さい</t>
    <rPh sb="1" eb="3">
      <t>キショウ</t>
    </rPh>
    <rPh sb="3" eb="5">
      <t>ジョウケン</t>
    </rPh>
    <rPh sb="10" eb="12">
      <t>ニュウリョク</t>
    </rPh>
    <rPh sb="12" eb="14">
      <t>ヨウリョウ</t>
    </rPh>
    <rPh sb="16" eb="19">
      <t>カンキョウショウ</t>
    </rPh>
    <rPh sb="50" eb="51">
      <t>ジュン</t>
    </rPh>
    <rPh sb="55" eb="57">
      <t>フメイ</t>
    </rPh>
    <rPh sb="58" eb="60">
      <t>バアイ</t>
    </rPh>
    <rPh sb="61" eb="64">
      <t>ジムキョク</t>
    </rPh>
    <rPh sb="65" eb="68">
      <t>グンマケン</t>
    </rPh>
    <rPh sb="72" eb="73">
      <t>ト</t>
    </rPh>
    <rPh sb="74" eb="75">
      <t>ア</t>
    </rPh>
    <rPh sb="77" eb="78">
      <t>クダ</t>
    </rPh>
    <phoneticPr fontId="3"/>
  </si>
  <si>
    <t>質量
濃度</t>
    <rPh sb="0" eb="2">
      <t>シツリョウ</t>
    </rPh>
    <rPh sb="3" eb="5">
      <t>ノウド</t>
    </rPh>
    <phoneticPr fontId="3"/>
  </si>
  <si>
    <t>W</t>
  </si>
  <si>
    <t>～</t>
  </si>
  <si>
    <t>&lt;1.5</t>
  </si>
  <si>
    <t>&lt;0.11</t>
  </si>
  <si>
    <t>&lt;0.017</t>
  </si>
  <si>
    <t>&lt;0.09</t>
  </si>
  <si>
    <t>&lt;0.14</t>
  </si>
  <si>
    <t>&lt;0.12</t>
  </si>
  <si>
    <t>Pall Teflo 47mmΦ　2.0μm</t>
  </si>
  <si>
    <t>FRM2025D</t>
  </si>
  <si>
    <t>Pall flex 2500QAT-UP 47mmΦ</t>
  </si>
  <si>
    <t>21.5±1.5</t>
  </si>
  <si>
    <t>35±5</t>
  </si>
  <si>
    <t>1/4</t>
  </si>
  <si>
    <t>なし</t>
  </si>
  <si>
    <t>あり</t>
  </si>
  <si>
    <t>IMPROVE</t>
  </si>
  <si>
    <t>PTFE</t>
  </si>
  <si>
    <t>In</t>
  </si>
  <si>
    <t>Agilent</t>
  </si>
  <si>
    <t>Be</t>
  </si>
  <si>
    <t>Cd</t>
  </si>
  <si>
    <t>(ng/m3)</t>
  </si>
  <si>
    <t>&lt;51</t>
  </si>
  <si>
    <t>&lt;0.08</t>
  </si>
  <si>
    <t>&lt;9.5</t>
  </si>
  <si>
    <t>&lt;0.68</t>
  </si>
  <si>
    <t>&lt;0.1</t>
  </si>
  <si>
    <t>&lt;0.21</t>
  </si>
  <si>
    <t>&lt;0.053</t>
  </si>
  <si>
    <t>&lt;0.33</t>
  </si>
  <si>
    <t>&lt;0.13</t>
  </si>
  <si>
    <t>&lt;0.22</t>
  </si>
  <si>
    <t>&lt;0.048</t>
  </si>
  <si>
    <t>&lt;0.069</t>
  </si>
  <si>
    <t>&lt;0.46</t>
  </si>
  <si>
    <t>&lt;0.004</t>
  </si>
  <si>
    <t>&lt;0.011</t>
  </si>
  <si>
    <t>&lt;0.0028</t>
  </si>
  <si>
    <t>&lt;0.029</t>
  </si>
  <si>
    <t>&lt;37</t>
  </si>
  <si>
    <t>&lt;17</t>
  </si>
  <si>
    <t>&lt;19</t>
  </si>
  <si>
    <t>&lt;0.32</t>
  </si>
  <si>
    <t>&lt;15</t>
  </si>
  <si>
    <t>&lt;1</t>
  </si>
  <si>
    <t>&lt;0.92</t>
  </si>
  <si>
    <t>&lt;8.6</t>
  </si>
  <si>
    <t>&lt;0.084</t>
  </si>
  <si>
    <t>&lt;0.014</t>
  </si>
  <si>
    <t>&lt;0.0064</t>
  </si>
  <si>
    <t>&lt;0.049</t>
  </si>
  <si>
    <t>&lt;9.8</t>
  </si>
  <si>
    <t>&lt;18</t>
  </si>
  <si>
    <t>&lt;75</t>
  </si>
  <si>
    <t>&lt;4.5</t>
  </si>
  <si>
    <t>&lt;0.93</t>
  </si>
  <si>
    <t>&lt;12</t>
  </si>
  <si>
    <t>&lt;0.47</t>
  </si>
  <si>
    <t>&lt;0.081</t>
  </si>
  <si>
    <t>&lt;0.25</t>
  </si>
  <si>
    <t>&lt;0.036</t>
  </si>
  <si>
    <t>&lt;0.6</t>
  </si>
  <si>
    <t>&lt;0.067</t>
  </si>
  <si>
    <t>&lt;0.28</t>
  </si>
  <si>
    <t>&lt;8.8</t>
  </si>
  <si>
    <t>&lt;0.34</t>
  </si>
  <si>
    <t>&lt;32</t>
  </si>
  <si>
    <t>&lt;0.15</t>
  </si>
  <si>
    <t>&lt;0.23</t>
  </si>
  <si>
    <t>Si</t>
  </si>
  <si>
    <t>Ce</t>
  </si>
  <si>
    <t>Hf</t>
  </si>
  <si>
    <t>Ta</t>
  </si>
  <si>
    <t>Th</t>
  </si>
  <si>
    <t>OC1</t>
  </si>
  <si>
    <t>OC2</t>
  </si>
  <si>
    <t>OC3</t>
  </si>
  <si>
    <t>OC4</t>
  </si>
  <si>
    <t>Ocpyro</t>
  </si>
  <si>
    <t>EC1</t>
  </si>
  <si>
    <t>EC2</t>
  </si>
  <si>
    <t>EC3</t>
  </si>
  <si>
    <t>OC</t>
  </si>
  <si>
    <t>EC</t>
  </si>
  <si>
    <t>WSOC</t>
  </si>
  <si>
    <t>(μg/m3)</t>
  </si>
  <si>
    <t>&lt;0.023</t>
  </si>
  <si>
    <t>&lt;0.073</t>
  </si>
  <si>
    <t>&lt;1.3</t>
  </si>
  <si>
    <t>&lt;0.48</t>
  </si>
  <si>
    <t>&lt;0.075</t>
  </si>
  <si>
    <t>&lt;0.26</t>
  </si>
  <si>
    <t>&lt;0.041</t>
  </si>
  <si>
    <t>&lt;0.087</t>
  </si>
  <si>
    <t>&lt;0.0085</t>
  </si>
  <si>
    <t>&lt;31</t>
  </si>
  <si>
    <t>&lt;46</t>
  </si>
  <si>
    <t>&lt;0.43</t>
  </si>
  <si>
    <t>&lt;0.99</t>
  </si>
  <si>
    <t>&lt;14</t>
  </si>
  <si>
    <t>&lt;3.8</t>
  </si>
  <si>
    <t>&lt;0.077</t>
  </si>
  <si>
    <t>&lt;0.0026</t>
  </si>
  <si>
    <t>&lt;0.55</t>
  </si>
  <si>
    <t>PM2.5</t>
  </si>
  <si>
    <t>&lt;0.068</t>
  </si>
  <si>
    <t>&lt;0.092</t>
  </si>
  <si>
    <t>&lt;0.16</t>
  </si>
  <si>
    <t>&lt;0.085</t>
  </si>
  <si>
    <t>&lt;0.083</t>
  </si>
  <si>
    <t>&lt;0.0077</t>
  </si>
  <si>
    <t>&lt;0.38</t>
  </si>
  <si>
    <t>&lt;0.045</t>
  </si>
  <si>
    <t>&lt;0.5</t>
  </si>
  <si>
    <t>&lt;1.1</t>
  </si>
  <si>
    <t>&lt;24</t>
  </si>
  <si>
    <t>平成29年度関東PM合同調査4段フィルターパック分析結果入力表（関東地方大気環境対策推進連絡会　浮遊粒子状物質調査会議）</t>
    <rPh sb="6" eb="8">
      <t>カントウ</t>
    </rPh>
    <rPh sb="24" eb="26">
      <t>ブンセキ</t>
    </rPh>
    <rPh sb="28" eb="30">
      <t>ニュウリョク</t>
    </rPh>
    <rPh sb="32" eb="34">
      <t>カントウ</t>
    </rPh>
    <rPh sb="34" eb="36">
      <t>チホウ</t>
    </rPh>
    <rPh sb="36" eb="38">
      <t>タイキ</t>
    </rPh>
    <rPh sb="38" eb="40">
      <t>カンキョウ</t>
    </rPh>
    <rPh sb="40" eb="42">
      <t>タイサク</t>
    </rPh>
    <rPh sb="42" eb="44">
      <t>スイシン</t>
    </rPh>
    <rPh sb="44" eb="47">
      <t>レンラクカイ</t>
    </rPh>
    <rPh sb="48" eb="50">
      <t>フユウ</t>
    </rPh>
    <rPh sb="50" eb="53">
      <t>リュウシジョウ</t>
    </rPh>
    <rPh sb="53" eb="55">
      <t>ブッシツ</t>
    </rPh>
    <rPh sb="55" eb="57">
      <t>チョウサ</t>
    </rPh>
    <rPh sb="57" eb="59">
      <t>カイギ</t>
    </rPh>
    <phoneticPr fontId="3"/>
  </si>
  <si>
    <t>平成２７年度関東SPM合同調査4段フィルターパック結果計算表（関東地方環境対策推進本部大気環境部会浮遊粒子状物質調査会議）</t>
    <rPh sb="6" eb="8">
      <t>カントウ</t>
    </rPh>
    <rPh sb="31" eb="33">
      <t>カントウ</t>
    </rPh>
    <rPh sb="33" eb="35">
      <t>チホウ</t>
    </rPh>
    <rPh sb="35" eb="37">
      <t>カンキョウ</t>
    </rPh>
    <rPh sb="37" eb="39">
      <t>タイサク</t>
    </rPh>
    <rPh sb="39" eb="41">
      <t>スイシン</t>
    </rPh>
    <rPh sb="41" eb="43">
      <t>ホンブ</t>
    </rPh>
    <rPh sb="43" eb="45">
      <t>タイキ</t>
    </rPh>
    <rPh sb="45" eb="47">
      <t>カンキョウ</t>
    </rPh>
    <rPh sb="47" eb="49">
      <t>ブカイ</t>
    </rPh>
    <rPh sb="49" eb="51">
      <t>フユウ</t>
    </rPh>
    <rPh sb="51" eb="54">
      <t>リュウシジョウ</t>
    </rPh>
    <rPh sb="54" eb="56">
      <t>ブッシツ</t>
    </rPh>
    <rPh sb="56" eb="58">
      <t>チョウサ</t>
    </rPh>
    <rPh sb="58" eb="60">
      <t>カイギ</t>
    </rPh>
    <phoneticPr fontId="3"/>
  </si>
  <si>
    <t>調査地点：</t>
    <rPh sb="0" eb="2">
      <t>チョウサ</t>
    </rPh>
    <rPh sb="2" eb="4">
      <t>チテン</t>
    </rPh>
    <phoneticPr fontId="3"/>
  </si>
  <si>
    <t>調査機関：</t>
    <rPh sb="0" eb="2">
      <t>チョウサ</t>
    </rPh>
    <rPh sb="2" eb="4">
      <t>キカン</t>
    </rPh>
    <phoneticPr fontId="3"/>
  </si>
  <si>
    <t>担当者：</t>
    <rPh sb="0" eb="3">
      <t>タントウシャ</t>
    </rPh>
    <phoneticPr fontId="3"/>
  </si>
  <si>
    <t>：入力セル</t>
    <rPh sb="1" eb="3">
      <t>ニュウリョク</t>
    </rPh>
    <phoneticPr fontId="3"/>
  </si>
  <si>
    <t>単位：</t>
    <rPh sb="0" eb="2">
      <t>タンイ</t>
    </rPh>
    <phoneticPr fontId="3"/>
  </si>
  <si>
    <r>
      <t>nmol/m</t>
    </r>
    <r>
      <rPr>
        <vertAlign val="superscript"/>
        <sz val="10"/>
        <rFont val="Times New Roman"/>
        <family val="1"/>
      </rPr>
      <t>3</t>
    </r>
    <phoneticPr fontId="3"/>
  </si>
  <si>
    <r>
      <t>イオンバランスの検定表</t>
    </r>
    <r>
      <rPr>
        <b/>
        <sz val="11"/>
        <color indexed="10"/>
        <rFont val="ＭＳ Ｐゴシック"/>
        <family val="3"/>
        <charset val="128"/>
      </rPr>
      <t>(報告は不要です）</t>
    </r>
    <rPh sb="8" eb="10">
      <t>ケンテイ</t>
    </rPh>
    <rPh sb="10" eb="11">
      <t>ヒョウ</t>
    </rPh>
    <phoneticPr fontId="3"/>
  </si>
  <si>
    <t>サンプリング期間</t>
    <rPh sb="6" eb="8">
      <t>キカン</t>
    </rPh>
    <phoneticPr fontId="3"/>
  </si>
  <si>
    <t>流量</t>
    <rPh sb="0" eb="2">
      <t>リュウリョウ</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</si>
  <si>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</si>
  <si>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</si>
  <si>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</si>
  <si>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</si>
  <si>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ガス</t>
    <phoneticPr fontId="3"/>
  </si>
  <si>
    <t>粒子</t>
    <rPh sb="0" eb="2">
      <t>リュウシ</t>
    </rPh>
    <phoneticPr fontId="3"/>
  </si>
  <si>
    <t>粒子　(ueq/L)</t>
    <rPh sb="0" eb="2">
      <t>リュウシ</t>
    </rPh>
    <phoneticPr fontId="3"/>
  </si>
  <si>
    <t>調査期間</t>
    <rPh sb="0" eb="2">
      <t>チョウサ</t>
    </rPh>
    <rPh sb="2" eb="4">
      <t>キカン</t>
    </rPh>
    <phoneticPr fontId="3"/>
  </si>
  <si>
    <t>開始</t>
    <rPh sb="0" eb="2">
      <t>カイシ</t>
    </rPh>
    <phoneticPr fontId="3"/>
  </si>
  <si>
    <t>終了</t>
    <rPh sb="0" eb="2">
      <t>シュウリョウ</t>
    </rPh>
    <phoneticPr fontId="3"/>
  </si>
  <si>
    <t>平均気温</t>
    <rPh sb="0" eb="2">
      <t>ヘイキン</t>
    </rPh>
    <rPh sb="2" eb="4">
      <t>キオン</t>
    </rPh>
    <phoneticPr fontId="3"/>
  </si>
  <si>
    <t>総流量</t>
    <rPh sb="0" eb="3">
      <t>ソウリュウリョウ</t>
    </rPh>
    <phoneticPr fontId="3"/>
  </si>
  <si>
    <t>補正値</t>
    <rPh sb="0" eb="3">
      <t>ホセイチ</t>
    </rPh>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</si>
  <si>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</si>
  <si>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</si>
  <si>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</si>
  <si>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</si>
  <si>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</si>
  <si>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</si>
  <si>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t>
    </r>
    <phoneticPr fontId="3"/>
  </si>
  <si>
    <r>
      <t>Ca</t>
    </r>
    <r>
      <rPr>
        <vertAlign val="subscript"/>
        <sz val="10"/>
        <rFont val="Times New Roman"/>
        <family val="1"/>
      </rPr>
      <t>2</t>
    </r>
    <r>
      <rPr>
        <vertAlign val="superscript"/>
        <sz val="10"/>
        <rFont val="Times New Roman"/>
        <family val="1"/>
      </rPr>
      <t>+</t>
    </r>
    <phoneticPr fontId="3"/>
  </si>
  <si>
    <t>試料番号</t>
    <rPh sb="0" eb="2">
      <t>シリョウ</t>
    </rPh>
    <rPh sb="2" eb="4">
      <t>バンゴウ</t>
    </rPh>
    <phoneticPr fontId="3"/>
  </si>
  <si>
    <r>
      <t>SO</t>
    </r>
    <r>
      <rPr>
        <vertAlign val="subscript"/>
        <sz val="10"/>
        <rFont val="Times New Roman"/>
        <family val="1"/>
      </rPr>
      <t>2</t>
    </r>
    <phoneticPr fontId="3"/>
  </si>
  <si>
    <r>
      <t>HNO</t>
    </r>
    <r>
      <rPr>
        <vertAlign val="subscript"/>
        <sz val="10"/>
        <rFont val="Times New Roman"/>
        <family val="1"/>
      </rPr>
      <t>3</t>
    </r>
    <phoneticPr fontId="3"/>
  </si>
  <si>
    <t>HCl</t>
    <phoneticPr fontId="3"/>
  </si>
  <si>
    <r>
      <t>NH</t>
    </r>
    <r>
      <rPr>
        <vertAlign val="subscript"/>
        <sz val="10"/>
        <rFont val="Times New Roman"/>
        <family val="1"/>
      </rPr>
      <t>3</t>
    </r>
    <phoneticPr fontId="3"/>
  </si>
  <si>
    <r>
      <t>Mg</t>
    </r>
    <r>
      <rPr>
        <vertAlign val="superscript"/>
        <sz val="10"/>
        <rFont val="Times New Roman"/>
        <family val="1"/>
      </rPr>
      <t>2+</t>
    </r>
    <phoneticPr fontId="3"/>
  </si>
  <si>
    <r>
      <t>Ca</t>
    </r>
    <r>
      <rPr>
        <vertAlign val="superscript"/>
        <sz val="10"/>
        <rFont val="Times New Roman"/>
        <family val="1"/>
      </rPr>
      <t>2+</t>
    </r>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</si>
  <si>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</si>
  <si>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</si>
  <si>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</si>
  <si>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</si>
  <si>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</si>
  <si>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</si>
  <si>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2+</t>
    </r>
    <phoneticPr fontId="3"/>
  </si>
  <si>
    <r>
      <t>Ca</t>
    </r>
    <r>
      <rPr>
        <vertAlign val="superscript"/>
        <sz val="10"/>
        <rFont val="Times New Roman"/>
        <family val="1"/>
      </rPr>
      <t>2+</t>
    </r>
    <phoneticPr fontId="3"/>
  </si>
  <si>
    <t>Anion</t>
    <phoneticPr fontId="3"/>
  </si>
  <si>
    <t>Cation</t>
    <phoneticPr fontId="3"/>
  </si>
  <si>
    <t>Total</t>
    <phoneticPr fontId="3"/>
  </si>
  <si>
    <t>R1</t>
    <phoneticPr fontId="3"/>
  </si>
  <si>
    <r>
      <t>R1</t>
    </r>
    <r>
      <rPr>
        <sz val="10"/>
        <rFont val="ＭＳ Ｐ明朝"/>
        <family val="1"/>
        <charset val="128"/>
      </rPr>
      <t>基準</t>
    </r>
    <rPh sb="2" eb="4">
      <t>キジュン</t>
    </rPh>
    <phoneticPr fontId="3"/>
  </si>
  <si>
    <t>判定</t>
    <rPh sb="0" eb="2">
      <t>ハンテイ</t>
    </rPh>
    <phoneticPr fontId="3"/>
  </si>
  <si>
    <t>年月日</t>
    <rPh sb="0" eb="3">
      <t>ネンガッピ</t>
    </rPh>
    <phoneticPr fontId="3"/>
  </si>
  <si>
    <t>時刻</t>
    <rPh sb="0" eb="2">
      <t>ジコク</t>
    </rPh>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</si>
  <si>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</si>
  <si>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</si>
  <si>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</si>
  <si>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</si>
  <si>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</si>
  <si>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</si>
  <si>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t>
  </si>
  <si>
    <t>平成２９年度関東PM合同調査4段フィルターパック分析結果入力表（関東地方環境対策推進本部大気環境部会浮遊粒子状物質調査会議）</t>
    <rPh sb="6" eb="8">
      <t>カントウ</t>
    </rPh>
    <rPh sb="24" eb="26">
      <t>ブンセキ</t>
    </rPh>
    <rPh sb="28" eb="30">
      <t>ニュウリョク</t>
    </rPh>
    <rPh sb="32" eb="34">
      <t>カントウ</t>
    </rPh>
    <rPh sb="34" eb="36">
      <t>チホウ</t>
    </rPh>
    <rPh sb="36" eb="38">
      <t>カンキョウ</t>
    </rPh>
    <rPh sb="38" eb="40">
      <t>タイサク</t>
    </rPh>
    <rPh sb="40" eb="42">
      <t>スイシン</t>
    </rPh>
    <rPh sb="42" eb="44">
      <t>ホンブ</t>
    </rPh>
    <rPh sb="44" eb="46">
      <t>タイキ</t>
    </rPh>
    <rPh sb="46" eb="48">
      <t>カンキョウ</t>
    </rPh>
    <rPh sb="48" eb="50">
      <t>ブカイ</t>
    </rPh>
    <rPh sb="50" eb="52">
      <t>フユウ</t>
    </rPh>
    <rPh sb="52" eb="55">
      <t>リュウシジョウ</t>
    </rPh>
    <rPh sb="55" eb="57">
      <t>ブッシツ</t>
    </rPh>
    <rPh sb="57" eb="59">
      <t>チョウサ</t>
    </rPh>
    <rPh sb="59" eb="61">
      <t>カイギ</t>
    </rPh>
    <phoneticPr fontId="3"/>
  </si>
  <si>
    <t>平成２９年度関東PM合同調査4段フィルターパック結果計算表（関東地方環境対策推進本部大気環境部会浮遊粒子状物質調査会議）</t>
    <rPh sb="6" eb="8">
      <t>カントウ</t>
    </rPh>
    <rPh sb="30" eb="32">
      <t>カントウ</t>
    </rPh>
    <rPh sb="32" eb="34">
      <t>チホウ</t>
    </rPh>
    <rPh sb="34" eb="36">
      <t>カンキョウ</t>
    </rPh>
    <rPh sb="36" eb="38">
      <t>タイサク</t>
    </rPh>
    <rPh sb="38" eb="40">
      <t>スイシン</t>
    </rPh>
    <rPh sb="40" eb="42">
      <t>ホンブ</t>
    </rPh>
    <rPh sb="42" eb="44">
      <t>タイキ</t>
    </rPh>
    <rPh sb="44" eb="46">
      <t>カンキョウ</t>
    </rPh>
    <rPh sb="46" eb="48">
      <t>ブカイ</t>
    </rPh>
    <rPh sb="48" eb="50">
      <t>フユウ</t>
    </rPh>
    <rPh sb="50" eb="53">
      <t>リュウシジョウ</t>
    </rPh>
    <rPh sb="53" eb="55">
      <t>ブッシツ</t>
    </rPh>
    <rPh sb="55" eb="57">
      <t>チョウサ</t>
    </rPh>
    <rPh sb="57" eb="59">
      <t>カイギ</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</si>
  <si>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</si>
  <si>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</si>
  <si>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</si>
  <si>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</si>
  <si>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粒子　(ueq/l)</t>
    <rPh sb="0" eb="2">
      <t>リュウシ</t>
    </rPh>
    <phoneticPr fontId="3"/>
  </si>
  <si>
    <t>Anion</t>
    <phoneticPr fontId="3"/>
  </si>
  <si>
    <t>Cation</t>
    <phoneticPr fontId="3"/>
  </si>
  <si>
    <t>Total</t>
    <phoneticPr fontId="3"/>
  </si>
  <si>
    <t>R1</t>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</si>
  <si>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</si>
  <si>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</si>
  <si>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</si>
  <si>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</si>
  <si>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</si>
  <si>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</si>
  <si>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常時監視データ</t>
    <rPh sb="0" eb="2">
      <t>ジョウジ</t>
    </rPh>
    <rPh sb="2" eb="4">
      <t>カンシ</t>
    </rPh>
    <phoneticPr fontId="3"/>
  </si>
  <si>
    <t>地点名:</t>
    <rPh sb="0" eb="2">
      <t>チテン</t>
    </rPh>
    <rPh sb="2" eb="3">
      <t>メイ</t>
    </rPh>
    <phoneticPr fontId="3"/>
  </si>
  <si>
    <t>真岡市役所</t>
    <rPh sb="0" eb="5">
      <t>モオカシヤクショ</t>
    </rPh>
    <phoneticPr fontId="3"/>
  </si>
  <si>
    <t>PM2.5自動測定機機種名：</t>
    <rPh sb="5" eb="7">
      <t>ジドウ</t>
    </rPh>
    <rPh sb="7" eb="9">
      <t>ソクテイ</t>
    </rPh>
    <rPh sb="9" eb="10">
      <t>キ</t>
    </rPh>
    <rPh sb="10" eb="13">
      <t>キシュメイ</t>
    </rPh>
    <phoneticPr fontId="3"/>
  </si>
  <si>
    <t>FPM-377</t>
  </si>
  <si>
    <t>←選択してください（リストに無い場合は手入力でお願いします）</t>
    <rPh sb="1" eb="3">
      <t>センタク</t>
    </rPh>
    <rPh sb="14" eb="15">
      <t>ナ</t>
    </rPh>
    <rPh sb="16" eb="18">
      <t>バアイ</t>
    </rPh>
    <rPh sb="19" eb="20">
      <t>テ</t>
    </rPh>
    <rPh sb="20" eb="22">
      <t>ニュウリョク</t>
    </rPh>
    <rPh sb="24" eb="25">
      <t>ネガ</t>
    </rPh>
    <phoneticPr fontId="3"/>
  </si>
  <si>
    <t>月日</t>
    <rPh sb="0" eb="2">
      <t>ツキヒ</t>
    </rPh>
    <phoneticPr fontId="3"/>
  </si>
  <si>
    <r>
      <t>SO</t>
    </r>
    <r>
      <rPr>
        <vertAlign val="subscript"/>
        <sz val="11"/>
        <rFont val="ＭＳ Ｐゴシック"/>
        <family val="3"/>
        <charset val="128"/>
      </rPr>
      <t>2</t>
    </r>
    <phoneticPr fontId="3"/>
  </si>
  <si>
    <t>NO</t>
    <phoneticPr fontId="3"/>
  </si>
  <si>
    <r>
      <t>NO</t>
    </r>
    <r>
      <rPr>
        <vertAlign val="subscript"/>
        <sz val="11"/>
        <rFont val="ＭＳ Ｐゴシック"/>
        <family val="3"/>
        <charset val="128"/>
      </rPr>
      <t>2</t>
    </r>
    <phoneticPr fontId="3"/>
  </si>
  <si>
    <t>NOx</t>
    <phoneticPr fontId="3"/>
  </si>
  <si>
    <t>Ox</t>
    <phoneticPr fontId="3"/>
  </si>
  <si>
    <t>SPM</t>
    <phoneticPr fontId="3"/>
  </si>
  <si>
    <t>PM2.5</t>
    <phoneticPr fontId="3"/>
  </si>
  <si>
    <t>NMHC</t>
    <phoneticPr fontId="3"/>
  </si>
  <si>
    <t>CH4</t>
    <phoneticPr fontId="3"/>
  </si>
  <si>
    <t>THC</t>
    <phoneticPr fontId="3"/>
  </si>
  <si>
    <t>CO</t>
    <phoneticPr fontId="3"/>
  </si>
  <si>
    <t>風向</t>
    <rPh sb="0" eb="2">
      <t>フウコウ</t>
    </rPh>
    <phoneticPr fontId="3"/>
  </si>
  <si>
    <t>風速</t>
    <rPh sb="0" eb="2">
      <t>フウソク</t>
    </rPh>
    <phoneticPr fontId="3"/>
  </si>
  <si>
    <t>温度</t>
    <rPh sb="0" eb="2">
      <t>オンド</t>
    </rPh>
    <phoneticPr fontId="3"/>
  </si>
  <si>
    <t>湿度</t>
    <rPh sb="0" eb="2">
      <t>シツド</t>
    </rPh>
    <phoneticPr fontId="3"/>
  </si>
  <si>
    <t>PM-712</t>
    <phoneticPr fontId="3"/>
  </si>
  <si>
    <t>(ppb)</t>
    <phoneticPr fontId="3"/>
  </si>
  <si>
    <r>
      <t>(μg/m</t>
    </r>
    <r>
      <rPr>
        <vertAlign val="superscript"/>
        <sz val="11"/>
        <rFont val="ＭＳ Ｐゴシック"/>
        <family val="3"/>
        <charset val="128"/>
      </rPr>
      <t>3</t>
    </r>
    <r>
      <rPr>
        <sz val="11"/>
        <rFont val="ＭＳ Ｐゴシック"/>
        <family val="3"/>
        <charset val="128"/>
      </rPr>
      <t>)</t>
    </r>
    <phoneticPr fontId="3"/>
  </si>
  <si>
    <t>(ppmC)</t>
    <phoneticPr fontId="3"/>
  </si>
  <si>
    <t>(ppm)</t>
    <phoneticPr fontId="3"/>
  </si>
  <si>
    <t>(m/s)</t>
    <phoneticPr fontId="3"/>
  </si>
  <si>
    <t>(℃)</t>
    <phoneticPr fontId="3"/>
  </si>
  <si>
    <t>(%)</t>
    <phoneticPr fontId="3"/>
  </si>
  <si>
    <t>PM-71７</t>
    <phoneticPr fontId="3"/>
  </si>
  <si>
    <t>1時</t>
    <rPh sb="1" eb="2">
      <t>ジ</t>
    </rPh>
    <phoneticPr fontId="3"/>
  </si>
  <si>
    <t>NNW</t>
  </si>
  <si>
    <t>APDA-375A</t>
    <phoneticPr fontId="3"/>
  </si>
  <si>
    <t>2時</t>
    <rPh sb="1" eb="2">
      <t>ジ</t>
    </rPh>
    <phoneticPr fontId="3"/>
  </si>
  <si>
    <t>FPM-377</t>
    <phoneticPr fontId="3"/>
  </si>
  <si>
    <t>3時</t>
    <rPh sb="1" eb="2">
      <t>ジ</t>
    </rPh>
    <phoneticPr fontId="3"/>
  </si>
  <si>
    <t>N</t>
  </si>
  <si>
    <t>FH62C14</t>
    <phoneticPr fontId="3"/>
  </si>
  <si>
    <t>4時</t>
    <rPh sb="1" eb="2">
      <t>ジ</t>
    </rPh>
    <phoneticPr fontId="3"/>
  </si>
  <si>
    <t>****</t>
  </si>
  <si>
    <t>SHARP5030</t>
    <phoneticPr fontId="3"/>
  </si>
  <si>
    <t>5時</t>
    <rPh sb="1" eb="2">
      <t>ジ</t>
    </rPh>
    <phoneticPr fontId="3"/>
  </si>
  <si>
    <t>5014i</t>
    <phoneticPr fontId="3"/>
  </si>
  <si>
    <t>6時</t>
    <rPh sb="1" eb="2">
      <t>ジ</t>
    </rPh>
    <phoneticPr fontId="3"/>
  </si>
  <si>
    <t>NNE</t>
  </si>
  <si>
    <t>Model MP101M(BAM)</t>
    <phoneticPr fontId="3"/>
  </si>
  <si>
    <t>7時</t>
    <rPh sb="1" eb="2">
      <t>ジ</t>
    </rPh>
    <phoneticPr fontId="3"/>
  </si>
  <si>
    <t>Model MP101M(CPM)</t>
    <phoneticPr fontId="3"/>
  </si>
  <si>
    <t>8時</t>
    <rPh sb="1" eb="2">
      <t>ジ</t>
    </rPh>
    <phoneticPr fontId="3"/>
  </si>
  <si>
    <t>9時</t>
    <rPh sb="1" eb="2">
      <t>ジ</t>
    </rPh>
    <phoneticPr fontId="3"/>
  </si>
  <si>
    <t>10時</t>
    <rPh sb="2" eb="3">
      <t>ジ</t>
    </rPh>
    <phoneticPr fontId="3"/>
  </si>
  <si>
    <t>WNW</t>
  </si>
  <si>
    <t>11時</t>
    <rPh sb="2" eb="3">
      <t>ジ</t>
    </rPh>
    <phoneticPr fontId="3"/>
  </si>
  <si>
    <t>S</t>
  </si>
  <si>
    <t>12時</t>
    <rPh sb="2" eb="3">
      <t>ジ</t>
    </rPh>
    <phoneticPr fontId="3"/>
  </si>
  <si>
    <t>13時</t>
    <rPh sb="2" eb="3">
      <t>ジ</t>
    </rPh>
    <phoneticPr fontId="3"/>
  </si>
  <si>
    <t>SSE</t>
  </si>
  <si>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</si>
  <si>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</si>
  <si>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</si>
  <si>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</si>
  <si>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</si>
  <si>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</si>
  <si>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</si>
  <si>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</si>
  <si>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</si>
  <si>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</si>
  <si>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24時</t>
    <rPh sb="2" eb="3">
      <t>ジ</t>
    </rPh>
    <phoneticPr fontId="3"/>
  </si>
  <si>
    <t>ESE</t>
  </si>
  <si>
    <t>NE</t>
  </si>
  <si>
    <t>SW</t>
  </si>
  <si>
    <t>SSW</t>
  </si>
  <si>
    <t>ENE</t>
  </si>
  <si>
    <t>E</t>
  </si>
  <si>
    <t>CALM</t>
  </si>
  <si>
    <t>コア期間</t>
    <rPh sb="2" eb="4">
      <t>キカン</t>
    </rPh>
    <phoneticPr fontId="3"/>
  </si>
  <si>
    <t>SE</t>
  </si>
  <si>
    <t>NW</t>
  </si>
  <si>
    <t>APDA-375A</t>
    <phoneticPr fontId="3"/>
  </si>
  <si>
    <t>FPM-377</t>
    <phoneticPr fontId="3"/>
  </si>
  <si>
    <t>FH62C14</t>
    <phoneticPr fontId="3"/>
  </si>
  <si>
    <t>SHARP5030</t>
    <phoneticPr fontId="3"/>
  </si>
  <si>
    <t>5014i</t>
    <phoneticPr fontId="3"/>
  </si>
  <si>
    <t>Model MP101M(BAM)</t>
    <phoneticPr fontId="3"/>
  </si>
  <si>
    <t>Model MP101M(CPM)</t>
    <phoneticPr fontId="3"/>
  </si>
  <si>
    <t>WSW</t>
  </si>
  <si>
    <t>APDA-375A</t>
    <phoneticPr fontId="3"/>
  </si>
  <si>
    <t>FPM-377</t>
    <phoneticPr fontId="3"/>
  </si>
  <si>
    <t>FH62C14</t>
    <phoneticPr fontId="3"/>
  </si>
  <si>
    <t>SHARP5030</t>
    <phoneticPr fontId="3"/>
  </si>
  <si>
    <t>5014i</t>
    <phoneticPr fontId="3"/>
  </si>
  <si>
    <t>Model MP101M(BAM)</t>
    <phoneticPr fontId="3"/>
  </si>
  <si>
    <t>Model MP101M(CPM)</t>
    <phoneticPr fontId="3"/>
  </si>
  <si>
    <t>--</t>
  </si>
  <si>
    <r>
      <t>Cl</t>
    </r>
    <r>
      <rPr>
        <vertAlign val="superscript"/>
        <sz val="11"/>
        <rFont val="HG丸ｺﾞｼｯｸM-PRO"/>
        <family val="3"/>
        <charset val="128"/>
      </rPr>
      <t>-</t>
    </r>
    <phoneticPr fontId="3"/>
  </si>
  <si>
    <r>
      <t>NO</t>
    </r>
    <r>
      <rPr>
        <vertAlign val="subscript"/>
        <sz val="11"/>
        <rFont val="HG丸ｺﾞｼｯｸM-PRO"/>
        <family val="3"/>
        <charset val="128"/>
      </rPr>
      <t>3</t>
    </r>
    <r>
      <rPr>
        <vertAlign val="superscript"/>
        <sz val="11"/>
        <rFont val="HG丸ｺﾞｼｯｸM-PRO"/>
        <family val="3"/>
        <charset val="128"/>
      </rPr>
      <t>-</t>
    </r>
    <phoneticPr fontId="3"/>
  </si>
  <si>
    <r>
      <t>SO</t>
    </r>
    <r>
      <rPr>
        <vertAlign val="subscript"/>
        <sz val="11"/>
        <rFont val="HG丸ｺﾞｼｯｸM-PRO"/>
        <family val="3"/>
        <charset val="128"/>
      </rPr>
      <t>4</t>
    </r>
    <r>
      <rPr>
        <vertAlign val="superscript"/>
        <sz val="11"/>
        <rFont val="HG丸ｺﾞｼｯｸM-PRO"/>
        <family val="3"/>
        <charset val="128"/>
      </rPr>
      <t>2-</t>
    </r>
    <phoneticPr fontId="3"/>
  </si>
  <si>
    <r>
      <t>Na</t>
    </r>
    <r>
      <rPr>
        <vertAlign val="superscript"/>
        <sz val="11"/>
        <rFont val="HG丸ｺﾞｼｯｸM-PRO"/>
        <family val="3"/>
        <charset val="128"/>
      </rPr>
      <t>+</t>
    </r>
    <phoneticPr fontId="3"/>
  </si>
  <si>
    <r>
      <t>NH</t>
    </r>
    <r>
      <rPr>
        <vertAlign val="subscript"/>
        <sz val="11"/>
        <rFont val="HG丸ｺﾞｼｯｸM-PRO"/>
        <family val="3"/>
        <charset val="128"/>
      </rPr>
      <t>4</t>
    </r>
    <r>
      <rPr>
        <vertAlign val="superscript"/>
        <sz val="11"/>
        <rFont val="HG丸ｺﾞｼｯｸM-PRO"/>
        <family val="3"/>
        <charset val="128"/>
      </rPr>
      <t>+</t>
    </r>
    <phoneticPr fontId="3"/>
  </si>
  <si>
    <r>
      <t>K</t>
    </r>
    <r>
      <rPr>
        <vertAlign val="superscript"/>
        <sz val="11"/>
        <rFont val="HG丸ｺﾞｼｯｸM-PRO"/>
        <family val="3"/>
        <charset val="128"/>
      </rPr>
      <t>+</t>
    </r>
    <phoneticPr fontId="3"/>
  </si>
  <si>
    <r>
      <t>Mg</t>
    </r>
    <r>
      <rPr>
        <vertAlign val="superscript"/>
        <sz val="11"/>
        <rFont val="HG丸ｺﾞｼｯｸM-PRO"/>
        <family val="3"/>
        <charset val="128"/>
      </rPr>
      <t>2+</t>
    </r>
    <phoneticPr fontId="3"/>
  </si>
  <si>
    <r>
      <t>Ca</t>
    </r>
    <r>
      <rPr>
        <vertAlign val="superscript"/>
        <sz val="11"/>
        <rFont val="HG丸ｺﾞｼｯｸM-PRO"/>
        <family val="3"/>
        <charset val="128"/>
      </rPr>
      <t>2+</t>
    </r>
    <phoneticPr fontId="3"/>
  </si>
  <si>
    <t>真岡市役所</t>
    <rPh sb="0" eb="2">
      <t>モオカ</t>
    </rPh>
    <rPh sb="2" eb="5">
      <t>シヤクショ</t>
    </rPh>
    <phoneticPr fontId="3"/>
  </si>
  <si>
    <t>アメダス真岡</t>
    <rPh sb="4" eb="6">
      <t>モオカ</t>
    </rPh>
    <phoneticPr fontId="3"/>
  </si>
  <si>
    <t>アメダス宇都宮</t>
    <rPh sb="4" eb="7">
      <t>ウツノミヤ</t>
    </rPh>
    <phoneticPr fontId="3"/>
  </si>
  <si>
    <t>参考値</t>
    <rPh sb="0" eb="2">
      <t>サンコウ</t>
    </rPh>
    <rPh sb="2" eb="3">
      <t>チ</t>
    </rPh>
    <phoneticPr fontId="3"/>
  </si>
  <si>
    <t>METTLER TOLEDO</t>
  </si>
  <si>
    <t>MX-5</t>
  </si>
  <si>
    <t>現在、DIONEXはThermo Scientificになっています。</t>
    <rPh sb="0" eb="2">
      <t>ゲンザイ</t>
    </rPh>
    <phoneticPr fontId="3"/>
  </si>
  <si>
    <t>ADVANTEC</t>
  </si>
  <si>
    <t>DISMIC</t>
  </si>
  <si>
    <t>測定時間は、各フラクションのピークが出なくなるまで分析している。
そのため一定ではなく、通常の測定では記録として残らないため記載していない。</t>
    <phoneticPr fontId="3"/>
  </si>
  <si>
    <t>Sunset Laboratory</t>
  </si>
  <si>
    <t>1/2</t>
  </si>
  <si>
    <t>5mL</t>
  </si>
  <si>
    <t>2mL</t>
  </si>
  <si>
    <t>1mL</t>
  </si>
  <si>
    <t>Milestone General ETHOS One</t>
  </si>
  <si>
    <t>5+95</t>
    <phoneticPr fontId="3"/>
  </si>
  <si>
    <t>7500ce</t>
  </si>
  <si>
    <t>13CS045AN</t>
    <phoneticPr fontId="3"/>
  </si>
  <si>
    <t>アナリティクイエナジャパン</t>
  </si>
  <si>
    <t>multi N/C 3100</t>
  </si>
  <si>
    <t>7/21、22の質量濃度は秤量値異常のため、常時監視結果を用いた
7/23は真岡市の花火大会が開催された</t>
    <rPh sb="8" eb="10">
      <t>シツリョウ</t>
    </rPh>
    <rPh sb="10" eb="12">
      <t>ノウド</t>
    </rPh>
    <rPh sb="13" eb="15">
      <t>ヒョウリョウ</t>
    </rPh>
    <rPh sb="15" eb="16">
      <t>アタイ</t>
    </rPh>
    <rPh sb="16" eb="18">
      <t>イジョウ</t>
    </rPh>
    <rPh sb="22" eb="24">
      <t>ジョウジ</t>
    </rPh>
    <rPh sb="24" eb="26">
      <t>カンシ</t>
    </rPh>
    <rPh sb="26" eb="28">
      <t>ケッカ</t>
    </rPh>
    <rPh sb="29" eb="30">
      <t>モチ</t>
    </rPh>
    <rPh sb="38" eb="41">
      <t>モオカシ</t>
    </rPh>
    <rPh sb="42" eb="44">
      <t>ハナビ</t>
    </rPh>
    <rPh sb="44" eb="46">
      <t>タイカイ</t>
    </rPh>
    <rPh sb="47" eb="49">
      <t>カイサイ</t>
    </rPh>
    <phoneticPr fontId="3"/>
  </si>
  <si>
    <t>＜サンプリングについて＞</t>
    <phoneticPr fontId="3"/>
  </si>
  <si>
    <t>＜フィルター＞</t>
    <phoneticPr fontId="3"/>
  </si>
  <si>
    <t>＜サンプラー＞</t>
    <phoneticPr fontId="3"/>
  </si>
  <si>
    <t>フィルター</t>
    <phoneticPr fontId="3"/>
  </si>
  <si>
    <t>Pall Teflo 47mmΦ　2.0μm</t>
    <phoneticPr fontId="3"/>
  </si>
  <si>
    <t>FRM2000</t>
    <phoneticPr fontId="3"/>
  </si>
  <si>
    <t>・PTFE</t>
    <phoneticPr fontId="3"/>
  </si>
  <si>
    <t>FRM2000D</t>
    <phoneticPr fontId="3"/>
  </si>
  <si>
    <t>Pall flex 2500QAT-UP 47mmΦ</t>
    <phoneticPr fontId="3"/>
  </si>
  <si>
    <t>FRM2025</t>
    <phoneticPr fontId="3"/>
  </si>
  <si>
    <t>-</t>
    <phoneticPr fontId="3"/>
  </si>
  <si>
    <t>FRM2025D</t>
    <phoneticPr fontId="3"/>
  </si>
  <si>
    <t>FRM2025ｉ</t>
    <phoneticPr fontId="3"/>
  </si>
  <si>
    <t>MCI</t>
    <phoneticPr fontId="3"/>
  </si>
  <si>
    <t>21.5±1.5</t>
    <phoneticPr fontId="3"/>
  </si>
  <si>
    <t>35±5</t>
    <phoneticPr fontId="3"/>
  </si>
  <si>
    <t>Sartorius</t>
    <phoneticPr fontId="3"/>
  </si>
  <si>
    <t>MSE6.6S-000-DF</t>
    <phoneticPr fontId="3"/>
  </si>
  <si>
    <t>Super-SASS</t>
    <phoneticPr fontId="3"/>
  </si>
  <si>
    <t>METTLER TOLEDO</t>
    <phoneticPr fontId="3"/>
  </si>
  <si>
    <t>M5P-5</t>
    <phoneticPr fontId="3"/>
  </si>
  <si>
    <t>LV-250</t>
    <phoneticPr fontId="3"/>
  </si>
  <si>
    <t>エー・アンド・デー</t>
    <phoneticPr fontId="3"/>
  </si>
  <si>
    <t>MX-5</t>
    <phoneticPr fontId="3"/>
  </si>
  <si>
    <t>LV-250R</t>
    <phoneticPr fontId="3"/>
  </si>
  <si>
    <t>BM-20</t>
    <phoneticPr fontId="3"/>
  </si>
  <si>
    <t>MCAS-SJA</t>
    <phoneticPr fontId="3"/>
  </si>
  <si>
    <t>MC-5</t>
    <phoneticPr fontId="3"/>
  </si>
  <si>
    <t>SE2-F</t>
    <phoneticPr fontId="3"/>
  </si>
  <si>
    <t>ME5-F</t>
    <phoneticPr fontId="3"/>
  </si>
  <si>
    <t>MSA2.7S-000-DF</t>
    <phoneticPr fontId="3"/>
  </si>
  <si>
    <t>ＰＴＦＥ</t>
    <phoneticPr fontId="3"/>
  </si>
  <si>
    <t>1/4</t>
    <phoneticPr fontId="3"/>
  </si>
  <si>
    <t>あり</t>
    <phoneticPr fontId="3"/>
  </si>
  <si>
    <t>ADVANTEC PTFE</t>
    <phoneticPr fontId="3"/>
  </si>
  <si>
    <t>DIONEX</t>
    <phoneticPr fontId="3"/>
  </si>
  <si>
    <t>DX-320</t>
    <phoneticPr fontId="3"/>
  </si>
  <si>
    <t>1/2</t>
    <phoneticPr fontId="3"/>
  </si>
  <si>
    <t>なし</t>
    <phoneticPr fontId="3"/>
  </si>
  <si>
    <t>ADVANTEC 25HP045AN</t>
    <phoneticPr fontId="3"/>
  </si>
  <si>
    <t>DX-320j</t>
    <phoneticPr fontId="3"/>
  </si>
  <si>
    <t>Metrohm</t>
    <phoneticPr fontId="3"/>
  </si>
  <si>
    <t>DX-500</t>
    <phoneticPr fontId="3"/>
  </si>
  <si>
    <t>ADVANTEC DISMIC-13HP</t>
    <phoneticPr fontId="3"/>
  </si>
  <si>
    <t>IC-20</t>
    <phoneticPr fontId="3"/>
  </si>
  <si>
    <t>　　　　　（メーカー）</t>
    <phoneticPr fontId="3"/>
  </si>
  <si>
    <t>GLクロマトディスクIA</t>
    <phoneticPr fontId="3"/>
  </si>
  <si>
    <t>IC-850</t>
    <phoneticPr fontId="3"/>
  </si>
  <si>
    <t>cellulose acetate</t>
    <phoneticPr fontId="3"/>
  </si>
  <si>
    <t>ICS-1000</t>
    <phoneticPr fontId="3"/>
  </si>
  <si>
    <t>PVDF</t>
    <phoneticPr fontId="3"/>
  </si>
  <si>
    <t>ICS-1100</t>
    <phoneticPr fontId="3"/>
  </si>
  <si>
    <t>ADVANTEC 25HP020AN</t>
    <phoneticPr fontId="3"/>
  </si>
  <si>
    <t>ICS-1500</t>
    <phoneticPr fontId="3"/>
  </si>
  <si>
    <t>ICS-2000</t>
    <phoneticPr fontId="3"/>
  </si>
  <si>
    <t>IC-2010</t>
    <phoneticPr fontId="3"/>
  </si>
  <si>
    <t>OC1</t>
    <phoneticPr fontId="3"/>
  </si>
  <si>
    <t>OC2</t>
    <phoneticPr fontId="3"/>
  </si>
  <si>
    <t>OC3</t>
    <phoneticPr fontId="3"/>
  </si>
  <si>
    <t>OC4</t>
    <phoneticPr fontId="3"/>
  </si>
  <si>
    <t>EC1</t>
    <phoneticPr fontId="3"/>
  </si>
  <si>
    <t>EC2</t>
    <phoneticPr fontId="3"/>
  </si>
  <si>
    <t>EC3</t>
    <phoneticPr fontId="3"/>
  </si>
  <si>
    <t>あり</t>
    <phoneticPr fontId="3"/>
  </si>
  <si>
    <t>DRI　MODEL2001A</t>
    <phoneticPr fontId="3"/>
  </si>
  <si>
    <t>IMPROVE</t>
    <phoneticPr fontId="3"/>
  </si>
  <si>
    <t>150-580</t>
    <phoneticPr fontId="3"/>
  </si>
  <si>
    <t>なし</t>
    <phoneticPr fontId="3"/>
  </si>
  <si>
    <t>Sunset Laboratory</t>
    <phoneticPr fontId="3"/>
  </si>
  <si>
    <t>0.498cm2</t>
    <phoneticPr fontId="3"/>
  </si>
  <si>
    <t>IMPROVE_A</t>
    <phoneticPr fontId="3"/>
  </si>
  <si>
    <t>0.503cm2（Φ8mm）</t>
    <phoneticPr fontId="3"/>
  </si>
  <si>
    <t>1/4</t>
    <phoneticPr fontId="3"/>
  </si>
  <si>
    <t>　　　　OC1</t>
    <phoneticPr fontId="3"/>
  </si>
  <si>
    <t>　　　　OC2</t>
    <phoneticPr fontId="3"/>
  </si>
  <si>
    <t>　　　　OC3</t>
    <phoneticPr fontId="3"/>
  </si>
  <si>
    <t>　　　　OC4</t>
    <phoneticPr fontId="3"/>
  </si>
  <si>
    <t>　　　　EC1</t>
    <phoneticPr fontId="3"/>
  </si>
  <si>
    <t>　　　　EC2</t>
    <phoneticPr fontId="3"/>
  </si>
  <si>
    <t>　　　　EC3</t>
    <phoneticPr fontId="3"/>
  </si>
  <si>
    <t>メーカー</t>
    <phoneticPr fontId="3"/>
  </si>
  <si>
    <t>PTFE</t>
    <phoneticPr fontId="3"/>
  </si>
  <si>
    <t>5mL</t>
    <phoneticPr fontId="3"/>
  </si>
  <si>
    <t>1mL</t>
    <phoneticPr fontId="3"/>
  </si>
  <si>
    <t>2.5mL</t>
    <phoneticPr fontId="3"/>
  </si>
  <si>
    <t>AntonPaar Multiwave PRO</t>
    <phoneticPr fontId="3"/>
  </si>
  <si>
    <t>0.1mol/L</t>
    <phoneticPr fontId="3"/>
  </si>
  <si>
    <t>In</t>
    <phoneticPr fontId="3"/>
  </si>
  <si>
    <t>Perkin Elmer</t>
    <phoneticPr fontId="3"/>
  </si>
  <si>
    <t>ELAN DRC-e</t>
    <phoneticPr fontId="3"/>
  </si>
  <si>
    <t>1/2</t>
    <phoneticPr fontId="3"/>
  </si>
  <si>
    <t>20mL</t>
    <phoneticPr fontId="3"/>
  </si>
  <si>
    <t>2mL</t>
    <phoneticPr fontId="3"/>
  </si>
  <si>
    <t>3mL</t>
    <phoneticPr fontId="3"/>
  </si>
  <si>
    <t>-</t>
    <phoneticPr fontId="3"/>
  </si>
  <si>
    <t>Milestone General ETHOS One</t>
    <phoneticPr fontId="3"/>
  </si>
  <si>
    <t>0.2mol/L</t>
    <phoneticPr fontId="3"/>
  </si>
  <si>
    <t>Y</t>
    <phoneticPr fontId="3"/>
  </si>
  <si>
    <t>Agilent</t>
    <phoneticPr fontId="3"/>
  </si>
  <si>
    <t>1</t>
    <phoneticPr fontId="3"/>
  </si>
  <si>
    <t>3mL</t>
    <phoneticPr fontId="3"/>
  </si>
  <si>
    <t>-</t>
    <phoneticPr fontId="3"/>
  </si>
  <si>
    <t>0.3mol/L</t>
    <phoneticPr fontId="3"/>
  </si>
  <si>
    <t>Rh</t>
    <phoneticPr fontId="3"/>
  </si>
  <si>
    <t>7500ce</t>
    <phoneticPr fontId="3"/>
  </si>
  <si>
    <t>0.32mol/L</t>
    <phoneticPr fontId="3"/>
  </si>
  <si>
    <t>Y，In，Ce，Tl</t>
    <phoneticPr fontId="3"/>
  </si>
  <si>
    <t>Panalytical</t>
    <phoneticPr fontId="3"/>
  </si>
  <si>
    <t>7500cx</t>
    <phoneticPr fontId="3"/>
  </si>
  <si>
    <t>1.3mol/L</t>
    <phoneticPr fontId="3"/>
  </si>
  <si>
    <t>Be，Co，Ga，Ｉｎ，Ｔｌ</t>
    <phoneticPr fontId="3"/>
  </si>
  <si>
    <t>7500i</t>
    <phoneticPr fontId="3"/>
  </si>
  <si>
    <t>7700x</t>
    <phoneticPr fontId="3"/>
  </si>
  <si>
    <t>1+99</t>
    <phoneticPr fontId="3"/>
  </si>
  <si>
    <t>ICPM8500</t>
    <phoneticPr fontId="3"/>
  </si>
  <si>
    <t>Epsiron5</t>
    <phoneticPr fontId="3"/>
  </si>
  <si>
    <t>メーカー</t>
    <phoneticPr fontId="3"/>
  </si>
  <si>
    <t>1/8</t>
    <phoneticPr fontId="3"/>
  </si>
  <si>
    <t>ADVANTEC</t>
    <phoneticPr fontId="3"/>
  </si>
  <si>
    <t>DISMIC</t>
    <phoneticPr fontId="3"/>
  </si>
  <si>
    <t>TOC-V　CSN</t>
    <phoneticPr fontId="3"/>
  </si>
  <si>
    <t>GL　Science</t>
    <phoneticPr fontId="3"/>
  </si>
  <si>
    <t>GLクロマトディスク</t>
    <phoneticPr fontId="3"/>
  </si>
  <si>
    <t>アナリティクイエナジャパン</t>
    <phoneticPr fontId="3"/>
  </si>
  <si>
    <t>TOC-V</t>
    <phoneticPr fontId="3"/>
  </si>
  <si>
    <t>1/2</t>
    <phoneticPr fontId="3"/>
  </si>
  <si>
    <t>TOC-V　CPH</t>
    <phoneticPr fontId="3"/>
  </si>
  <si>
    <t>TOC-5000</t>
    <phoneticPr fontId="3"/>
  </si>
  <si>
    <t>TOC-V　CPH/CPN</t>
    <phoneticPr fontId="3"/>
  </si>
  <si>
    <t>　　　　（メーカー）</t>
    <phoneticPr fontId="3"/>
  </si>
  <si>
    <t>TOC-V CSH</t>
    <phoneticPr fontId="3"/>
  </si>
  <si>
    <t>multi N/C 3100</t>
    <phoneticPr fontId="3"/>
  </si>
  <si>
    <t>F0</t>
    <phoneticPr fontId="3"/>
  </si>
  <si>
    <t>F1</t>
    <phoneticPr fontId="3"/>
  </si>
  <si>
    <t>F2</t>
    <phoneticPr fontId="3"/>
  </si>
  <si>
    <t>F3</t>
    <phoneticPr fontId="3"/>
  </si>
  <si>
    <t>1</t>
    <phoneticPr fontId="3"/>
  </si>
  <si>
    <t>　　　　　F0</t>
    <phoneticPr fontId="3"/>
  </si>
  <si>
    <t>　　　　　F1</t>
    <phoneticPr fontId="3"/>
  </si>
  <si>
    <t>　　　　　F2</t>
    <phoneticPr fontId="3"/>
  </si>
  <si>
    <t>　　　　　F3</t>
    <phoneticPr fontId="3"/>
  </si>
  <si>
    <t>　　　　　（アニオン）</t>
    <phoneticPr fontId="3"/>
  </si>
  <si>
    <t>【気象条件について】</t>
    <rPh sb="1" eb="3">
      <t>キショウ</t>
    </rPh>
    <rPh sb="3" eb="5">
      <t>ジョウケン</t>
    </rPh>
    <phoneticPr fontId="3"/>
  </si>
  <si>
    <t>測定局を記入してください</t>
    <rPh sb="0" eb="3">
      <t>ソクテイキョク</t>
    </rPh>
    <rPh sb="4" eb="6">
      <t>キニュウ</t>
    </rPh>
    <phoneticPr fontId="3"/>
  </si>
  <si>
    <t>例：館林の場合</t>
    <rPh sb="0" eb="1">
      <t>タト</t>
    </rPh>
    <rPh sb="2" eb="4">
      <t>タテバヤシ</t>
    </rPh>
    <rPh sb="5" eb="7">
      <t>バアイ</t>
    </rPh>
    <phoneticPr fontId="3"/>
  </si>
  <si>
    <t>主風向</t>
    <rPh sb="0" eb="1">
      <t>シュ</t>
    </rPh>
    <rPh sb="1" eb="3">
      <t>フウコウ</t>
    </rPh>
    <phoneticPr fontId="3"/>
  </si>
  <si>
    <t>館林市民センター局</t>
    <rPh sb="0" eb="2">
      <t>タテバヤシ</t>
    </rPh>
    <rPh sb="2" eb="4">
      <t>シミン</t>
    </rPh>
    <rPh sb="8" eb="9">
      <t>キョク</t>
    </rPh>
    <phoneticPr fontId="2"/>
  </si>
  <si>
    <t>風速(m/s)</t>
    <rPh sb="0" eb="2">
      <t>フウソク</t>
    </rPh>
    <phoneticPr fontId="3"/>
  </si>
  <si>
    <t>気温(℃)</t>
    <rPh sb="0" eb="2">
      <t>キオン</t>
    </rPh>
    <phoneticPr fontId="3"/>
  </si>
  <si>
    <t>湿度(%)</t>
    <rPh sb="0" eb="2">
      <t>シツド</t>
    </rPh>
    <phoneticPr fontId="3"/>
  </si>
  <si>
    <t>雨量(mm)</t>
    <rPh sb="0" eb="2">
      <t>ウリョウ</t>
    </rPh>
    <phoneticPr fontId="3"/>
  </si>
  <si>
    <t>アメダス館林</t>
    <rPh sb="4" eb="6">
      <t>タテバヤシ</t>
    </rPh>
    <phoneticPr fontId="2"/>
  </si>
  <si>
    <t>気圧(hPa)</t>
    <rPh sb="0" eb="2">
      <t>キアツ</t>
    </rPh>
    <phoneticPr fontId="3"/>
  </si>
  <si>
    <t>前橋気象台</t>
    <rPh sb="0" eb="2">
      <t>マエバシ</t>
    </rPh>
    <rPh sb="2" eb="4">
      <t>キショウ</t>
    </rPh>
    <rPh sb="4" eb="5">
      <t>ダイ</t>
    </rPh>
    <phoneticPr fontId="2"/>
  </si>
  <si>
    <r>
      <t>日射量(MJ/m</t>
    </r>
    <r>
      <rPr>
        <vertAlign val="superscript"/>
        <sz val="10"/>
        <color indexed="8"/>
        <rFont val="HG丸ｺﾞｼｯｸM-PRO"/>
        <family val="3"/>
        <charset val="128"/>
      </rPr>
      <t>2</t>
    </r>
    <r>
      <rPr>
        <sz val="10"/>
        <color indexed="8"/>
        <rFont val="HG丸ｺﾞｼｯｸM-PRO"/>
        <family val="3"/>
        <charset val="128"/>
      </rPr>
      <t>)</t>
    </r>
    <rPh sb="0" eb="2">
      <t>ニッシャ</t>
    </rPh>
    <rPh sb="2" eb="3">
      <t>リョウ</t>
    </rPh>
    <phoneticPr fontId="3"/>
  </si>
  <si>
    <t>秋期以降PTFEは2025i</t>
    <rPh sb="0" eb="2">
      <t>シュウキ</t>
    </rPh>
    <rPh sb="2" eb="4">
      <t>イコウ</t>
    </rPh>
    <phoneticPr fontId="3"/>
  </si>
  <si>
    <t>ICS-2100</t>
    <phoneticPr fontId="3"/>
  </si>
  <si>
    <t>Thermo Scientific</t>
    <phoneticPr fontId="3"/>
  </si>
  <si>
    <t>宇都宮市気象台</t>
    <rPh sb="0" eb="3">
      <t>ウツノミヤ</t>
    </rPh>
    <rPh sb="3" eb="4">
      <t>シ</t>
    </rPh>
    <rPh sb="4" eb="7">
      <t>キショウダイ</t>
    </rPh>
    <phoneticPr fontId="3"/>
  </si>
  <si>
    <t>宇都宮市気象台</t>
    <rPh sb="0" eb="4">
      <t>ウツノミヤシ</t>
    </rPh>
    <phoneticPr fontId="3"/>
  </si>
  <si>
    <t>宇都宮市気象台</t>
    <rPh sb="0" eb="3">
      <t>ウツノミヤ</t>
    </rPh>
    <rPh sb="3" eb="4">
      <t>シ</t>
    </rPh>
    <phoneticPr fontId="3"/>
  </si>
  <si>
    <t>※欠測の場合は「zzz｣、検出下限値以上定量下限値未満はその値、検出下限値未満の場合は不等号「&lt;」をつけて記入、分析を実施していない場合は「－」を記入してください。</t>
    <rPh sb="1" eb="2">
      <t>ケツ</t>
    </rPh>
    <rPh sb="2" eb="3">
      <t>ソク</t>
    </rPh>
    <rPh sb="4" eb="6">
      <t>バアイ</t>
    </rPh>
    <rPh sb="13" eb="15">
      <t>ケンシュツ</t>
    </rPh>
    <rPh sb="15" eb="17">
      <t>カゲン</t>
    </rPh>
    <rPh sb="17" eb="18">
      <t>チ</t>
    </rPh>
    <rPh sb="18" eb="20">
      <t>イジョウ</t>
    </rPh>
    <rPh sb="20" eb="22">
      <t>テイリョウ</t>
    </rPh>
    <rPh sb="22" eb="24">
      <t>カゲン</t>
    </rPh>
    <rPh sb="24" eb="25">
      <t>チ</t>
    </rPh>
    <rPh sb="25" eb="27">
      <t>ミマン</t>
    </rPh>
    <rPh sb="30" eb="31">
      <t>アタイ</t>
    </rPh>
    <rPh sb="32" eb="34">
      <t>ケンシュツ</t>
    </rPh>
    <rPh sb="34" eb="36">
      <t>カゲン</t>
    </rPh>
    <rPh sb="36" eb="37">
      <t>チ</t>
    </rPh>
    <rPh sb="37" eb="39">
      <t>ミマン</t>
    </rPh>
    <rPh sb="40" eb="42">
      <t>バアイ</t>
    </rPh>
    <rPh sb="43" eb="46">
      <t>フトウゴウ</t>
    </rPh>
    <rPh sb="53" eb="55">
      <t>キニュウ</t>
    </rPh>
    <rPh sb="56" eb="58">
      <t>ブンセキ</t>
    </rPh>
    <rPh sb="59" eb="61">
      <t>ジッシ</t>
    </rPh>
    <rPh sb="66" eb="68">
      <t>バアイ</t>
    </rPh>
    <rPh sb="73" eb="75">
      <t>キニュウ</t>
    </rPh>
    <phoneticPr fontId="3"/>
  </si>
  <si>
    <t>25CS045AN</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</si>
</sst>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quot;¥&quot;&quot;¥&quot;\(0&quot;¥&quot;&quot;¥&quot;\)"/>
    <numFmt numFmtId="177" formatCode="0.00_);[Red]&quot;¥&quot;&quot;¥&quot;\(0.00&quot;¥&quot;&quot;¥&quot;\)"/>
    <numFmt numFmtId="178" formatCode="0.00_ "/>
    <numFmt numFmtId="179" formatCode="h:mm;@"/>
    <numFmt numFmtId="180" formatCode="0.0_);[Red]&quot;¥&quot;&quot;¥&quot;\(0.0&quot;¥&quot;&quot;¥&quot;\)"/>
    <numFmt numFmtId="181" formatCode="0.0_ "/>
    <numFmt numFmtId="182" formatCode="0_ "/>
    <numFmt numFmtId="183" formatCode="0.0"/>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MS UI Gothic"/>
      <family val="3"/>
      <charset val="128"/>
    </font>
    <font>
      <sz val="14"/>
      <name val="HG丸ｺﾞｼｯｸM-PRO"/>
      <family val="3"/>
      <charset val="128"/>
    </font>
    <font>
      <sz val="20"/>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vertAlign val="superscript"/>
      <sz val="11"/>
      <name val="HG丸ｺﾞｼｯｸM-PRO"/>
      <family val="3"/>
      <charset val="128"/>
    </font>
    <font>
      <vertAlign val="subscript"/>
      <sz val="11"/>
      <name val="HG丸ｺﾞｼｯｸM-PRO"/>
      <family val="3"/>
      <charset val="128"/>
    </font>
    <font>
      <b/>
      <sz val="11"/>
      <name val="HG丸ｺﾞｼｯｸM-PRO"/>
      <family val="3"/>
      <charset val="128"/>
    </font>
    <font>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HG丸ｺﾞｼｯｸM-PRO"/>
      <family val="3"/>
      <charset val="128"/>
    </font>
    <font>
      <sz val="11"/>
      <color theme="1"/>
      <name val="HG丸ｺﾞｼｯｸM-PRO"/>
      <family val="3"/>
      <charset val="128"/>
    </font>
    <font>
      <sz val="11"/>
      <color theme="1"/>
      <name val="ＭＳ Ｐゴシック"/>
      <family val="3"/>
      <charset val="128"/>
    </font>
    <font>
      <sz val="10"/>
      <color theme="1"/>
      <name val="HG丸ｺﾞｼｯｸM-PRO"/>
      <family val="3"/>
      <charset val="128"/>
    </font>
    <font>
      <sz val="16"/>
      <color theme="1"/>
      <name val="HG丸ｺﾞｼｯｸM-PRO"/>
      <family val="3"/>
      <charset val="128"/>
    </font>
    <font>
      <b/>
      <sz val="11"/>
      <name val="ＭＳ Ｐ明朝"/>
      <family val="1"/>
      <charset val="128"/>
    </font>
    <font>
      <b/>
      <sz val="10"/>
      <name val="Times New Roman"/>
      <family val="1"/>
    </font>
    <font>
      <sz val="10"/>
      <name val="Times New Roman"/>
      <family val="1"/>
    </font>
    <font>
      <sz val="10"/>
      <name val="ＭＳ Ｐ明朝"/>
      <family val="1"/>
      <charset val="128"/>
    </font>
    <font>
      <vertAlign val="superscript"/>
      <sz val="10"/>
      <name val="Times New Roman"/>
      <family val="1"/>
    </font>
    <font>
      <b/>
      <sz val="11"/>
      <name val="ＭＳ Ｐゴシック"/>
      <family val="3"/>
      <charset val="128"/>
    </font>
    <font>
      <b/>
      <sz val="11"/>
      <color indexed="10"/>
      <name val="ＭＳ Ｐゴシック"/>
      <family val="3"/>
      <charset val="128"/>
    </font>
    <font>
      <vertAlign val="subscript"/>
      <sz val="10"/>
      <name val="Times New Roman"/>
      <family val="1"/>
    </font>
    <font>
      <sz val="10"/>
      <color indexed="57"/>
      <name val="Times New Roman"/>
      <family val="1"/>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vertAlign val="subscript"/>
      <sz val="11"/>
      <name val="ＭＳ Ｐゴシック"/>
      <family val="3"/>
      <charset val="128"/>
    </font>
    <font>
      <vertAlign val="superscript"/>
      <sz val="11"/>
      <name val="ＭＳ Ｐゴシック"/>
      <family val="3"/>
      <charset val="128"/>
    </font>
    <font>
      <sz val="11"/>
      <color rgb="FFFF0000"/>
      <name val="HG丸ｺﾞｼｯｸM-PRO"/>
      <family val="3"/>
      <charset val="128"/>
    </font>
    <font>
      <sz val="11"/>
      <color rgb="FFFF0000"/>
      <name val="ＭＳ Ｐゴシック"/>
      <family val="3"/>
      <charset val="128"/>
    </font>
    <font>
      <sz val="10"/>
      <color indexed="8"/>
      <name val="HG丸ｺﾞｼｯｸM-PRO"/>
      <family val="3"/>
      <charset val="128"/>
    </font>
    <font>
      <sz val="9"/>
      <color rgb="FFFF0000"/>
      <name val="ＭＳ Ｐゴシック"/>
      <family val="3"/>
      <charset val="128"/>
    </font>
    <font>
      <vertAlign val="superscript"/>
      <sz val="10"/>
      <color indexed="8"/>
      <name val="HG丸ｺﾞｼｯｸM-PRO"/>
      <family val="3"/>
      <charset val="128"/>
    </font>
  </fonts>
  <fills count="3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s>
  <borders count="150">
    <border>
      <left/>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mediumDashed">
        <color indexed="64"/>
      </bottom>
      <diagonal/>
    </border>
    <border>
      <left style="hair">
        <color indexed="64"/>
      </left>
      <right style="thin">
        <color indexed="64"/>
      </right>
      <top style="hair">
        <color indexed="64"/>
      </top>
      <bottom style="mediumDashed">
        <color indexed="64"/>
      </bottom>
      <diagonal/>
    </border>
    <border>
      <left style="hair">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mediumDashed">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medium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mediumDashed">
        <color indexed="64"/>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Dashed">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mediumDashed">
        <color indexed="64"/>
      </bottom>
      <diagonal/>
    </border>
    <border>
      <left style="thin">
        <color indexed="64"/>
      </left>
      <right/>
      <top style="hair">
        <color indexed="64"/>
      </top>
      <bottom style="mediumDashed">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Dashed">
        <color indexed="64"/>
      </top>
      <bottom style="hair">
        <color indexed="64"/>
      </bottom>
      <diagonal/>
    </border>
    <border>
      <left style="hair">
        <color indexed="64"/>
      </left>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Dashed">
        <color indexed="64"/>
      </bottom>
      <diagonal/>
    </border>
    <border>
      <left/>
      <right style="hair">
        <color indexed="64"/>
      </right>
      <top style="hair">
        <color indexed="64"/>
      </top>
      <bottom style="mediumDashed">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9">
    <xf numFmtId="0" fontId="0" fillId="0" borderId="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21" borderId="101" applyNumberFormat="0" applyAlignment="0" applyProtection="0">
      <alignment vertical="center"/>
    </xf>
    <xf numFmtId="0" fontId="19" fillId="22" borderId="0" applyNumberFormat="0" applyBorder="0" applyAlignment="0" applyProtection="0">
      <alignment vertical="center"/>
    </xf>
    <xf numFmtId="0" fontId="15" fillId="23" borderId="102" applyNumberFormat="0" applyFont="0" applyAlignment="0" applyProtection="0">
      <alignment vertical="center"/>
    </xf>
    <xf numFmtId="0" fontId="20" fillId="0" borderId="103" applyNumberFormat="0" applyFill="0" applyAlignment="0" applyProtection="0">
      <alignment vertical="center"/>
    </xf>
    <xf numFmtId="0" fontId="21" fillId="24" borderId="0" applyNumberFormat="0" applyBorder="0" applyAlignment="0" applyProtection="0">
      <alignment vertical="center"/>
    </xf>
    <xf numFmtId="0" fontId="22" fillId="25" borderId="104" applyNumberFormat="0" applyAlignment="0" applyProtection="0">
      <alignment vertical="center"/>
    </xf>
    <xf numFmtId="0" fontId="23" fillId="0" borderId="0" applyNumberFormat="0" applyFill="0" applyBorder="0" applyAlignment="0" applyProtection="0">
      <alignment vertical="center"/>
    </xf>
    <xf numFmtId="0" fontId="24" fillId="0" borderId="105" applyNumberFormat="0" applyFill="0" applyAlignment="0" applyProtection="0">
      <alignment vertical="center"/>
    </xf>
    <xf numFmtId="0" fontId="25" fillId="0" borderId="106" applyNumberFormat="0" applyFill="0" applyAlignment="0" applyProtection="0">
      <alignment vertical="center"/>
    </xf>
    <xf numFmtId="0" fontId="26" fillId="0" borderId="107" applyNumberFormat="0" applyFill="0" applyAlignment="0" applyProtection="0">
      <alignment vertical="center"/>
    </xf>
    <xf numFmtId="0" fontId="26" fillId="0" borderId="0" applyNumberFormat="0" applyFill="0" applyBorder="0" applyAlignment="0" applyProtection="0">
      <alignment vertical="center"/>
    </xf>
    <xf numFmtId="0" fontId="27" fillId="0" borderId="108" applyNumberFormat="0" applyFill="0" applyAlignment="0" applyProtection="0">
      <alignment vertical="center"/>
    </xf>
    <xf numFmtId="0" fontId="28" fillId="25" borderId="109" applyNumberFormat="0" applyAlignment="0" applyProtection="0">
      <alignment vertical="center"/>
    </xf>
    <xf numFmtId="0" fontId="29" fillId="0" borderId="0" applyNumberFormat="0" applyFill="0" applyBorder="0" applyAlignment="0" applyProtection="0">
      <alignment vertical="center"/>
    </xf>
    <xf numFmtId="0" fontId="30" fillId="26" borderId="104" applyNumberFormat="0" applyAlignment="0" applyProtection="0">
      <alignment vertical="center"/>
    </xf>
    <xf numFmtId="0" fontId="4" fillId="0" borderId="0"/>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31" fillId="27" borderId="0" applyNumberFormat="0" applyBorder="0" applyAlignment="0" applyProtection="0">
      <alignment vertical="center"/>
    </xf>
    <xf numFmtId="0" fontId="2" fillId="0" borderId="0"/>
    <xf numFmtId="0" fontId="1" fillId="0" borderId="0">
      <alignment vertical="center"/>
    </xf>
  </cellStyleXfs>
  <cellXfs count="476">
    <xf numFmtId="0" fontId="0" fillId="0" borderId="0" xfId="0">
      <alignment vertical="center"/>
    </xf>
    <xf numFmtId="0" fontId="0" fillId="0" borderId="0" xfId="0" applyFill="1">
      <alignment vertical="center"/>
    </xf>
    <xf numFmtId="0" fontId="0" fillId="0" borderId="0" xfId="0" applyFill="1" applyBorder="1" applyAlignment="1">
      <alignment horizontal="center" vertical="center"/>
    </xf>
    <xf numFmtId="49" fontId="0" fillId="0" borderId="0" xfId="0" applyNumberFormat="1">
      <alignment vertical="center"/>
    </xf>
    <xf numFmtId="9" fontId="0" fillId="0" borderId="0" xfId="0" applyNumberFormat="1">
      <alignment vertical="center"/>
    </xf>
    <xf numFmtId="0" fontId="5" fillId="2" borderId="0" xfId="0" applyFont="1" applyFill="1">
      <alignment vertical="center"/>
    </xf>
    <xf numFmtId="0" fontId="6" fillId="0" borderId="0" xfId="0" applyFont="1" applyFill="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24" xfId="0" applyFont="1" applyBorder="1">
      <alignment vertical="center"/>
    </xf>
    <xf numFmtId="0" fontId="7" fillId="0" borderId="25" xfId="0" applyFont="1" applyBorder="1">
      <alignment vertical="center"/>
    </xf>
    <xf numFmtId="0" fontId="5" fillId="0" borderId="0" xfId="0" applyFont="1">
      <alignment vertical="center"/>
    </xf>
    <xf numFmtId="0" fontId="12" fillId="0" borderId="0" xfId="0" applyFont="1">
      <alignment vertical="center"/>
    </xf>
    <xf numFmtId="0" fontId="7" fillId="3" borderId="26" xfId="0" applyFont="1" applyFill="1" applyBorder="1">
      <alignment vertical="center"/>
    </xf>
    <xf numFmtId="0" fontId="7" fillId="4" borderId="26" xfId="0" applyFont="1" applyFill="1" applyBorder="1">
      <alignment vertical="center"/>
    </xf>
    <xf numFmtId="0" fontId="7" fillId="0" borderId="29" xfId="0" applyFont="1" applyBorder="1">
      <alignment vertical="center"/>
    </xf>
    <xf numFmtId="0" fontId="7" fillId="0" borderId="30" xfId="0" applyFont="1" applyBorder="1">
      <alignment vertical="center"/>
    </xf>
    <xf numFmtId="0" fontId="7" fillId="0" borderId="3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top"/>
    </xf>
    <xf numFmtId="0" fontId="7" fillId="3" borderId="29" xfId="0" applyFont="1" applyFill="1" applyBorder="1">
      <alignment vertical="center"/>
    </xf>
    <xf numFmtId="0" fontId="7" fillId="3" borderId="31" xfId="0" applyFont="1" applyFill="1" applyBorder="1">
      <alignment vertical="center"/>
    </xf>
    <xf numFmtId="0" fontId="7" fillId="3" borderId="30" xfId="0" applyFont="1" applyFill="1" applyBorder="1">
      <alignment vertical="center"/>
    </xf>
    <xf numFmtId="0" fontId="7" fillId="3" borderId="32" xfId="0" applyFont="1" applyFill="1" applyBorder="1">
      <alignment vertical="center"/>
    </xf>
    <xf numFmtId="0" fontId="7" fillId="0" borderId="27" xfId="0" applyFont="1" applyBorder="1">
      <alignment vertical="center"/>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pplyAlignment="1">
      <alignment horizontal="center" vertical="center" shrinkToFi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39" xfId="0" applyFont="1" applyBorder="1">
      <alignment vertical="center"/>
    </xf>
    <xf numFmtId="0" fontId="5" fillId="0" borderId="0" xfId="0" applyFont="1" applyFill="1">
      <alignment vertical="center"/>
    </xf>
    <xf numFmtId="0" fontId="0" fillId="0" borderId="0" xfId="0" applyFill="1" applyBorder="1" applyAlignment="1">
      <alignment vertical="center"/>
    </xf>
    <xf numFmtId="0" fontId="7" fillId="0" borderId="48"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49" xfId="0" applyFont="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37" xfId="0" applyFont="1" applyFill="1" applyBorder="1" applyAlignment="1">
      <alignment horizontal="center" vertical="center"/>
    </xf>
    <xf numFmtId="0" fontId="7" fillId="0" borderId="48" xfId="0" applyFont="1" applyBorder="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lignment vertical="center"/>
    </xf>
    <xf numFmtId="0" fontId="7" fillId="0" borderId="14" xfId="0" applyFont="1" applyBorder="1" applyAlignment="1">
      <alignment horizontal="right" vertical="center"/>
    </xf>
    <xf numFmtId="0" fontId="7" fillId="0" borderId="40"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11" xfId="0" applyFont="1" applyBorder="1" applyAlignment="1">
      <alignment horizontal="right" vertical="center"/>
    </xf>
    <xf numFmtId="0" fontId="7" fillId="0" borderId="57"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7" fillId="0" borderId="36" xfId="0" applyFont="1" applyBorder="1" applyAlignment="1">
      <alignment horizontal="right" vertical="center"/>
    </xf>
    <xf numFmtId="0" fontId="7"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50" xfId="0" applyFont="1" applyBorder="1" applyAlignment="1">
      <alignment horizontal="right" vertical="center"/>
    </xf>
    <xf numFmtId="0" fontId="7" fillId="0" borderId="20" xfId="0" applyFont="1" applyBorder="1" applyAlignment="1">
      <alignment horizontal="right" vertical="center"/>
    </xf>
    <xf numFmtId="0" fontId="7" fillId="0" borderId="19"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7" fillId="0" borderId="33" xfId="0" applyFont="1" applyBorder="1" applyAlignment="1">
      <alignment horizontal="right" vertical="center"/>
    </xf>
    <xf numFmtId="0" fontId="7" fillId="0" borderId="52"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64" xfId="0" applyFont="1" applyBorder="1" applyAlignment="1">
      <alignment horizontal="right" vertical="center"/>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7" fillId="0" borderId="65"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18" xfId="0" applyFont="1" applyBorder="1" applyAlignment="1">
      <alignment horizontal="right" vertical="center"/>
    </xf>
    <xf numFmtId="0" fontId="7" fillId="0" borderId="72" xfId="0" applyFont="1" applyBorder="1" applyAlignment="1">
      <alignment horizontal="right" vertical="center"/>
    </xf>
    <xf numFmtId="0" fontId="7" fillId="0" borderId="74" xfId="0" applyFont="1" applyBorder="1" applyAlignment="1">
      <alignment horizontal="right" vertical="center"/>
    </xf>
    <xf numFmtId="0" fontId="7" fillId="0" borderId="23" xfId="0" applyFont="1" applyBorder="1" applyAlignment="1">
      <alignment horizontal="right" vertical="center"/>
    </xf>
    <xf numFmtId="0" fontId="7" fillId="0" borderId="76" xfId="0" applyFont="1" applyBorder="1" applyAlignment="1">
      <alignment horizontal="right" vertical="center"/>
    </xf>
    <xf numFmtId="0" fontId="7" fillId="0" borderId="45"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4" xfId="0" applyFont="1" applyBorder="1" applyAlignment="1">
      <alignment horizontal="right" vertical="center"/>
    </xf>
    <xf numFmtId="0" fontId="7" fillId="0" borderId="39" xfId="0" applyFont="1" applyBorder="1" applyAlignment="1">
      <alignment horizontal="right" vertical="center"/>
    </xf>
    <xf numFmtId="0" fontId="7" fillId="0" borderId="25" xfId="0" applyFont="1" applyBorder="1" applyAlignment="1">
      <alignment horizontal="right" vertical="center"/>
    </xf>
    <xf numFmtId="0" fontId="7" fillId="0" borderId="47" xfId="0" applyFont="1" applyBorder="1" applyAlignment="1">
      <alignment horizontal="right" vertical="center"/>
    </xf>
    <xf numFmtId="0" fontId="7" fillId="0" borderId="86" xfId="0" applyFont="1" applyBorder="1" applyAlignment="1">
      <alignment horizontal="center" vertical="center"/>
    </xf>
    <xf numFmtId="0" fontId="7" fillId="0" borderId="56" xfId="0" applyFont="1" applyBorder="1">
      <alignment vertical="center"/>
    </xf>
    <xf numFmtId="0" fontId="7" fillId="0" borderId="11" xfId="0" applyFont="1" applyBorder="1" applyAlignment="1">
      <alignment horizontal="center" vertical="center"/>
    </xf>
    <xf numFmtId="0" fontId="7" fillId="0" borderId="56"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2" fontId="7" fillId="0" borderId="16" xfId="0" applyNumberFormat="1" applyFont="1" applyBorder="1" applyAlignment="1">
      <alignment horizontal="center" vertical="center"/>
    </xf>
    <xf numFmtId="0" fontId="37" fillId="0" borderId="0" xfId="47" applyFont="1" applyBorder="1"/>
    <xf numFmtId="176" fontId="38" fillId="0" borderId="0" xfId="47" applyNumberFormat="1" applyFont="1" applyBorder="1"/>
    <xf numFmtId="0" fontId="2" fillId="0" borderId="0" xfId="47"/>
    <xf numFmtId="0" fontId="2" fillId="0" borderId="0" xfId="47" applyFill="1"/>
    <xf numFmtId="0" fontId="2" fillId="0" borderId="0" xfId="47" applyBorder="1"/>
    <xf numFmtId="177" fontId="38" fillId="0" borderId="0" xfId="47" applyNumberFormat="1" applyFont="1" applyFill="1" applyBorder="1"/>
    <xf numFmtId="178" fontId="38" fillId="0" borderId="0" xfId="47" applyNumberFormat="1" applyFont="1" applyFill="1" applyBorder="1"/>
    <xf numFmtId="178" fontId="39" fillId="0" borderId="0" xfId="47" applyNumberFormat="1" applyFont="1" applyFill="1" applyBorder="1"/>
    <xf numFmtId="178" fontId="2" fillId="0" borderId="0" xfId="47" applyNumberFormat="1" applyFill="1"/>
    <xf numFmtId="0" fontId="39" fillId="0" borderId="0" xfId="47" applyFont="1"/>
    <xf numFmtId="176" fontId="39" fillId="0" borderId="0" xfId="47" applyNumberFormat="1" applyFont="1"/>
    <xf numFmtId="177" fontId="39" fillId="0" borderId="0" xfId="47" applyNumberFormat="1" applyFont="1" applyFill="1" applyBorder="1"/>
    <xf numFmtId="0" fontId="40" fillId="0" borderId="37" xfId="47" applyFont="1" applyBorder="1"/>
    <xf numFmtId="176" fontId="40" fillId="36" borderId="37" xfId="47" applyNumberFormat="1" applyFont="1" applyFill="1" applyBorder="1"/>
    <xf numFmtId="0" fontId="39" fillId="0" borderId="37" xfId="47" applyFont="1" applyBorder="1"/>
    <xf numFmtId="0" fontId="39" fillId="0" borderId="0" xfId="47" applyFont="1" applyBorder="1"/>
    <xf numFmtId="0" fontId="2" fillId="0" borderId="0" xfId="47" applyFont="1"/>
    <xf numFmtId="0" fontId="38" fillId="0" borderId="0" xfId="47" applyFont="1" applyBorder="1"/>
    <xf numFmtId="176" fontId="40" fillId="0" borderId="37" xfId="47" applyNumberFormat="1" applyFont="1" applyBorder="1"/>
    <xf numFmtId="0" fontId="40" fillId="0" borderId="0" xfId="47" applyFont="1" applyBorder="1"/>
    <xf numFmtId="0" fontId="40" fillId="0" borderId="0" xfId="47" applyFont="1"/>
    <xf numFmtId="178" fontId="2" fillId="0" borderId="0" xfId="47" applyNumberFormat="1" applyFont="1" applyFill="1"/>
    <xf numFmtId="176" fontId="39" fillId="0" borderId="37" xfId="47" applyNumberFormat="1" applyFont="1" applyBorder="1"/>
    <xf numFmtId="0" fontId="13" fillId="36" borderId="37" xfId="47" applyFont="1" applyFill="1" applyBorder="1"/>
    <xf numFmtId="176" fontId="39" fillId="0" borderId="0" xfId="47" applyNumberFormat="1" applyFont="1" applyBorder="1"/>
    <xf numFmtId="0" fontId="39" fillId="0" borderId="0" xfId="47" applyFont="1" applyFill="1"/>
    <xf numFmtId="177" fontId="39" fillId="0" borderId="0" xfId="47" applyNumberFormat="1" applyFont="1" applyFill="1"/>
    <xf numFmtId="178" fontId="39" fillId="0" borderId="0" xfId="47" applyNumberFormat="1" applyFont="1" applyFill="1"/>
    <xf numFmtId="0" fontId="2" fillId="36" borderId="30" xfId="47" applyFont="1" applyFill="1" applyBorder="1"/>
    <xf numFmtId="176" fontId="40" fillId="0" borderId="0" xfId="47" applyNumberFormat="1" applyFont="1" applyBorder="1"/>
    <xf numFmtId="0" fontId="42" fillId="0" borderId="0" xfId="47" applyFont="1" applyFill="1"/>
    <xf numFmtId="0" fontId="43" fillId="0" borderId="0" xfId="47" applyFont="1" applyFill="1"/>
    <xf numFmtId="0" fontId="39" fillId="0" borderId="110" xfId="47" applyFont="1" applyBorder="1" applyAlignment="1">
      <alignment horizontal="center"/>
    </xf>
    <xf numFmtId="0" fontId="39" fillId="0" borderId="0" xfId="47" applyFont="1" applyBorder="1" applyAlignment="1">
      <alignment horizontal="center"/>
    </xf>
    <xf numFmtId="0" fontId="39" fillId="37" borderId="112" xfId="47" applyFont="1" applyFill="1" applyBorder="1"/>
    <xf numFmtId="0" fontId="39" fillId="37" borderId="114" xfId="47" applyFont="1" applyFill="1" applyBorder="1"/>
    <xf numFmtId="0" fontId="40" fillId="0" borderId="116" xfId="47" applyFont="1" applyBorder="1" applyAlignment="1">
      <alignment horizontal="center"/>
    </xf>
    <xf numFmtId="0" fontId="40" fillId="0" borderId="96" xfId="47" applyFont="1" applyBorder="1" applyAlignment="1">
      <alignment horizontal="center"/>
    </xf>
    <xf numFmtId="0" fontId="40" fillId="0" borderId="30" xfId="47" applyFont="1" applyBorder="1" applyAlignment="1">
      <alignment horizontal="center"/>
    </xf>
    <xf numFmtId="0" fontId="40" fillId="0" borderId="30" xfId="47" applyFont="1" applyFill="1" applyBorder="1" applyAlignment="1">
      <alignment horizontal="center"/>
    </xf>
    <xf numFmtId="0" fontId="39" fillId="37" borderId="96" xfId="47" applyFont="1" applyFill="1" applyBorder="1" applyAlignment="1">
      <alignment horizontal="center"/>
    </xf>
    <xf numFmtId="0" fontId="40" fillId="37" borderId="118" xfId="47" applyFont="1" applyFill="1" applyBorder="1" applyAlignment="1">
      <alignment horizontal="center"/>
    </xf>
    <xf numFmtId="0" fontId="13" fillId="0" borderId="120" xfId="47" applyFont="1" applyBorder="1" applyAlignment="1">
      <alignment horizontal="center"/>
    </xf>
    <xf numFmtId="176" fontId="40" fillId="0" borderId="121" xfId="47" applyNumberFormat="1" applyFont="1" applyBorder="1" applyAlignment="1">
      <alignment horizontal="center"/>
    </xf>
    <xf numFmtId="176" fontId="40" fillId="0" borderId="122" xfId="47" applyNumberFormat="1" applyFont="1" applyBorder="1" applyAlignment="1">
      <alignment horizontal="center"/>
    </xf>
    <xf numFmtId="0" fontId="39" fillId="0" borderId="123" xfId="47" applyFont="1" applyBorder="1" applyAlignment="1">
      <alignment horizontal="center"/>
    </xf>
    <xf numFmtId="0" fontId="40" fillId="0" borderId="123" xfId="47" applyFont="1" applyBorder="1" applyAlignment="1">
      <alignment horizontal="center"/>
    </xf>
    <xf numFmtId="0" fontId="40" fillId="0" borderId="124" xfId="47" applyFont="1" applyBorder="1" applyAlignment="1">
      <alignment horizontal="center"/>
    </xf>
    <xf numFmtId="0" fontId="39" fillId="0" borderId="120" xfId="47" applyFont="1" applyBorder="1" applyAlignment="1">
      <alignment horizontal="center"/>
    </xf>
    <xf numFmtId="176" fontId="39" fillId="0" borderId="121" xfId="47" applyNumberFormat="1" applyFont="1" applyBorder="1" applyAlignment="1">
      <alignment horizontal="center"/>
    </xf>
    <xf numFmtId="176" fontId="39" fillId="0" borderId="122" xfId="47" applyNumberFormat="1" applyFont="1" applyBorder="1" applyAlignment="1">
      <alignment horizontal="center"/>
    </xf>
    <xf numFmtId="0" fontId="13" fillId="0" borderId="0" xfId="47" applyFont="1" applyAlignment="1">
      <alignment horizontal="center"/>
    </xf>
    <xf numFmtId="0" fontId="13" fillId="37" borderId="125" xfId="47" applyFont="1" applyFill="1" applyBorder="1" applyAlignment="1">
      <alignment horizontal="center"/>
    </xf>
    <xf numFmtId="0" fontId="13" fillId="37" borderId="126" xfId="47" applyFont="1" applyFill="1" applyBorder="1" applyAlignment="1">
      <alignment horizontal="center"/>
    </xf>
    <xf numFmtId="0" fontId="39" fillId="36" borderId="116" xfId="47" applyFont="1" applyFill="1" applyBorder="1" applyAlignment="1">
      <alignment horizontal="center"/>
    </xf>
    <xf numFmtId="14" fontId="39" fillId="36" borderId="82" xfId="47" applyNumberFormat="1" applyFont="1" applyFill="1" applyBorder="1"/>
    <xf numFmtId="179" fontId="39" fillId="36" borderId="97" xfId="47" applyNumberFormat="1" applyFont="1" applyFill="1" applyBorder="1"/>
    <xf numFmtId="178" fontId="39" fillId="36" borderId="97" xfId="47" applyNumberFormat="1" applyFont="1" applyFill="1" applyBorder="1"/>
    <xf numFmtId="178" fontId="39" fillId="36" borderId="82" xfId="47" applyNumberFormat="1" applyFont="1" applyFill="1" applyBorder="1"/>
    <xf numFmtId="178" fontId="39" fillId="0" borderId="97" xfId="47" applyNumberFormat="1" applyFont="1" applyFill="1" applyBorder="1"/>
    <xf numFmtId="178" fontId="39" fillId="36" borderId="83" xfId="47" applyNumberFormat="1" applyFont="1" applyFill="1" applyBorder="1"/>
    <xf numFmtId="178" fontId="39" fillId="36" borderId="128" xfId="47" applyNumberFormat="1" applyFont="1" applyFill="1" applyBorder="1"/>
    <xf numFmtId="0" fontId="40" fillId="0" borderId="110" xfId="47" applyFont="1" applyBorder="1"/>
    <xf numFmtId="0" fontId="39" fillId="0" borderId="129" xfId="47" applyFont="1" applyBorder="1"/>
    <xf numFmtId="14" fontId="39" fillId="0" borderId="97" xfId="47" applyNumberFormat="1" applyFont="1" applyBorder="1"/>
    <xf numFmtId="179" fontId="39" fillId="0" borderId="97" xfId="47" applyNumberFormat="1" applyFont="1" applyBorder="1"/>
    <xf numFmtId="180" fontId="39" fillId="0" borderId="97" xfId="47" applyNumberFormat="1" applyFont="1" applyFill="1" applyBorder="1"/>
    <xf numFmtId="181" fontId="39" fillId="0" borderId="97" xfId="47" applyNumberFormat="1" applyFont="1" applyFill="1" applyBorder="1" applyAlignment="1">
      <alignment horizontal="center" vertical="center"/>
    </xf>
    <xf numFmtId="182" fontId="39" fillId="0" borderId="97" xfId="47" applyNumberFormat="1" applyFont="1" applyFill="1" applyBorder="1"/>
    <xf numFmtId="181" fontId="39" fillId="0" borderId="97" xfId="47" applyNumberFormat="1" applyFont="1" applyFill="1" applyBorder="1"/>
    <xf numFmtId="181" fontId="39" fillId="0" borderId="82" xfId="47" applyNumberFormat="1" applyFont="1" applyFill="1" applyBorder="1"/>
    <xf numFmtId="181" fontId="39" fillId="0" borderId="128" xfId="47" applyNumberFormat="1" applyFont="1" applyFill="1" applyBorder="1"/>
    <xf numFmtId="0" fontId="39" fillId="37" borderId="130" xfId="47" applyFont="1" applyFill="1" applyBorder="1"/>
    <xf numFmtId="0" fontId="39" fillId="37" borderId="131" xfId="47" applyFont="1" applyFill="1" applyBorder="1"/>
    <xf numFmtId="0" fontId="39" fillId="37" borderId="132" xfId="47" applyFont="1" applyFill="1" applyBorder="1" applyAlignment="1">
      <alignment horizontal="center"/>
    </xf>
    <xf numFmtId="176" fontId="39" fillId="0" borderId="116" xfId="47" applyNumberFormat="1" applyFont="1" applyBorder="1"/>
    <xf numFmtId="0" fontId="39" fillId="37" borderId="133" xfId="47" applyFont="1" applyFill="1" applyBorder="1"/>
    <xf numFmtId="0" fontId="39" fillId="37" borderId="30" xfId="47" applyFont="1" applyFill="1" applyBorder="1"/>
    <xf numFmtId="0" fontId="39" fillId="37" borderId="134" xfId="47" applyFont="1" applyFill="1" applyBorder="1" applyAlignment="1">
      <alignment horizontal="center"/>
    </xf>
    <xf numFmtId="0" fontId="39" fillId="36" borderId="135" xfId="47" applyFont="1" applyFill="1" applyBorder="1" applyAlignment="1">
      <alignment horizontal="center"/>
    </xf>
    <xf numFmtId="14" fontId="39" fillId="36" borderId="31" xfId="47" applyNumberFormat="1" applyFont="1" applyFill="1" applyBorder="1"/>
    <xf numFmtId="179" fontId="39" fillId="36" borderId="29" xfId="47" applyNumberFormat="1" applyFont="1" applyFill="1" applyBorder="1"/>
    <xf numFmtId="178" fontId="39" fillId="36" borderId="29" xfId="47" applyNumberFormat="1" applyFont="1" applyFill="1" applyBorder="1"/>
    <xf numFmtId="178" fontId="39" fillId="36" borderId="31" xfId="47" applyNumberFormat="1" applyFont="1" applyFill="1" applyBorder="1"/>
    <xf numFmtId="178" fontId="39" fillId="0" borderId="29" xfId="47" applyNumberFormat="1" applyFont="1" applyFill="1" applyBorder="1"/>
    <xf numFmtId="178" fontId="39" fillId="36" borderId="38" xfId="47" applyNumberFormat="1" applyFont="1" applyFill="1" applyBorder="1"/>
    <xf numFmtId="178" fontId="39" fillId="36" borderId="136" xfId="47" applyNumberFormat="1" applyFont="1" applyFill="1" applyBorder="1"/>
    <xf numFmtId="0" fontId="39" fillId="0" borderId="137" xfId="47" applyFont="1" applyBorder="1"/>
    <xf numFmtId="14" fontId="39" fillId="0" borderId="29" xfId="47" applyNumberFormat="1" applyFont="1" applyBorder="1"/>
    <xf numFmtId="179" fontId="39" fillId="0" borderId="29" xfId="47" applyNumberFormat="1" applyFont="1" applyBorder="1"/>
    <xf numFmtId="180" fontId="39" fillId="0" borderId="29" xfId="47" applyNumberFormat="1" applyFont="1" applyFill="1" applyBorder="1"/>
    <xf numFmtId="181" fontId="39" fillId="0" borderId="29" xfId="47" applyNumberFormat="1" applyFont="1" applyFill="1" applyBorder="1" applyAlignment="1">
      <alignment horizontal="center" vertical="center"/>
    </xf>
    <xf numFmtId="182" fontId="39" fillId="0" borderId="29" xfId="47" applyNumberFormat="1" applyFont="1" applyFill="1" applyBorder="1"/>
    <xf numFmtId="181" fontId="39" fillId="0" borderId="29" xfId="47" applyNumberFormat="1" applyFont="1" applyFill="1" applyBorder="1"/>
    <xf numFmtId="181" fontId="39" fillId="0" borderId="31" xfId="47" applyNumberFormat="1" applyFont="1" applyFill="1" applyBorder="1"/>
    <xf numFmtId="181" fontId="39" fillId="0" borderId="136" xfId="47" applyNumberFormat="1" applyFont="1" applyFill="1" applyBorder="1"/>
    <xf numFmtId="177" fontId="39" fillId="0" borderId="97" xfId="47" applyNumberFormat="1" applyFont="1" applyFill="1" applyBorder="1"/>
    <xf numFmtId="178" fontId="39" fillId="0" borderId="82" xfId="47" applyNumberFormat="1" applyFont="1" applyFill="1" applyBorder="1"/>
    <xf numFmtId="178" fontId="39" fillId="0" borderId="128" xfId="47" applyNumberFormat="1" applyFont="1" applyFill="1" applyBorder="1"/>
    <xf numFmtId="0" fontId="39" fillId="37" borderId="137" xfId="47" applyFont="1" applyFill="1" applyBorder="1"/>
    <xf numFmtId="0" fontId="39" fillId="37" borderId="29" xfId="47" applyFont="1" applyFill="1" applyBorder="1"/>
    <xf numFmtId="0" fontId="39" fillId="37" borderId="136" xfId="47" applyFont="1" applyFill="1" applyBorder="1" applyAlignment="1">
      <alignment horizontal="center"/>
    </xf>
    <xf numFmtId="0" fontId="39" fillId="0" borderId="135" xfId="47" applyFont="1" applyBorder="1"/>
    <xf numFmtId="177" fontId="39" fillId="0" borderId="125" xfId="47" applyNumberFormat="1" applyFont="1" applyFill="1" applyBorder="1"/>
    <xf numFmtId="178" fontId="39" fillId="0" borderId="125" xfId="47" applyNumberFormat="1" applyFont="1" applyFill="1" applyBorder="1"/>
    <xf numFmtId="178" fontId="39" fillId="0" borderId="121" xfId="47" applyNumberFormat="1" applyFont="1" applyFill="1" applyBorder="1"/>
    <xf numFmtId="178" fontId="39" fillId="0" borderId="126" xfId="47" applyNumberFormat="1" applyFont="1" applyFill="1" applyBorder="1"/>
    <xf numFmtId="0" fontId="39" fillId="0" borderId="120" xfId="47" applyFont="1" applyBorder="1"/>
    <xf numFmtId="0" fontId="39" fillId="37" borderId="138" xfId="47" applyFont="1" applyFill="1" applyBorder="1"/>
    <xf numFmtId="0" fontId="39" fillId="37" borderId="123" xfId="47" applyFont="1" applyFill="1" applyBorder="1"/>
    <xf numFmtId="0" fontId="39" fillId="37" borderId="124" xfId="47" applyFont="1" applyFill="1" applyBorder="1" applyAlignment="1">
      <alignment horizontal="center"/>
    </xf>
    <xf numFmtId="178" fontId="45" fillId="36" borderId="97" xfId="47" applyNumberFormat="1" applyFont="1" applyFill="1" applyBorder="1"/>
    <xf numFmtId="178" fontId="45" fillId="36" borderId="82" xfId="47" applyNumberFormat="1" applyFont="1" applyFill="1" applyBorder="1"/>
    <xf numFmtId="178" fontId="45" fillId="0" borderId="97" xfId="47" applyNumberFormat="1" applyFont="1" applyFill="1" applyBorder="1"/>
    <xf numFmtId="178" fontId="45" fillId="36" borderId="83" xfId="47" applyNumberFormat="1" applyFont="1" applyFill="1" applyBorder="1"/>
    <xf numFmtId="178" fontId="39" fillId="0" borderId="0" xfId="47" applyNumberFormat="1" applyFont="1"/>
    <xf numFmtId="178" fontId="45" fillId="36" borderId="29" xfId="47" applyNumberFormat="1" applyFont="1" applyFill="1" applyBorder="1"/>
    <xf numFmtId="178" fontId="45" fillId="0" borderId="29" xfId="47" applyNumberFormat="1" applyFont="1" applyFill="1" applyBorder="1"/>
    <xf numFmtId="178" fontId="45" fillId="36" borderId="38" xfId="47" applyNumberFormat="1" applyFont="1" applyFill="1" applyBorder="1"/>
    <xf numFmtId="177" fontId="39" fillId="0" borderId="29" xfId="47" applyNumberFormat="1" applyFont="1" applyFill="1" applyBorder="1"/>
    <xf numFmtId="178" fontId="39" fillId="0" borderId="31" xfId="47" applyNumberFormat="1" applyFont="1" applyFill="1" applyBorder="1"/>
    <xf numFmtId="178" fontId="39" fillId="0" borderId="136" xfId="47" applyNumberFormat="1" applyFont="1" applyFill="1" applyBorder="1"/>
    <xf numFmtId="14" fontId="39" fillId="36" borderId="97" xfId="47" applyNumberFormat="1" applyFont="1" applyFill="1" applyBorder="1"/>
    <xf numFmtId="0" fontId="39" fillId="36" borderId="120" xfId="47" applyFont="1" applyFill="1" applyBorder="1" applyAlignment="1">
      <alignment horizontal="center"/>
    </xf>
    <xf numFmtId="14" fontId="39" fillId="36" borderId="121" xfId="47" applyNumberFormat="1" applyFont="1" applyFill="1" applyBorder="1"/>
    <xf numFmtId="179" fontId="39" fillId="36" borderId="125" xfId="47" applyNumberFormat="1" applyFont="1" applyFill="1" applyBorder="1"/>
    <xf numFmtId="178" fontId="45" fillId="36" borderId="125" xfId="47" applyNumberFormat="1" applyFont="1" applyFill="1" applyBorder="1"/>
    <xf numFmtId="178" fontId="45" fillId="36" borderId="121" xfId="47" applyNumberFormat="1" applyFont="1" applyFill="1" applyBorder="1"/>
    <xf numFmtId="178" fontId="45" fillId="0" borderId="125" xfId="47" applyNumberFormat="1" applyFont="1" applyFill="1" applyBorder="1"/>
    <xf numFmtId="178" fontId="45" fillId="36" borderId="139" xfId="47" applyNumberFormat="1" applyFont="1" applyFill="1" applyBorder="1"/>
    <xf numFmtId="178" fontId="39" fillId="36" borderId="125" xfId="47" applyNumberFormat="1" applyFont="1" applyFill="1" applyBorder="1"/>
    <xf numFmtId="178" fontId="39" fillId="36" borderId="126" xfId="47" applyNumberFormat="1" applyFont="1" applyFill="1" applyBorder="1"/>
    <xf numFmtId="0" fontId="39" fillId="0" borderId="127" xfId="47" applyFont="1" applyBorder="1"/>
    <xf numFmtId="14" fontId="39" fillId="0" borderId="125" xfId="47" applyNumberFormat="1" applyFont="1" applyBorder="1"/>
    <xf numFmtId="179" fontId="39" fillId="0" borderId="125" xfId="47" applyNumberFormat="1" applyFont="1" applyBorder="1"/>
    <xf numFmtId="178" fontId="2" fillId="0" borderId="0" xfId="47" applyNumberFormat="1" applyFill="1" applyBorder="1"/>
    <xf numFmtId="178" fontId="39" fillId="36" borderId="121" xfId="47" applyNumberFormat="1" applyFont="1" applyFill="1" applyBorder="1"/>
    <xf numFmtId="178" fontId="39" fillId="36" borderId="139" xfId="47" applyNumberFormat="1" applyFont="1" applyFill="1" applyBorder="1"/>
    <xf numFmtId="22" fontId="2" fillId="0" borderId="0" xfId="47" applyNumberFormat="1" applyBorder="1"/>
    <xf numFmtId="0" fontId="0" fillId="36" borderId="0" xfId="0" applyFill="1">
      <alignment vertical="center"/>
    </xf>
    <xf numFmtId="0" fontId="0" fillId="37" borderId="0" xfId="0" applyFill="1">
      <alignment vertical="center"/>
    </xf>
    <xf numFmtId="0" fontId="0" fillId="0" borderId="9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0" xfId="0" applyBorder="1">
      <alignment vertical="center"/>
    </xf>
    <xf numFmtId="0" fontId="0" fillId="0" borderId="67" xfId="0" applyBorder="1">
      <alignment vertical="center"/>
    </xf>
    <xf numFmtId="0" fontId="0" fillId="0" borderId="74" xfId="0" applyBorder="1">
      <alignment vertical="center"/>
    </xf>
    <xf numFmtId="0" fontId="0" fillId="0" borderId="19" xfId="0" applyBorder="1">
      <alignment vertical="center"/>
    </xf>
    <xf numFmtId="0" fontId="0" fillId="0" borderId="141" xfId="0" applyBorder="1">
      <alignment vertical="center"/>
    </xf>
    <xf numFmtId="0" fontId="0" fillId="0" borderId="70" xfId="0" applyBorder="1">
      <alignment vertical="center"/>
    </xf>
    <xf numFmtId="0" fontId="0" fillId="0" borderId="69" xfId="0" applyBorder="1">
      <alignment vertical="center"/>
    </xf>
    <xf numFmtId="0" fontId="0" fillId="0" borderId="13" xfId="0" applyBorder="1">
      <alignment vertical="center"/>
    </xf>
    <xf numFmtId="0" fontId="0" fillId="0" borderId="142" xfId="0" applyBorder="1">
      <alignment vertical="center"/>
    </xf>
    <xf numFmtId="0" fontId="0" fillId="0" borderId="143" xfId="0" applyBorder="1">
      <alignment vertical="center"/>
    </xf>
    <xf numFmtId="0" fontId="0" fillId="0" borderId="144" xfId="0" applyBorder="1">
      <alignment vertical="center"/>
    </xf>
    <xf numFmtId="0" fontId="0" fillId="0" borderId="18" xfId="0" applyBorder="1">
      <alignment vertical="center"/>
    </xf>
    <xf numFmtId="0" fontId="0" fillId="0" borderId="16" xfId="0" applyBorder="1">
      <alignment vertical="center"/>
    </xf>
    <xf numFmtId="0" fontId="0" fillId="0" borderId="145" xfId="0" applyBorder="1">
      <alignment vertical="center"/>
    </xf>
    <xf numFmtId="0" fontId="0" fillId="0" borderId="61" xfId="0" applyBorder="1">
      <alignment vertical="center"/>
    </xf>
    <xf numFmtId="0" fontId="0" fillId="0" borderId="60" xfId="0" applyBorder="1">
      <alignment vertical="center"/>
    </xf>
    <xf numFmtId="0" fontId="1" fillId="0" borderId="0" xfId="48">
      <alignment vertical="center"/>
    </xf>
    <xf numFmtId="0" fontId="0" fillId="0" borderId="146" xfId="0" applyBorder="1">
      <alignment vertical="center"/>
    </xf>
    <xf numFmtId="0" fontId="0" fillId="0" borderId="72" xfId="0" applyBorder="1">
      <alignment vertical="center"/>
    </xf>
    <xf numFmtId="0" fontId="0" fillId="0" borderId="25" xfId="0" applyBorder="1">
      <alignment vertical="center"/>
    </xf>
    <xf numFmtId="0" fontId="0" fillId="0" borderId="76" xfId="0" applyBorder="1">
      <alignment vertical="center"/>
    </xf>
    <xf numFmtId="0" fontId="0" fillId="0" borderId="23" xfId="0" applyBorder="1">
      <alignment vertical="center"/>
    </xf>
    <xf numFmtId="0" fontId="0" fillId="0" borderId="21" xfId="0" applyBorder="1">
      <alignment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53" fillId="0" borderId="0" xfId="0" applyFont="1">
      <alignment vertical="center"/>
    </xf>
    <xf numFmtId="0" fontId="54" fillId="38" borderId="30" xfId="0" applyFont="1" applyFill="1" applyBorder="1" applyAlignment="1">
      <alignment vertical="center" wrapText="1"/>
    </xf>
    <xf numFmtId="0" fontId="55" fillId="0" borderId="30" xfId="0" applyFont="1" applyBorder="1" applyAlignment="1">
      <alignment horizontal="left" vertical="center" wrapText="1"/>
    </xf>
    <xf numFmtId="0" fontId="55" fillId="0" borderId="0" xfId="0" applyFont="1" applyAlignment="1">
      <alignment horizontal="left" vertical="center" wrapText="1"/>
    </xf>
    <xf numFmtId="0" fontId="7" fillId="3" borderId="30"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0" borderId="85" xfId="0" applyFont="1" applyFill="1" applyBorder="1" applyAlignment="1">
      <alignment horizontal="center" vertical="center" shrinkToFit="1"/>
    </xf>
    <xf numFmtId="0" fontId="7" fillId="4" borderId="30"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3" borderId="29"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5" xfId="0" applyFont="1" applyBorder="1" applyAlignment="1">
      <alignment horizontal="center" vertical="center" shrinkToFit="1"/>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79" xfId="0" applyFont="1" applyBorder="1" applyAlignment="1">
      <alignment horizontal="left" vertical="top" wrapText="1"/>
    </xf>
    <xf numFmtId="0" fontId="7" fillId="0" borderId="80" xfId="0" applyFont="1" applyBorder="1" applyAlignment="1">
      <alignment horizontal="left" vertical="top"/>
    </xf>
    <xf numFmtId="0" fontId="7" fillId="0" borderId="81" xfId="0" applyFont="1" applyBorder="1" applyAlignment="1">
      <alignment horizontal="left" vertical="top"/>
    </xf>
    <xf numFmtId="0" fontId="7" fillId="0" borderId="82" xfId="0" applyFont="1" applyBorder="1" applyAlignment="1">
      <alignment horizontal="left" vertical="top"/>
    </xf>
    <xf numFmtId="0" fontId="7" fillId="0" borderId="0" xfId="0" applyFont="1" applyBorder="1" applyAlignment="1">
      <alignment horizontal="left" vertical="top"/>
    </xf>
    <xf numFmtId="0" fontId="7" fillId="0" borderId="83" xfId="0" applyFont="1" applyBorder="1" applyAlignment="1">
      <alignment horizontal="left" vertical="top"/>
    </xf>
    <xf numFmtId="0" fontId="7" fillId="0" borderId="31" xfId="0" applyFont="1" applyBorder="1" applyAlignment="1">
      <alignment horizontal="left" vertical="top"/>
    </xf>
    <xf numFmtId="0" fontId="7" fillId="0" borderId="37" xfId="0" applyFont="1" applyBorder="1" applyAlignment="1">
      <alignment horizontal="left" vertical="top"/>
    </xf>
    <xf numFmtId="0" fontId="7" fillId="0" borderId="38" xfId="0" applyFont="1" applyBorder="1" applyAlignment="1">
      <alignment horizontal="left" vertical="top"/>
    </xf>
    <xf numFmtId="0" fontId="7"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85"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3" borderId="84" xfId="0" applyFont="1" applyFill="1" applyBorder="1" applyAlignment="1">
      <alignment horizontal="center" vertical="center"/>
    </xf>
    <xf numFmtId="0" fontId="0" fillId="0" borderId="0" xfId="0" applyAlignment="1">
      <alignment horizontal="center" vertical="center"/>
    </xf>
    <xf numFmtId="0" fontId="7" fillId="0" borderId="29" xfId="0" applyFont="1" applyBorder="1" applyAlignment="1">
      <alignment horizontal="center" vertical="center" wrapText="1"/>
    </xf>
    <xf numFmtId="0" fontId="7" fillId="4" borderId="84"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82" xfId="0" applyFont="1" applyFill="1" applyBorder="1" applyAlignment="1">
      <alignment horizontal="center" vertical="top"/>
    </xf>
    <xf numFmtId="0" fontId="7" fillId="0" borderId="0" xfId="0" applyFont="1" applyFill="1" applyBorder="1" applyAlignment="1">
      <alignment horizontal="center" vertical="top"/>
    </xf>
    <xf numFmtId="0" fontId="7" fillId="0" borderId="83" xfId="0" applyFont="1" applyFill="1" applyBorder="1" applyAlignment="1">
      <alignment horizontal="center" vertical="top"/>
    </xf>
    <xf numFmtId="0" fontId="7" fillId="0" borderId="31" xfId="0" applyFont="1" applyFill="1" applyBorder="1" applyAlignment="1">
      <alignment horizontal="center" vertical="top"/>
    </xf>
    <xf numFmtId="0" fontId="7" fillId="0" borderId="37" xfId="0" applyFont="1" applyFill="1" applyBorder="1" applyAlignment="1">
      <alignment horizontal="center" vertical="top"/>
    </xf>
    <xf numFmtId="0" fontId="7" fillId="0" borderId="38" xfId="0" applyFont="1" applyFill="1" applyBorder="1" applyAlignment="1">
      <alignment horizontal="center" vertical="top"/>
    </xf>
    <xf numFmtId="0" fontId="7" fillId="3" borderId="147" xfId="0" applyFont="1" applyFill="1" applyBorder="1" applyAlignment="1">
      <alignment horizontal="center" vertical="center"/>
    </xf>
    <xf numFmtId="0" fontId="7" fillId="3" borderId="148" xfId="0" applyFont="1" applyFill="1" applyBorder="1" applyAlignment="1">
      <alignment horizontal="center" vertical="center"/>
    </xf>
    <xf numFmtId="0" fontId="7" fillId="3" borderId="149" xfId="0" applyFont="1" applyFill="1" applyBorder="1" applyAlignment="1">
      <alignment horizontal="center" vertical="center"/>
    </xf>
    <xf numFmtId="0" fontId="52" fillId="3" borderId="147" xfId="0" applyFont="1" applyFill="1" applyBorder="1" applyAlignment="1">
      <alignment horizontal="center" vertical="center"/>
    </xf>
    <xf numFmtId="0" fontId="52" fillId="3" borderId="148" xfId="0" applyFont="1" applyFill="1" applyBorder="1" applyAlignment="1">
      <alignment horizontal="center" vertical="center"/>
    </xf>
    <xf numFmtId="0" fontId="52" fillId="3" borderId="149" xfId="0" applyFont="1" applyFill="1" applyBorder="1" applyAlignment="1">
      <alignment horizontal="center" vertical="center"/>
    </xf>
    <xf numFmtId="0" fontId="52" fillId="0" borderId="79" xfId="0" applyFont="1" applyBorder="1" applyAlignment="1">
      <alignment horizontal="center" vertical="center"/>
    </xf>
    <xf numFmtId="0" fontId="52" fillId="0" borderId="80" xfId="0" applyFont="1" applyBorder="1" applyAlignment="1">
      <alignment horizontal="center" vertical="center"/>
    </xf>
    <xf numFmtId="0" fontId="52" fillId="0" borderId="81" xfId="0" applyFont="1" applyBorder="1" applyAlignment="1">
      <alignment horizontal="center" vertical="center"/>
    </xf>
    <xf numFmtId="0" fontId="52" fillId="0" borderId="31" xfId="0" applyFont="1" applyBorder="1" applyAlignment="1">
      <alignment horizontal="center" vertical="center"/>
    </xf>
    <xf numFmtId="0" fontId="52" fillId="0" borderId="37" xfId="0" applyFont="1" applyBorder="1" applyAlignment="1">
      <alignment horizontal="center" vertical="center"/>
    </xf>
    <xf numFmtId="0" fontId="52" fillId="0" borderId="38" xfId="0" applyFont="1" applyBorder="1" applyAlignment="1">
      <alignment horizontal="center" vertical="center"/>
    </xf>
    <xf numFmtId="0" fontId="52" fillId="3" borderId="32" xfId="0" applyFont="1" applyFill="1" applyBorder="1" applyAlignment="1">
      <alignment horizontal="center" vertical="center"/>
    </xf>
    <xf numFmtId="0" fontId="52" fillId="3" borderId="84" xfId="0" applyFont="1" applyFill="1" applyBorder="1" applyAlignment="1">
      <alignment horizontal="center" vertical="center"/>
    </xf>
    <xf numFmtId="0" fontId="52" fillId="3" borderId="49"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7" fillId="0" borderId="3" xfId="0" applyFont="1" applyBorder="1" applyAlignment="1">
      <alignment horizontal="center" vertical="center"/>
    </xf>
    <xf numFmtId="0" fontId="7" fillId="0" borderId="86" xfId="0" applyFont="1" applyBorder="1" applyAlignment="1">
      <alignment horizontal="center" vertical="center"/>
    </xf>
    <xf numFmtId="0" fontId="7" fillId="0" borderId="8" xfId="0" applyFont="1" applyBorder="1" applyAlignment="1">
      <alignment horizontal="center" vertical="center"/>
    </xf>
    <xf numFmtId="0" fontId="35" fillId="0" borderId="37" xfId="0" applyFont="1" applyFill="1" applyBorder="1" applyAlignment="1">
      <alignment horizontal="center" vertical="center"/>
    </xf>
    <xf numFmtId="0" fontId="9" fillId="0" borderId="32" xfId="0" applyFont="1" applyBorder="1" applyAlignment="1">
      <alignment horizontal="center" vertical="center"/>
    </xf>
    <xf numFmtId="0" fontId="9" fillId="0" borderId="84" xfId="0" applyFont="1" applyBorder="1" applyAlignment="1">
      <alignment horizontal="center" vertical="center"/>
    </xf>
    <xf numFmtId="0" fontId="9" fillId="0" borderId="49" xfId="0" applyFont="1" applyBorder="1" applyAlignment="1">
      <alignment horizontal="center" vertical="center"/>
    </xf>
    <xf numFmtId="0" fontId="36" fillId="0" borderId="32"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49" xfId="0" applyFont="1" applyFill="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93" xfId="0" applyFont="1" applyBorder="1" applyAlignment="1">
      <alignment horizontal="center" vertical="center"/>
    </xf>
    <xf numFmtId="0" fontId="7" fillId="0" borderId="39" xfId="0" applyFont="1" applyBorder="1" applyAlignment="1">
      <alignment horizontal="center" vertical="center"/>
    </xf>
    <xf numFmtId="0" fontId="7" fillId="0" borderId="31" xfId="0" applyFont="1" applyBorder="1" applyAlignment="1">
      <alignment horizontal="center" vertical="center"/>
    </xf>
    <xf numFmtId="0" fontId="7" fillId="0" borderId="38" xfId="0" applyFont="1" applyBorder="1" applyAlignment="1">
      <alignment horizontal="center" vertical="center"/>
    </xf>
    <xf numFmtId="0" fontId="7" fillId="0" borderId="94" xfId="0" applyFont="1" applyBorder="1" applyAlignment="1">
      <alignment horizontal="center" vertical="center"/>
    </xf>
    <xf numFmtId="0" fontId="7" fillId="0" borderId="43" xfId="0" applyFont="1" applyBorder="1" applyAlignment="1">
      <alignment horizontal="center" vertical="center"/>
    </xf>
    <xf numFmtId="0" fontId="7" fillId="0" borderId="95" xfId="0" applyFont="1" applyBorder="1" applyAlignment="1">
      <alignment horizontal="center" vertical="center"/>
    </xf>
    <xf numFmtId="0" fontId="7" fillId="0" borderId="47"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35" fillId="0" borderId="31"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2" xfId="0" applyFont="1" applyFill="1" applyBorder="1" applyAlignment="1">
      <alignment horizontal="center" vertical="center"/>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7" fillId="0" borderId="6" xfId="0" applyFont="1" applyBorder="1" applyAlignment="1">
      <alignment horizontal="center" vertical="center"/>
    </xf>
    <xf numFmtId="0" fontId="7" fillId="0" borderId="93" xfId="0" applyFont="1" applyBorder="1" applyAlignment="1">
      <alignment horizontal="center" vertical="center" wrapText="1"/>
    </xf>
    <xf numFmtId="178" fontId="39" fillId="37" borderId="96" xfId="47" applyNumberFormat="1" applyFont="1" applyFill="1" applyBorder="1" applyAlignment="1">
      <alignment horizontal="center" vertical="center"/>
    </xf>
    <xf numFmtId="178" fontId="39" fillId="37" borderId="125" xfId="47" applyNumberFormat="1" applyFont="1" applyFill="1" applyBorder="1" applyAlignment="1">
      <alignment horizontal="center" vertical="center"/>
    </xf>
    <xf numFmtId="178" fontId="39" fillId="37" borderId="93" xfId="47" applyNumberFormat="1" applyFont="1" applyFill="1" applyBorder="1" applyAlignment="1">
      <alignment horizontal="center" vertical="center"/>
    </xf>
    <xf numFmtId="178" fontId="39" fillId="37" borderId="121" xfId="47" applyNumberFormat="1" applyFont="1" applyFill="1" applyBorder="1" applyAlignment="1">
      <alignment horizontal="center" vertical="center"/>
    </xf>
    <xf numFmtId="178" fontId="39" fillId="0" borderId="118" xfId="47" applyNumberFormat="1" applyFont="1" applyFill="1" applyBorder="1" applyAlignment="1">
      <alignment horizontal="center" vertical="center"/>
    </xf>
    <xf numFmtId="178" fontId="39" fillId="0" borderId="126" xfId="47" applyNumberFormat="1" applyFont="1" applyFill="1" applyBorder="1" applyAlignment="1">
      <alignment horizontal="center" vertical="center"/>
    </xf>
    <xf numFmtId="178" fontId="39" fillId="37" borderId="119" xfId="47" applyNumberFormat="1" applyFont="1" applyFill="1" applyBorder="1" applyAlignment="1">
      <alignment horizontal="center" vertical="center"/>
    </xf>
    <xf numFmtId="178" fontId="39" fillId="37" borderId="127" xfId="47" applyNumberFormat="1" applyFont="1" applyFill="1" applyBorder="1" applyAlignment="1">
      <alignment horizontal="center" vertical="center"/>
    </xf>
    <xf numFmtId="178" fontId="39" fillId="0" borderId="96" xfId="47" applyNumberFormat="1" applyFont="1" applyFill="1" applyBorder="1" applyAlignment="1">
      <alignment horizontal="center" vertical="center"/>
    </xf>
    <xf numFmtId="178" fontId="39" fillId="0" borderId="125" xfId="47" applyNumberFormat="1" applyFont="1" applyFill="1" applyBorder="1" applyAlignment="1">
      <alignment horizontal="center" vertical="center"/>
    </xf>
    <xf numFmtId="176" fontId="40" fillId="0" borderId="32" xfId="47" applyNumberFormat="1" applyFont="1" applyBorder="1" applyAlignment="1">
      <alignment horizontal="center"/>
    </xf>
    <xf numFmtId="176" fontId="39" fillId="0" borderId="84" xfId="47" applyNumberFormat="1" applyFont="1" applyBorder="1" applyAlignment="1">
      <alignment horizontal="center"/>
    </xf>
    <xf numFmtId="177" fontId="39" fillId="0" borderId="96" xfId="47" applyNumberFormat="1" applyFont="1" applyFill="1" applyBorder="1" applyAlignment="1">
      <alignment horizontal="center" vertical="center"/>
    </xf>
    <xf numFmtId="177" fontId="39" fillId="0" borderId="125" xfId="47" applyNumberFormat="1" applyFont="1" applyFill="1" applyBorder="1" applyAlignment="1">
      <alignment horizontal="center" vertical="center"/>
    </xf>
    <xf numFmtId="0" fontId="39" fillId="0" borderId="32" xfId="47" applyFont="1" applyBorder="1" applyAlignment="1">
      <alignment horizontal="center"/>
    </xf>
    <xf numFmtId="0" fontId="39" fillId="0" borderId="49" xfId="47" applyFont="1" applyBorder="1" applyAlignment="1">
      <alignment horizontal="center"/>
    </xf>
    <xf numFmtId="0" fontId="39" fillId="0" borderId="117" xfId="47" applyFont="1" applyBorder="1" applyAlignment="1">
      <alignment horizontal="center"/>
    </xf>
    <xf numFmtId="176" fontId="40" fillId="0" borderId="111" xfId="47" applyNumberFormat="1" applyFont="1" applyBorder="1" applyAlignment="1">
      <alignment horizontal="center"/>
    </xf>
    <xf numFmtId="176" fontId="39" fillId="0" borderId="112" xfId="47" applyNumberFormat="1" applyFont="1" applyBorder="1" applyAlignment="1">
      <alignment horizontal="center"/>
    </xf>
    <xf numFmtId="0" fontId="40" fillId="0" borderId="111" xfId="47" applyFont="1" applyFill="1" applyBorder="1" applyAlignment="1">
      <alignment horizontal="center"/>
    </xf>
    <xf numFmtId="0" fontId="39" fillId="0" borderId="112" xfId="47" applyFont="1" applyFill="1" applyBorder="1" applyAlignment="1">
      <alignment horizontal="center"/>
    </xf>
    <xf numFmtId="0" fontId="39" fillId="0" borderId="113" xfId="47" applyFont="1" applyFill="1" applyBorder="1" applyAlignment="1">
      <alignment horizontal="center"/>
    </xf>
    <xf numFmtId="178" fontId="40" fillId="0" borderId="111" xfId="47" applyNumberFormat="1" applyFont="1" applyFill="1" applyBorder="1" applyAlignment="1">
      <alignment horizontal="center"/>
    </xf>
    <xf numFmtId="178" fontId="39" fillId="0" borderId="112" xfId="47" applyNumberFormat="1" applyFont="1" applyFill="1" applyBorder="1" applyAlignment="1">
      <alignment horizontal="center"/>
    </xf>
    <xf numFmtId="178" fontId="39" fillId="0" borderId="114" xfId="47" applyNumberFormat="1" applyFont="1" applyFill="1" applyBorder="1" applyAlignment="1">
      <alignment horizontal="center"/>
    </xf>
    <xf numFmtId="178" fontId="40" fillId="37" borderId="115" xfId="47" applyNumberFormat="1" applyFont="1" applyFill="1" applyBorder="1" applyAlignment="1">
      <alignment horizontal="center"/>
    </xf>
    <xf numFmtId="178" fontId="39" fillId="37" borderId="112" xfId="47" applyNumberFormat="1" applyFont="1" applyFill="1" applyBorder="1" applyAlignment="1">
      <alignment horizontal="center"/>
    </xf>
    <xf numFmtId="0" fontId="40" fillId="0" borderId="111" xfId="47" applyFont="1" applyBorder="1" applyAlignment="1">
      <alignment horizontal="center"/>
    </xf>
    <xf numFmtId="0" fontId="39" fillId="0" borderId="112" xfId="47" applyFont="1" applyBorder="1" applyAlignment="1">
      <alignment horizontal="center"/>
    </xf>
    <xf numFmtId="0" fontId="39" fillId="0" borderId="113" xfId="47" applyFont="1" applyBorder="1" applyAlignment="1">
      <alignment horizontal="center"/>
    </xf>
    <xf numFmtId="0" fontId="39" fillId="0" borderId="111" xfId="47" applyFont="1" applyBorder="1" applyAlignment="1">
      <alignment horizontal="center"/>
    </xf>
    <xf numFmtId="0" fontId="39" fillId="0" borderId="114" xfId="47" applyFont="1" applyBorder="1" applyAlignment="1">
      <alignment horizontal="center"/>
    </xf>
    <xf numFmtId="0" fontId="0" fillId="0" borderId="30" xfId="0" applyBorder="1" applyAlignment="1">
      <alignment horizontal="center" vertical="distributed" textRotation="255"/>
    </xf>
    <xf numFmtId="0" fontId="42" fillId="0" borderId="30" xfId="0" applyFont="1" applyBorder="1" applyAlignment="1">
      <alignment horizontal="center" vertical="distributed" textRotation="255" indent="5"/>
    </xf>
    <xf numFmtId="56" fontId="0" fillId="0" borderId="93" xfId="0" applyNumberFormat="1" applyFill="1" applyBorder="1" applyAlignment="1">
      <alignment horizontal="center" vertical="center"/>
    </xf>
    <xf numFmtId="56" fontId="0" fillId="0" borderId="82" xfId="0" applyNumberFormat="1" applyFill="1" applyBorder="1" applyAlignment="1">
      <alignment horizontal="center" vertical="center"/>
    </xf>
    <xf numFmtId="56" fontId="0" fillId="0" borderId="31" xfId="0" applyNumberFormat="1" applyFill="1" applyBorder="1" applyAlignment="1">
      <alignment horizontal="center" vertical="center"/>
    </xf>
    <xf numFmtId="0" fontId="0" fillId="0" borderId="30" xfId="0" applyBorder="1" applyAlignment="1">
      <alignment horizontal="center" vertical="distributed" textRotation="255" indent="5"/>
    </xf>
    <xf numFmtId="0" fontId="0" fillId="0" borderId="96" xfId="0" applyBorder="1" applyAlignment="1">
      <alignment horizontal="center" vertical="distributed" textRotation="255"/>
    </xf>
    <xf numFmtId="0" fontId="0" fillId="0" borderId="97" xfId="0" applyBorder="1" applyAlignment="1">
      <alignment horizontal="center" vertical="distributed" textRotation="255"/>
    </xf>
    <xf numFmtId="0" fontId="0" fillId="0" borderId="29" xfId="0" applyBorder="1" applyAlignment="1">
      <alignment horizontal="center" vertical="distributed" textRotation="255"/>
    </xf>
    <xf numFmtId="0" fontId="0" fillId="36" borderId="37" xfId="0" applyFill="1" applyBorder="1" applyAlignment="1">
      <alignment horizontal="center" vertical="center"/>
    </xf>
    <xf numFmtId="0" fontId="49" fillId="37" borderId="84" xfId="0" applyFont="1" applyFill="1" applyBorder="1" applyAlignment="1">
      <alignment horizontal="center" vertical="center"/>
    </xf>
    <xf numFmtId="0" fontId="0" fillId="0" borderId="93"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183" fontId="33" fillId="0" borderId="55" xfId="0" applyNumberFormat="1" applyFont="1" applyBorder="1" applyAlignment="1">
      <alignment horizontal="right" vertical="center"/>
    </xf>
    <xf numFmtId="183" fontId="33" fillId="0" borderId="68" xfId="0" applyNumberFormat="1" applyFont="1" applyBorder="1" applyAlignment="1">
      <alignment horizontal="right" vertical="center"/>
    </xf>
    <xf numFmtId="183" fontId="33" fillId="0" borderId="71" xfId="0" applyNumberFormat="1" applyFont="1" applyBorder="1" applyAlignment="1">
      <alignment horizontal="right" vertical="center"/>
    </xf>
    <xf numFmtId="183" fontId="33" fillId="0" borderId="73" xfId="0" applyNumberFormat="1" applyFont="1" applyBorder="1" applyAlignment="1">
      <alignment horizontal="right" vertical="center"/>
    </xf>
    <xf numFmtId="183" fontId="33" fillId="0" borderId="75" xfId="0" applyNumberFormat="1" applyFont="1" applyBorder="1" applyAlignment="1">
      <alignment horizontal="right" vertical="center"/>
    </xf>
    <xf numFmtId="183" fontId="33" fillId="0" borderId="44" xfId="0" applyNumberFormat="1" applyFont="1" applyBorder="1" applyAlignment="1">
      <alignment horizontal="right" vertic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6 2" xfId="48"/>
    <cellStyle name="標準_4段FP結果計算表(案)" xfId="47"/>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spPr>
      <a:bodyPr vertOverflow="clip" horzOverflow="clip" wrap="none" rtlCol="0" anchor="t">
        <a:no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106"/>
  <sheetViews>
    <sheetView tabSelected="1" view="pageBreakPreview" zoomScaleNormal="100" zoomScaleSheetLayoutView="100" workbookViewId="0"/>
  </sheetViews>
  <sheetFormatPr defaultRowHeight="13.5"/>
  <cols>
    <col min="1" max="1" width="26.625" customWidth="1"/>
    <col min="11" max="11" width="4.625" customWidth="1"/>
    <col min="257" max="257" width="26.625" customWidth="1"/>
    <col min="267" max="267" width="4.625" customWidth="1"/>
    <col min="513" max="513" width="26.625" customWidth="1"/>
    <col min="523" max="523" width="4.625" customWidth="1"/>
    <col min="769" max="769" width="26.625" customWidth="1"/>
    <col min="779" max="779" width="4.625" customWidth="1"/>
    <col min="1025" max="1025" width="26.625" customWidth="1"/>
    <col min="1035" max="1035" width="4.625" customWidth="1"/>
    <col min="1281" max="1281" width="26.625" customWidth="1"/>
    <col min="1291" max="1291" width="4.625" customWidth="1"/>
    <col min="1537" max="1537" width="26.625" customWidth="1"/>
    <col min="1547" max="1547" width="4.625" customWidth="1"/>
    <col min="1793" max="1793" width="26.625" customWidth="1"/>
    <col min="1803" max="1803" width="4.625" customWidth="1"/>
    <col min="2049" max="2049" width="26.625" customWidth="1"/>
    <col min="2059" max="2059" width="4.625" customWidth="1"/>
    <col min="2305" max="2305" width="26.625" customWidth="1"/>
    <col min="2315" max="2315" width="4.625" customWidth="1"/>
    <col min="2561" max="2561" width="26.625" customWidth="1"/>
    <col min="2571" max="2571" width="4.625" customWidth="1"/>
    <col min="2817" max="2817" width="26.625" customWidth="1"/>
    <col min="2827" max="2827" width="4.625" customWidth="1"/>
    <col min="3073" max="3073" width="26.625" customWidth="1"/>
    <col min="3083" max="3083" width="4.625" customWidth="1"/>
    <col min="3329" max="3329" width="26.625" customWidth="1"/>
    <col min="3339" max="3339" width="4.625" customWidth="1"/>
    <col min="3585" max="3585" width="26.625" customWidth="1"/>
    <col min="3595" max="3595" width="4.625" customWidth="1"/>
    <col min="3841" max="3841" width="26.625" customWidth="1"/>
    <col min="3851" max="3851" width="4.625" customWidth="1"/>
    <col min="4097" max="4097" width="26.625" customWidth="1"/>
    <col min="4107" max="4107" width="4.625" customWidth="1"/>
    <col min="4353" max="4353" width="26.625" customWidth="1"/>
    <col min="4363" max="4363" width="4.625" customWidth="1"/>
    <col min="4609" max="4609" width="26.625" customWidth="1"/>
    <col min="4619" max="4619" width="4.625" customWidth="1"/>
    <col min="4865" max="4865" width="26.625" customWidth="1"/>
    <col min="4875" max="4875" width="4.625" customWidth="1"/>
    <col min="5121" max="5121" width="26.625" customWidth="1"/>
    <col min="5131" max="5131" width="4.625" customWidth="1"/>
    <col min="5377" max="5377" width="26.625" customWidth="1"/>
    <col min="5387" max="5387" width="4.625" customWidth="1"/>
    <col min="5633" max="5633" width="26.625" customWidth="1"/>
    <col min="5643" max="5643" width="4.625" customWidth="1"/>
    <col min="5889" max="5889" width="26.625" customWidth="1"/>
    <col min="5899" max="5899" width="4.625" customWidth="1"/>
    <col min="6145" max="6145" width="26.625" customWidth="1"/>
    <col min="6155" max="6155" width="4.625" customWidth="1"/>
    <col min="6401" max="6401" width="26.625" customWidth="1"/>
    <col min="6411" max="6411" width="4.625" customWidth="1"/>
    <col min="6657" max="6657" width="26.625" customWidth="1"/>
    <col min="6667" max="6667" width="4.625" customWidth="1"/>
    <col min="6913" max="6913" width="26.625" customWidth="1"/>
    <col min="6923" max="6923" width="4.625" customWidth="1"/>
    <col min="7169" max="7169" width="26.625" customWidth="1"/>
    <col min="7179" max="7179" width="4.625" customWidth="1"/>
    <col min="7425" max="7425" width="26.625" customWidth="1"/>
    <col min="7435" max="7435" width="4.625" customWidth="1"/>
    <col min="7681" max="7681" width="26.625" customWidth="1"/>
    <col min="7691" max="7691" width="4.625" customWidth="1"/>
    <col min="7937" max="7937" width="26.625" customWidth="1"/>
    <col min="7947" max="7947" width="4.625" customWidth="1"/>
    <col min="8193" max="8193" width="26.625" customWidth="1"/>
    <col min="8203" max="8203" width="4.625" customWidth="1"/>
    <col min="8449" max="8449" width="26.625" customWidth="1"/>
    <col min="8459" max="8459" width="4.625" customWidth="1"/>
    <col min="8705" max="8705" width="26.625" customWidth="1"/>
    <col min="8715" max="8715" width="4.625" customWidth="1"/>
    <col min="8961" max="8961" width="26.625" customWidth="1"/>
    <col min="8971" max="8971" width="4.625" customWidth="1"/>
    <col min="9217" max="9217" width="26.625" customWidth="1"/>
    <col min="9227" max="9227" width="4.625" customWidth="1"/>
    <col min="9473" max="9473" width="26.625" customWidth="1"/>
    <col min="9483" max="9483" width="4.625" customWidth="1"/>
    <col min="9729" max="9729" width="26.625" customWidth="1"/>
    <col min="9739" max="9739" width="4.625" customWidth="1"/>
    <col min="9985" max="9985" width="26.625" customWidth="1"/>
    <col min="9995" max="9995" width="4.625" customWidth="1"/>
    <col min="10241" max="10241" width="26.625" customWidth="1"/>
    <col min="10251" max="10251" width="4.625" customWidth="1"/>
    <col min="10497" max="10497" width="26.625" customWidth="1"/>
    <col min="10507" max="10507" width="4.625" customWidth="1"/>
    <col min="10753" max="10753" width="26.625" customWidth="1"/>
    <col min="10763" max="10763" width="4.625" customWidth="1"/>
    <col min="11009" max="11009" width="26.625" customWidth="1"/>
    <col min="11019" max="11019" width="4.625" customWidth="1"/>
    <col min="11265" max="11265" width="26.625" customWidth="1"/>
    <col min="11275" max="11275" width="4.625" customWidth="1"/>
    <col min="11521" max="11521" width="26.625" customWidth="1"/>
    <col min="11531" max="11531" width="4.625" customWidth="1"/>
    <col min="11777" max="11777" width="26.625" customWidth="1"/>
    <col min="11787" max="11787" width="4.625" customWidth="1"/>
    <col min="12033" max="12033" width="26.625" customWidth="1"/>
    <col min="12043" max="12043" width="4.625" customWidth="1"/>
    <col min="12289" max="12289" width="26.625" customWidth="1"/>
    <col min="12299" max="12299" width="4.625" customWidth="1"/>
    <col min="12545" max="12545" width="26.625" customWidth="1"/>
    <col min="12555" max="12555" width="4.625" customWidth="1"/>
    <col min="12801" max="12801" width="26.625" customWidth="1"/>
    <col min="12811" max="12811" width="4.625" customWidth="1"/>
    <col min="13057" max="13057" width="26.625" customWidth="1"/>
    <col min="13067" max="13067" width="4.625" customWidth="1"/>
    <col min="13313" max="13313" width="26.625" customWidth="1"/>
    <col min="13323" max="13323" width="4.625" customWidth="1"/>
    <col min="13569" max="13569" width="26.625" customWidth="1"/>
    <col min="13579" max="13579" width="4.625" customWidth="1"/>
    <col min="13825" max="13825" width="26.625" customWidth="1"/>
    <col min="13835" max="13835" width="4.625" customWidth="1"/>
    <col min="14081" max="14081" width="26.625" customWidth="1"/>
    <col min="14091" max="14091" width="4.625" customWidth="1"/>
    <col min="14337" max="14337" width="26.625" customWidth="1"/>
    <col min="14347" max="14347" width="4.625" customWidth="1"/>
    <col min="14593" max="14593" width="26.625" customWidth="1"/>
    <col min="14603" max="14603" width="4.625" customWidth="1"/>
    <col min="14849" max="14849" width="26.625" customWidth="1"/>
    <col min="14859" max="14859" width="4.625" customWidth="1"/>
    <col min="15105" max="15105" width="26.625" customWidth="1"/>
    <col min="15115" max="15115" width="4.625" customWidth="1"/>
    <col min="15361" max="15361" width="26.625" customWidth="1"/>
    <col min="15371" max="15371" width="4.625" customWidth="1"/>
    <col min="15617" max="15617" width="26.625" customWidth="1"/>
    <col min="15627" max="15627" width="4.625" customWidth="1"/>
    <col min="15873" max="15873" width="26.625" customWidth="1"/>
    <col min="15883" max="15883" width="4.625" customWidth="1"/>
    <col min="16129" max="16129" width="26.625" customWidth="1"/>
    <col min="16139" max="16139" width="4.625" customWidth="1"/>
  </cols>
  <sheetData>
    <row r="1" spans="1:20" ht="14.25" thickBot="1">
      <c r="A1" s="41" t="s">
        <v>44</v>
      </c>
      <c r="B1" s="7"/>
      <c r="C1" s="7"/>
      <c r="D1" s="7"/>
      <c r="E1" s="7"/>
      <c r="F1" s="7"/>
      <c r="G1" s="7"/>
      <c r="H1" s="7"/>
      <c r="I1" s="7"/>
      <c r="J1" s="7"/>
      <c r="K1" s="7"/>
    </row>
    <row r="2" spans="1:20" ht="14.25" thickBot="1">
      <c r="A2" s="7"/>
      <c r="B2" s="42"/>
      <c r="C2" s="7" t="s">
        <v>142</v>
      </c>
      <c r="D2" s="7"/>
      <c r="E2" s="7"/>
      <c r="F2" s="7"/>
      <c r="G2" s="7"/>
      <c r="H2" s="7"/>
      <c r="I2" s="7"/>
      <c r="J2" s="7"/>
      <c r="K2" s="7"/>
    </row>
    <row r="3" spans="1:20" ht="14.25" thickBot="1">
      <c r="A3" s="7"/>
      <c r="B3" s="43"/>
      <c r="C3" s="7" t="s">
        <v>141</v>
      </c>
      <c r="D3" s="7"/>
      <c r="E3" s="7"/>
      <c r="F3" s="7"/>
      <c r="G3" s="7"/>
      <c r="H3" s="7"/>
      <c r="I3" s="7"/>
      <c r="J3" s="7"/>
      <c r="K3" s="7"/>
    </row>
    <row r="4" spans="1:20">
      <c r="A4" s="41" t="s">
        <v>586</v>
      </c>
      <c r="B4" s="7"/>
      <c r="C4" s="7"/>
      <c r="D4" s="7"/>
      <c r="E4" s="7"/>
      <c r="F4" s="7"/>
      <c r="G4" s="7"/>
      <c r="H4" s="7"/>
      <c r="I4" s="7"/>
      <c r="J4" s="7"/>
      <c r="K4" s="7"/>
      <c r="M4" t="s">
        <v>587</v>
      </c>
      <c r="T4" t="s">
        <v>588</v>
      </c>
    </row>
    <row r="5" spans="1:20" ht="14.25" thickBot="1">
      <c r="A5" s="317" t="s">
        <v>589</v>
      </c>
      <c r="B5" s="328" t="s">
        <v>45</v>
      </c>
      <c r="C5" s="356"/>
      <c r="D5" s="357"/>
      <c r="E5" s="328" t="s">
        <v>46</v>
      </c>
      <c r="F5" s="356"/>
      <c r="G5" s="357"/>
      <c r="H5" s="328" t="s">
        <v>29</v>
      </c>
      <c r="I5" s="356"/>
      <c r="J5" s="357"/>
      <c r="K5" s="7"/>
      <c r="M5" t="s">
        <v>590</v>
      </c>
      <c r="T5" t="s">
        <v>591</v>
      </c>
    </row>
    <row r="6" spans="1:20" ht="14.25" thickTop="1">
      <c r="A6" s="44" t="s">
        <v>592</v>
      </c>
      <c r="B6" s="364" t="s">
        <v>273</v>
      </c>
      <c r="C6" s="365"/>
      <c r="D6" s="366"/>
      <c r="E6" s="367" t="s">
        <v>274</v>
      </c>
      <c r="F6" s="368"/>
      <c r="G6" s="369"/>
      <c r="H6" s="370" t="s">
        <v>741</v>
      </c>
      <c r="I6" s="371"/>
      <c r="J6" s="372"/>
      <c r="K6" s="7"/>
      <c r="M6" t="s">
        <v>41</v>
      </c>
      <c r="T6" t="s">
        <v>593</v>
      </c>
    </row>
    <row r="7" spans="1:20">
      <c r="A7" s="45" t="s">
        <v>77</v>
      </c>
      <c r="B7" s="322" t="s">
        <v>275</v>
      </c>
      <c r="C7" s="322"/>
      <c r="D7" s="322"/>
      <c r="E7" s="376" t="s">
        <v>274</v>
      </c>
      <c r="F7" s="377"/>
      <c r="G7" s="378"/>
      <c r="H7" s="373"/>
      <c r="I7" s="374"/>
      <c r="J7" s="375"/>
      <c r="K7" s="7"/>
      <c r="M7" t="s">
        <v>594</v>
      </c>
      <c r="T7" t="s">
        <v>595</v>
      </c>
    </row>
    <row r="8" spans="1:20">
      <c r="A8" s="7"/>
      <c r="B8" s="7"/>
      <c r="C8" s="7"/>
      <c r="D8" s="7"/>
      <c r="E8" s="7"/>
      <c r="F8" s="7"/>
      <c r="G8" s="7"/>
      <c r="H8" s="7"/>
      <c r="I8" s="7"/>
      <c r="J8" s="7"/>
      <c r="K8" s="7"/>
      <c r="M8" t="s">
        <v>596</v>
      </c>
      <c r="T8" t="s">
        <v>597</v>
      </c>
    </row>
    <row r="9" spans="1:20">
      <c r="A9" s="41" t="s">
        <v>43</v>
      </c>
      <c r="B9" s="7"/>
      <c r="C9" s="7"/>
      <c r="D9" s="7"/>
      <c r="E9" s="7"/>
      <c r="F9" s="7"/>
      <c r="G9" s="7"/>
      <c r="H9" s="7"/>
      <c r="I9" s="7"/>
      <c r="J9" s="7"/>
      <c r="K9" s="7"/>
      <c r="T9" t="s">
        <v>598</v>
      </c>
    </row>
    <row r="10" spans="1:20" ht="14.25" thickBot="1">
      <c r="A10" s="317" t="s">
        <v>31</v>
      </c>
      <c r="B10" s="328" t="s">
        <v>48</v>
      </c>
      <c r="C10" s="357"/>
      <c r="D10" s="328" t="s">
        <v>29</v>
      </c>
      <c r="E10" s="356"/>
      <c r="F10" s="356"/>
      <c r="G10" s="356"/>
      <c r="H10" s="356"/>
      <c r="I10" s="356"/>
      <c r="J10" s="357"/>
      <c r="K10" s="7"/>
      <c r="M10" t="s">
        <v>47</v>
      </c>
      <c r="T10" t="s">
        <v>599</v>
      </c>
    </row>
    <row r="11" spans="1:20" ht="14.25" thickTop="1">
      <c r="A11" s="44" t="s">
        <v>76</v>
      </c>
      <c r="B11" s="329" t="s">
        <v>276</v>
      </c>
      <c r="C11" s="329"/>
      <c r="D11" s="358"/>
      <c r="E11" s="359"/>
      <c r="F11" s="359"/>
      <c r="G11" s="359"/>
      <c r="H11" s="359"/>
      <c r="I11" s="359"/>
      <c r="J11" s="360"/>
      <c r="K11" s="7"/>
      <c r="M11" t="s">
        <v>600</v>
      </c>
      <c r="N11" t="s">
        <v>601</v>
      </c>
      <c r="O11" t="s">
        <v>602</v>
      </c>
      <c r="Q11" t="s">
        <v>603</v>
      </c>
      <c r="S11">
        <v>1</v>
      </c>
      <c r="T11" t="s">
        <v>604</v>
      </c>
    </row>
    <row r="12" spans="1:20">
      <c r="A12" s="45" t="s">
        <v>75</v>
      </c>
      <c r="B12" s="322" t="s">
        <v>277</v>
      </c>
      <c r="C12" s="322"/>
      <c r="D12" s="358"/>
      <c r="E12" s="359"/>
      <c r="F12" s="359"/>
      <c r="G12" s="359"/>
      <c r="H12" s="359"/>
      <c r="I12" s="359"/>
      <c r="J12" s="360"/>
      <c r="K12" s="7"/>
      <c r="O12" t="s">
        <v>605</v>
      </c>
      <c r="Q12" t="s">
        <v>606</v>
      </c>
      <c r="S12">
        <v>0.1</v>
      </c>
      <c r="T12" t="s">
        <v>607</v>
      </c>
    </row>
    <row r="13" spans="1:20">
      <c r="A13" s="45" t="s">
        <v>74</v>
      </c>
      <c r="B13" s="322" t="s">
        <v>568</v>
      </c>
      <c r="C13" s="322"/>
      <c r="D13" s="358"/>
      <c r="E13" s="359"/>
      <c r="F13" s="359"/>
      <c r="G13" s="359"/>
      <c r="H13" s="359"/>
      <c r="I13" s="359"/>
      <c r="J13" s="360"/>
      <c r="K13" s="7"/>
      <c r="O13" t="s">
        <v>608</v>
      </c>
      <c r="Q13" t="s">
        <v>609</v>
      </c>
      <c r="T13" t="s">
        <v>610</v>
      </c>
    </row>
    <row r="14" spans="1:20">
      <c r="A14" s="45" t="s">
        <v>66</v>
      </c>
      <c r="B14" s="322" t="s">
        <v>569</v>
      </c>
      <c r="C14" s="322"/>
      <c r="D14" s="358"/>
      <c r="E14" s="359"/>
      <c r="F14" s="359"/>
      <c r="G14" s="359"/>
      <c r="H14" s="359"/>
      <c r="I14" s="359"/>
      <c r="J14" s="360"/>
      <c r="K14" s="7"/>
      <c r="Q14" t="s">
        <v>611</v>
      </c>
      <c r="T14" t="s">
        <v>612</v>
      </c>
    </row>
    <row r="15" spans="1:20">
      <c r="A15" s="46" t="s">
        <v>67</v>
      </c>
      <c r="B15" s="322">
        <v>1</v>
      </c>
      <c r="C15" s="322"/>
      <c r="D15" s="361"/>
      <c r="E15" s="362"/>
      <c r="F15" s="362"/>
      <c r="G15" s="362"/>
      <c r="H15" s="362"/>
      <c r="I15" s="362"/>
      <c r="J15" s="363"/>
      <c r="K15" s="7"/>
      <c r="Q15" t="s">
        <v>613</v>
      </c>
    </row>
    <row r="16" spans="1:20">
      <c r="A16" s="47"/>
      <c r="B16" s="48"/>
      <c r="C16" s="48"/>
      <c r="D16" s="49"/>
      <c r="E16" s="49"/>
      <c r="F16" s="7"/>
      <c r="G16" s="7"/>
      <c r="H16" s="7"/>
      <c r="I16" s="7"/>
      <c r="J16" s="7"/>
      <c r="K16" s="7"/>
      <c r="Q16" t="s">
        <v>614</v>
      </c>
    </row>
    <row r="17" spans="1:24">
      <c r="A17" s="41" t="s">
        <v>49</v>
      </c>
      <c r="B17" s="7"/>
      <c r="C17" s="7"/>
      <c r="D17" s="7"/>
      <c r="E17" s="7"/>
      <c r="F17" s="7"/>
      <c r="G17" s="7"/>
      <c r="H17" s="7"/>
      <c r="I17" s="7"/>
      <c r="J17" s="7"/>
      <c r="K17" s="7"/>
      <c r="Q17" t="s">
        <v>615</v>
      </c>
    </row>
    <row r="18" spans="1:24" ht="14.25" thickBot="1">
      <c r="A18" s="317" t="s">
        <v>31</v>
      </c>
      <c r="B18" s="328" t="s">
        <v>48</v>
      </c>
      <c r="C18" s="356"/>
      <c r="D18" s="327" t="s">
        <v>29</v>
      </c>
      <c r="E18" s="327"/>
      <c r="F18" s="327"/>
      <c r="G18" s="327"/>
      <c r="H18" s="327"/>
      <c r="I18" s="327"/>
      <c r="J18" s="327"/>
      <c r="K18" s="7"/>
      <c r="Q18" t="s">
        <v>616</v>
      </c>
    </row>
    <row r="19" spans="1:24" ht="14.25" customHeight="1" thickTop="1">
      <c r="A19" s="44" t="s">
        <v>100</v>
      </c>
      <c r="B19" s="334" t="s">
        <v>40</v>
      </c>
      <c r="C19" s="335"/>
      <c r="D19" s="331" t="s">
        <v>570</v>
      </c>
      <c r="E19" s="331"/>
      <c r="F19" s="331"/>
      <c r="G19" s="331"/>
      <c r="H19" s="331"/>
      <c r="I19" s="331"/>
      <c r="J19" s="331"/>
      <c r="K19" s="7"/>
    </row>
    <row r="20" spans="1:24">
      <c r="A20" s="45" t="s">
        <v>68</v>
      </c>
      <c r="B20" s="345" t="s">
        <v>278</v>
      </c>
      <c r="C20" s="346"/>
      <c r="D20" s="332"/>
      <c r="E20" s="332"/>
      <c r="F20" s="332"/>
      <c r="G20" s="332"/>
      <c r="H20" s="332"/>
      <c r="I20" s="332"/>
      <c r="J20" s="332"/>
      <c r="K20" s="7"/>
    </row>
    <row r="21" spans="1:24">
      <c r="A21" s="45" t="s">
        <v>108</v>
      </c>
      <c r="B21" s="346" t="s">
        <v>279</v>
      </c>
      <c r="C21" s="352"/>
      <c r="D21" s="332"/>
      <c r="E21" s="332"/>
      <c r="F21" s="332"/>
      <c r="G21" s="332"/>
      <c r="H21" s="332"/>
      <c r="I21" s="332"/>
      <c r="J21" s="332"/>
      <c r="K21" s="7"/>
    </row>
    <row r="22" spans="1:24">
      <c r="A22" s="45" t="s">
        <v>69</v>
      </c>
      <c r="B22" s="345">
        <v>10</v>
      </c>
      <c r="C22" s="346"/>
      <c r="D22" s="332"/>
      <c r="E22" s="332"/>
      <c r="F22" s="332"/>
      <c r="G22" s="332"/>
      <c r="H22" s="332"/>
      <c r="I22" s="332"/>
      <c r="J22" s="332"/>
      <c r="K22" s="7"/>
      <c r="M22" t="s">
        <v>617</v>
      </c>
      <c r="N22" s="3" t="s">
        <v>618</v>
      </c>
      <c r="O22" t="s">
        <v>619</v>
      </c>
      <c r="P22">
        <v>8</v>
      </c>
      <c r="Q22" t="s">
        <v>50</v>
      </c>
      <c r="R22">
        <v>10</v>
      </c>
      <c r="T22" t="s">
        <v>620</v>
      </c>
      <c r="W22" t="s">
        <v>621</v>
      </c>
      <c r="X22" t="s">
        <v>622</v>
      </c>
    </row>
    <row r="23" spans="1:24">
      <c r="A23" s="45" t="s">
        <v>70</v>
      </c>
      <c r="B23" s="345" t="s">
        <v>52</v>
      </c>
      <c r="C23" s="346"/>
      <c r="D23" s="332"/>
      <c r="E23" s="332"/>
      <c r="F23" s="332"/>
      <c r="G23" s="332"/>
      <c r="H23" s="332"/>
      <c r="I23" s="332"/>
      <c r="J23" s="332"/>
      <c r="K23" s="7"/>
      <c r="M23" t="s">
        <v>40</v>
      </c>
      <c r="N23" s="3" t="s">
        <v>623</v>
      </c>
      <c r="O23" t="s">
        <v>624</v>
      </c>
      <c r="P23">
        <v>10</v>
      </c>
      <c r="Q23" t="s">
        <v>51</v>
      </c>
      <c r="R23">
        <v>15</v>
      </c>
      <c r="T23" t="s">
        <v>625</v>
      </c>
      <c r="W23" t="s">
        <v>54</v>
      </c>
      <c r="X23" t="s">
        <v>626</v>
      </c>
    </row>
    <row r="24" spans="1:24">
      <c r="A24" s="45" t="s">
        <v>71</v>
      </c>
      <c r="B24" s="345">
        <v>20</v>
      </c>
      <c r="C24" s="346"/>
      <c r="D24" s="332"/>
      <c r="E24" s="332"/>
      <c r="F24" s="332"/>
      <c r="G24" s="332"/>
      <c r="H24" s="332"/>
      <c r="I24" s="332"/>
      <c r="J24" s="332"/>
      <c r="K24" s="7"/>
      <c r="P24">
        <v>15</v>
      </c>
      <c r="Q24" t="s">
        <v>52</v>
      </c>
      <c r="R24">
        <v>20</v>
      </c>
      <c r="T24" t="s">
        <v>53</v>
      </c>
      <c r="W24" t="s">
        <v>627</v>
      </c>
      <c r="X24" t="s">
        <v>628</v>
      </c>
    </row>
    <row r="25" spans="1:24">
      <c r="A25" s="46" t="s">
        <v>72</v>
      </c>
      <c r="B25" s="347"/>
      <c r="C25" s="347"/>
      <c r="D25" s="332"/>
      <c r="E25" s="332"/>
      <c r="F25" s="332"/>
      <c r="G25" s="332"/>
      <c r="H25" s="332"/>
      <c r="I25" s="332"/>
      <c r="J25" s="332"/>
      <c r="K25" s="7"/>
      <c r="P25">
        <v>20</v>
      </c>
      <c r="R25">
        <v>60</v>
      </c>
      <c r="T25" t="s">
        <v>629</v>
      </c>
      <c r="X25" t="s">
        <v>630</v>
      </c>
    </row>
    <row r="26" spans="1:24">
      <c r="A26" s="46" t="s">
        <v>631</v>
      </c>
      <c r="B26" s="346" t="s">
        <v>571</v>
      </c>
      <c r="C26" s="352"/>
      <c r="D26" s="332"/>
      <c r="E26" s="332"/>
      <c r="F26" s="332"/>
      <c r="G26" s="332"/>
      <c r="H26" s="332"/>
      <c r="I26" s="332"/>
      <c r="J26" s="332"/>
      <c r="K26" s="7"/>
      <c r="P26">
        <v>25</v>
      </c>
      <c r="T26" t="s">
        <v>632</v>
      </c>
      <c r="X26" t="s">
        <v>633</v>
      </c>
    </row>
    <row r="27" spans="1:24">
      <c r="A27" s="46" t="s">
        <v>121</v>
      </c>
      <c r="B27" s="346" t="s">
        <v>572</v>
      </c>
      <c r="C27" s="352"/>
      <c r="D27" s="332"/>
      <c r="E27" s="332"/>
      <c r="F27" s="332"/>
      <c r="G27" s="332"/>
      <c r="H27" s="332"/>
      <c r="I27" s="332"/>
      <c r="J27" s="332"/>
      <c r="K27" s="7"/>
      <c r="T27" t="s">
        <v>634</v>
      </c>
      <c r="X27" t="s">
        <v>635</v>
      </c>
    </row>
    <row r="28" spans="1:24">
      <c r="A28" s="46" t="s">
        <v>122</v>
      </c>
      <c r="B28" s="349" t="s">
        <v>748</v>
      </c>
      <c r="C28" s="355"/>
      <c r="D28" s="332"/>
      <c r="E28" s="332"/>
      <c r="F28" s="332"/>
      <c r="G28" s="332"/>
      <c r="H28" s="332"/>
      <c r="I28" s="332"/>
      <c r="J28" s="332"/>
      <c r="K28" s="7"/>
      <c r="T28" t="s">
        <v>636</v>
      </c>
      <c r="X28" t="s">
        <v>637</v>
      </c>
    </row>
    <row r="29" spans="1:24">
      <c r="A29" s="46" t="s">
        <v>73</v>
      </c>
      <c r="B29" s="345" t="s">
        <v>743</v>
      </c>
      <c r="C29" s="346"/>
      <c r="D29" s="332"/>
      <c r="E29" s="332"/>
      <c r="F29" s="332"/>
      <c r="G29" s="332"/>
      <c r="H29" s="332"/>
      <c r="I29" s="332"/>
      <c r="J29" s="332"/>
      <c r="K29" s="7"/>
      <c r="T29" t="s">
        <v>638</v>
      </c>
      <c r="X29" t="s">
        <v>639</v>
      </c>
    </row>
    <row r="30" spans="1:24">
      <c r="A30" s="45" t="s">
        <v>178</v>
      </c>
      <c r="B30" s="345" t="s">
        <v>742</v>
      </c>
      <c r="C30" s="346"/>
      <c r="D30" s="332"/>
      <c r="E30" s="332"/>
      <c r="F30" s="332"/>
      <c r="G30" s="332"/>
      <c r="H30" s="332"/>
      <c r="I30" s="332"/>
      <c r="J30" s="332"/>
      <c r="K30" s="7"/>
      <c r="X30" t="s">
        <v>640</v>
      </c>
    </row>
    <row r="31" spans="1:24">
      <c r="A31" s="46" t="s">
        <v>179</v>
      </c>
      <c r="B31" s="345" t="s">
        <v>742</v>
      </c>
      <c r="C31" s="346"/>
      <c r="D31" s="332"/>
      <c r="E31" s="332"/>
      <c r="F31" s="332"/>
      <c r="G31" s="332"/>
      <c r="H31" s="332"/>
      <c r="I31" s="332"/>
      <c r="J31" s="332"/>
      <c r="K31" s="7"/>
      <c r="X31" t="s">
        <v>641</v>
      </c>
    </row>
    <row r="32" spans="1:24">
      <c r="A32" s="7"/>
      <c r="B32" s="7"/>
      <c r="C32" s="7"/>
      <c r="D32" s="7"/>
      <c r="E32" s="7"/>
      <c r="F32" s="7"/>
      <c r="G32" s="7"/>
      <c r="H32" s="7"/>
      <c r="I32" s="7"/>
      <c r="J32" s="7"/>
      <c r="K32" s="7"/>
    </row>
    <row r="33" spans="1:32">
      <c r="A33" s="41" t="s">
        <v>56</v>
      </c>
      <c r="B33" s="7"/>
      <c r="C33" s="7"/>
      <c r="D33" s="7"/>
      <c r="E33" s="7"/>
      <c r="F33" s="7"/>
      <c r="G33" s="7"/>
      <c r="H33" s="7"/>
      <c r="I33" s="7"/>
      <c r="J33" s="7"/>
      <c r="K33" s="7"/>
    </row>
    <row r="34" spans="1:32" ht="14.25" thickBot="1">
      <c r="A34" s="317" t="s">
        <v>31</v>
      </c>
      <c r="B34" s="327" t="s">
        <v>48</v>
      </c>
      <c r="C34" s="328"/>
      <c r="D34" s="327" t="s">
        <v>29</v>
      </c>
      <c r="E34" s="327"/>
      <c r="F34" s="327"/>
      <c r="G34" s="327"/>
      <c r="H34" s="327"/>
      <c r="I34" s="327"/>
      <c r="J34" s="327"/>
      <c r="K34" s="7"/>
    </row>
    <row r="35" spans="1:32" ht="14.25" customHeight="1" thickTop="1">
      <c r="A35" s="44" t="s">
        <v>101</v>
      </c>
      <c r="B35" s="334" t="s">
        <v>280</v>
      </c>
      <c r="C35" s="335"/>
      <c r="D35" s="354" t="s">
        <v>573</v>
      </c>
      <c r="E35" s="331"/>
      <c r="F35" s="331"/>
      <c r="G35" s="331"/>
      <c r="H35" s="331"/>
      <c r="I35" s="331"/>
      <c r="J35" s="331"/>
      <c r="K35" s="7"/>
      <c r="S35" t="s">
        <v>642</v>
      </c>
      <c r="U35" t="s">
        <v>643</v>
      </c>
      <c r="W35" t="s">
        <v>644</v>
      </c>
      <c r="Y35" t="s">
        <v>645</v>
      </c>
      <c r="AA35" t="s">
        <v>646</v>
      </c>
      <c r="AC35" t="s">
        <v>647</v>
      </c>
      <c r="AE35" t="s">
        <v>648</v>
      </c>
    </row>
    <row r="36" spans="1:32">
      <c r="A36" s="45" t="s">
        <v>102</v>
      </c>
      <c r="B36" s="345">
        <v>350</v>
      </c>
      <c r="C36" s="346"/>
      <c r="D36" s="332"/>
      <c r="E36" s="332"/>
      <c r="F36" s="332"/>
      <c r="G36" s="332"/>
      <c r="H36" s="332"/>
      <c r="I36" s="332"/>
      <c r="J36" s="332"/>
      <c r="K36" s="7"/>
      <c r="M36" t="s">
        <v>649</v>
      </c>
      <c r="N36">
        <v>300</v>
      </c>
      <c r="O36" t="s">
        <v>57</v>
      </c>
      <c r="P36" t="s">
        <v>650</v>
      </c>
      <c r="Q36" t="s">
        <v>60</v>
      </c>
      <c r="R36" t="s">
        <v>651</v>
      </c>
      <c r="S36">
        <v>120</v>
      </c>
      <c r="T36" t="s">
        <v>652</v>
      </c>
      <c r="U36">
        <v>250</v>
      </c>
      <c r="V36" t="s">
        <v>652</v>
      </c>
      <c r="W36">
        <v>450</v>
      </c>
      <c r="X36" t="s">
        <v>652</v>
      </c>
      <c r="Y36">
        <v>550</v>
      </c>
      <c r="Z36">
        <v>140</v>
      </c>
      <c r="AA36">
        <v>550</v>
      </c>
      <c r="AB36" t="s">
        <v>652</v>
      </c>
      <c r="AC36">
        <v>700</v>
      </c>
      <c r="AD36">
        <v>140</v>
      </c>
      <c r="AE36">
        <v>800</v>
      </c>
      <c r="AF36" t="s">
        <v>652</v>
      </c>
    </row>
    <row r="37" spans="1:32">
      <c r="A37" s="45" t="s">
        <v>103</v>
      </c>
      <c r="B37" s="345" t="s">
        <v>57</v>
      </c>
      <c r="C37" s="346"/>
      <c r="D37" s="332"/>
      <c r="E37" s="332"/>
      <c r="F37" s="332"/>
      <c r="G37" s="332"/>
      <c r="H37" s="332"/>
      <c r="I37" s="332"/>
      <c r="J37" s="332"/>
      <c r="K37" s="7"/>
      <c r="M37" t="s">
        <v>653</v>
      </c>
      <c r="N37">
        <v>350</v>
      </c>
      <c r="O37" t="s">
        <v>58</v>
      </c>
      <c r="P37" t="s">
        <v>654</v>
      </c>
      <c r="Q37" t="s">
        <v>655</v>
      </c>
      <c r="R37" t="s">
        <v>656</v>
      </c>
      <c r="S37">
        <v>140</v>
      </c>
      <c r="T37">
        <v>160</v>
      </c>
      <c r="U37">
        <v>280</v>
      </c>
      <c r="V37">
        <v>160</v>
      </c>
      <c r="W37">
        <v>480</v>
      </c>
      <c r="X37">
        <v>180</v>
      </c>
      <c r="Y37">
        <v>580</v>
      </c>
      <c r="Z37" t="s">
        <v>652</v>
      </c>
      <c r="AA37">
        <v>580</v>
      </c>
      <c r="AB37">
        <v>240</v>
      </c>
      <c r="AC37">
        <v>740</v>
      </c>
      <c r="AD37" t="s">
        <v>652</v>
      </c>
      <c r="AE37">
        <v>840</v>
      </c>
      <c r="AF37">
        <v>160</v>
      </c>
    </row>
    <row r="38" spans="1:32">
      <c r="A38" s="45" t="s">
        <v>104</v>
      </c>
      <c r="B38" s="345" t="s">
        <v>574</v>
      </c>
      <c r="C38" s="346"/>
      <c r="D38" s="332"/>
      <c r="E38" s="332"/>
      <c r="F38" s="332"/>
      <c r="G38" s="332"/>
      <c r="H38" s="332"/>
      <c r="I38" s="332"/>
      <c r="J38" s="332"/>
      <c r="K38" s="7"/>
      <c r="N38">
        <v>550</v>
      </c>
      <c r="Q38" t="s">
        <v>59</v>
      </c>
      <c r="T38">
        <v>180</v>
      </c>
      <c r="V38">
        <v>180</v>
      </c>
      <c r="X38">
        <v>200</v>
      </c>
      <c r="Z38">
        <v>180</v>
      </c>
      <c r="AB38">
        <v>480</v>
      </c>
      <c r="AD38">
        <v>210</v>
      </c>
      <c r="AF38">
        <v>210</v>
      </c>
    </row>
    <row r="39" spans="1:32">
      <c r="A39" s="45" t="s">
        <v>105</v>
      </c>
      <c r="B39" s="345" t="s">
        <v>60</v>
      </c>
      <c r="C39" s="346"/>
      <c r="D39" s="332"/>
      <c r="E39" s="332"/>
      <c r="F39" s="332"/>
      <c r="G39" s="332"/>
      <c r="H39" s="332"/>
      <c r="I39" s="332"/>
      <c r="J39" s="332"/>
      <c r="K39" s="7"/>
      <c r="N39">
        <v>900</v>
      </c>
      <c r="Q39" t="s">
        <v>657</v>
      </c>
    </row>
    <row r="40" spans="1:32">
      <c r="A40" s="45" t="s">
        <v>106</v>
      </c>
      <c r="B40" s="345" t="s">
        <v>281</v>
      </c>
      <c r="C40" s="346"/>
      <c r="D40" s="332"/>
      <c r="E40" s="332"/>
      <c r="F40" s="332"/>
      <c r="G40" s="332"/>
      <c r="H40" s="332"/>
      <c r="I40" s="332"/>
      <c r="J40" s="332"/>
      <c r="K40" s="7"/>
      <c r="Q40" s="3" t="s">
        <v>658</v>
      </c>
    </row>
    <row r="41" spans="1:32" ht="14.25" thickBot="1">
      <c r="A41" s="45" t="s">
        <v>107</v>
      </c>
      <c r="B41" s="317" t="s">
        <v>42</v>
      </c>
      <c r="C41" s="316" t="s">
        <v>61</v>
      </c>
      <c r="D41" s="332"/>
      <c r="E41" s="332"/>
      <c r="F41" s="332"/>
      <c r="G41" s="332"/>
      <c r="H41" s="332"/>
      <c r="I41" s="332"/>
      <c r="J41" s="332"/>
      <c r="K41" s="7"/>
    </row>
    <row r="42" spans="1:32" ht="14.25" thickTop="1">
      <c r="A42" s="46" t="s">
        <v>659</v>
      </c>
      <c r="B42" s="50">
        <v>120</v>
      </c>
      <c r="C42" s="51"/>
      <c r="D42" s="332"/>
      <c r="E42" s="332"/>
      <c r="F42" s="332"/>
      <c r="G42" s="332"/>
      <c r="H42" s="332"/>
      <c r="I42" s="332"/>
      <c r="J42" s="332"/>
      <c r="K42" s="7"/>
    </row>
    <row r="43" spans="1:32">
      <c r="A43" s="46" t="s">
        <v>660</v>
      </c>
      <c r="B43" s="52">
        <v>250</v>
      </c>
      <c r="C43" s="53"/>
      <c r="D43" s="332"/>
      <c r="E43" s="332"/>
      <c r="F43" s="332"/>
      <c r="G43" s="332"/>
      <c r="H43" s="332"/>
      <c r="I43" s="332"/>
      <c r="J43" s="332"/>
      <c r="K43" s="7"/>
    </row>
    <row r="44" spans="1:32">
      <c r="A44" s="46" t="s">
        <v>661</v>
      </c>
      <c r="B44" s="52">
        <v>450</v>
      </c>
      <c r="C44" s="53"/>
      <c r="D44" s="332"/>
      <c r="E44" s="332"/>
      <c r="F44" s="332"/>
      <c r="G44" s="332"/>
      <c r="H44" s="332"/>
      <c r="I44" s="332"/>
      <c r="J44" s="332"/>
      <c r="K44" s="7"/>
    </row>
    <row r="45" spans="1:32">
      <c r="A45" s="46" t="s">
        <v>662</v>
      </c>
      <c r="B45" s="52">
        <v>550</v>
      </c>
      <c r="C45" s="53"/>
      <c r="D45" s="332"/>
      <c r="E45" s="332"/>
      <c r="F45" s="332"/>
      <c r="G45" s="332"/>
      <c r="H45" s="332"/>
      <c r="I45" s="332"/>
      <c r="J45" s="332"/>
      <c r="K45" s="7"/>
    </row>
    <row r="46" spans="1:32">
      <c r="A46" s="46" t="s">
        <v>663</v>
      </c>
      <c r="B46" s="52">
        <v>550</v>
      </c>
      <c r="C46" s="53"/>
      <c r="D46" s="332"/>
      <c r="E46" s="332"/>
      <c r="F46" s="332"/>
      <c r="G46" s="332"/>
      <c r="H46" s="332"/>
      <c r="I46" s="332"/>
      <c r="J46" s="332"/>
      <c r="K46" s="7"/>
    </row>
    <row r="47" spans="1:32">
      <c r="A47" s="46" t="s">
        <v>664</v>
      </c>
      <c r="B47" s="52">
        <v>700</v>
      </c>
      <c r="C47" s="53"/>
      <c r="D47" s="332"/>
      <c r="E47" s="332"/>
      <c r="F47" s="332"/>
      <c r="G47" s="332"/>
      <c r="H47" s="332"/>
      <c r="I47" s="332"/>
      <c r="J47" s="332"/>
      <c r="K47" s="7"/>
    </row>
    <row r="48" spans="1:32">
      <c r="A48" s="46" t="s">
        <v>665</v>
      </c>
      <c r="B48" s="52">
        <v>800</v>
      </c>
      <c r="C48" s="53"/>
      <c r="D48" s="332"/>
      <c r="E48" s="332"/>
      <c r="F48" s="332"/>
      <c r="G48" s="332"/>
      <c r="H48" s="332"/>
      <c r="I48" s="332"/>
      <c r="J48" s="332"/>
      <c r="K48" s="7"/>
    </row>
    <row r="49" spans="1:26">
      <c r="A49" s="7"/>
      <c r="B49" s="7"/>
      <c r="C49" s="7"/>
      <c r="D49" s="7"/>
      <c r="E49" s="7"/>
      <c r="F49" s="7"/>
      <c r="G49" s="7"/>
      <c r="H49" s="7"/>
      <c r="I49" s="7"/>
      <c r="J49" s="7"/>
      <c r="K49" s="7"/>
      <c r="P49" t="s">
        <v>86</v>
      </c>
      <c r="Y49" s="353" t="s">
        <v>80</v>
      </c>
      <c r="Z49" s="353"/>
    </row>
    <row r="50" spans="1:26">
      <c r="A50" s="41" t="s">
        <v>55</v>
      </c>
      <c r="B50" s="7"/>
      <c r="C50" s="7"/>
      <c r="D50" s="7"/>
      <c r="E50" s="7"/>
      <c r="F50" s="7"/>
      <c r="G50" s="7"/>
      <c r="H50" s="7"/>
      <c r="I50" s="7"/>
      <c r="J50" s="7"/>
      <c r="K50" s="7"/>
      <c r="M50" t="s">
        <v>83</v>
      </c>
      <c r="N50" t="s">
        <v>78</v>
      </c>
      <c r="O50" t="s">
        <v>84</v>
      </c>
      <c r="P50" t="s">
        <v>87</v>
      </c>
      <c r="Q50" t="s">
        <v>88</v>
      </c>
      <c r="R50" t="s">
        <v>89</v>
      </c>
      <c r="S50" t="s">
        <v>90</v>
      </c>
      <c r="T50" t="s">
        <v>92</v>
      </c>
      <c r="U50" t="s">
        <v>80</v>
      </c>
      <c r="V50" t="s">
        <v>95</v>
      </c>
      <c r="W50" t="s">
        <v>96</v>
      </c>
      <c r="X50" t="s">
        <v>79</v>
      </c>
      <c r="Y50" t="s">
        <v>666</v>
      </c>
      <c r="Z50" t="s">
        <v>97</v>
      </c>
    </row>
    <row r="51" spans="1:26" ht="14.25" thickBot="1">
      <c r="A51" s="54" t="s">
        <v>31</v>
      </c>
      <c r="B51" s="327" t="s">
        <v>48</v>
      </c>
      <c r="C51" s="328"/>
      <c r="D51" s="327" t="s">
        <v>29</v>
      </c>
      <c r="E51" s="327"/>
      <c r="F51" s="327"/>
      <c r="G51" s="327"/>
      <c r="H51" s="327"/>
      <c r="I51" s="327"/>
      <c r="J51" s="327"/>
      <c r="K51" s="7"/>
    </row>
    <row r="52" spans="1:26" ht="14.25" thickTop="1">
      <c r="A52" s="44" t="s">
        <v>123</v>
      </c>
      <c r="B52" s="334" t="s">
        <v>81</v>
      </c>
      <c r="C52" s="335"/>
      <c r="D52" s="331"/>
      <c r="E52" s="331"/>
      <c r="F52" s="331"/>
      <c r="G52" s="331"/>
      <c r="H52" s="331"/>
      <c r="I52" s="331"/>
      <c r="J52" s="331"/>
      <c r="K52" s="7"/>
      <c r="M52" t="s">
        <v>81</v>
      </c>
      <c r="N52" t="s">
        <v>667</v>
      </c>
      <c r="O52" s="3" t="s">
        <v>618</v>
      </c>
      <c r="P52" t="s">
        <v>668</v>
      </c>
      <c r="Q52" t="s">
        <v>669</v>
      </c>
      <c r="R52" t="s">
        <v>669</v>
      </c>
      <c r="S52" t="s">
        <v>670</v>
      </c>
      <c r="T52" t="s">
        <v>93</v>
      </c>
      <c r="U52" t="s">
        <v>671</v>
      </c>
      <c r="V52" t="s">
        <v>672</v>
      </c>
      <c r="W52">
        <v>10</v>
      </c>
      <c r="X52" t="s">
        <v>673</v>
      </c>
      <c r="Y52" t="s">
        <v>674</v>
      </c>
      <c r="Z52" t="s">
        <v>675</v>
      </c>
    </row>
    <row r="53" spans="1:26">
      <c r="A53" s="45" t="s">
        <v>100</v>
      </c>
      <c r="B53" s="345" t="s">
        <v>282</v>
      </c>
      <c r="C53" s="346"/>
      <c r="D53" s="332"/>
      <c r="E53" s="332"/>
      <c r="F53" s="332"/>
      <c r="G53" s="332"/>
      <c r="H53" s="332"/>
      <c r="I53" s="332"/>
      <c r="J53" s="332"/>
      <c r="K53" s="7"/>
      <c r="M53" t="s">
        <v>82</v>
      </c>
      <c r="O53" s="3" t="s">
        <v>676</v>
      </c>
      <c r="P53" t="s">
        <v>677</v>
      </c>
      <c r="Q53" t="s">
        <v>678</v>
      </c>
      <c r="R53" t="s">
        <v>679</v>
      </c>
      <c r="S53" t="s">
        <v>680</v>
      </c>
      <c r="T53" t="s">
        <v>94</v>
      </c>
      <c r="U53" t="s">
        <v>681</v>
      </c>
      <c r="V53" t="s">
        <v>682</v>
      </c>
      <c r="W53">
        <v>15</v>
      </c>
      <c r="X53" t="s">
        <v>683</v>
      </c>
      <c r="Y53" t="s">
        <v>684</v>
      </c>
      <c r="Z53">
        <v>7500</v>
      </c>
    </row>
    <row r="54" spans="1:26">
      <c r="A54" s="45" t="s">
        <v>68</v>
      </c>
      <c r="B54" s="345" t="s">
        <v>575</v>
      </c>
      <c r="C54" s="346"/>
      <c r="D54" s="332"/>
      <c r="E54" s="332"/>
      <c r="F54" s="332"/>
      <c r="G54" s="332"/>
      <c r="H54" s="332"/>
      <c r="I54" s="332"/>
      <c r="J54" s="332"/>
      <c r="K54" s="7"/>
      <c r="M54" t="s">
        <v>85</v>
      </c>
      <c r="O54" s="3" t="s">
        <v>685</v>
      </c>
      <c r="P54" t="s">
        <v>91</v>
      </c>
      <c r="Q54" t="s">
        <v>686</v>
      </c>
      <c r="R54" t="s">
        <v>687</v>
      </c>
      <c r="T54" t="s">
        <v>687</v>
      </c>
      <c r="U54" t="s">
        <v>687</v>
      </c>
      <c r="V54" t="s">
        <v>688</v>
      </c>
      <c r="W54">
        <v>25</v>
      </c>
      <c r="X54" t="s">
        <v>689</v>
      </c>
      <c r="Y54" t="s">
        <v>98</v>
      </c>
      <c r="Z54" t="s">
        <v>690</v>
      </c>
    </row>
    <row r="55" spans="1:26">
      <c r="A55" s="45" t="s">
        <v>124</v>
      </c>
      <c r="B55" s="347"/>
      <c r="C55" s="347"/>
      <c r="D55" s="332"/>
      <c r="E55" s="332"/>
      <c r="F55" s="332"/>
      <c r="G55" s="332"/>
      <c r="H55" s="332"/>
      <c r="I55" s="332"/>
      <c r="J55" s="332"/>
      <c r="K55" s="7"/>
      <c r="P55" t="s">
        <v>687</v>
      </c>
      <c r="Q55" t="s">
        <v>687</v>
      </c>
      <c r="V55" t="s">
        <v>691</v>
      </c>
      <c r="W55">
        <v>50</v>
      </c>
      <c r="X55" t="s">
        <v>692</v>
      </c>
      <c r="Y55" t="s">
        <v>693</v>
      </c>
      <c r="Z55" t="s">
        <v>694</v>
      </c>
    </row>
    <row r="56" spans="1:26">
      <c r="A56" s="45" t="s">
        <v>132</v>
      </c>
      <c r="B56" s="345" t="s">
        <v>576</v>
      </c>
      <c r="C56" s="346"/>
      <c r="D56" s="332"/>
      <c r="E56" s="332"/>
      <c r="F56" s="332"/>
      <c r="G56" s="332"/>
      <c r="H56" s="332"/>
      <c r="I56" s="332"/>
      <c r="J56" s="332"/>
      <c r="K56" s="7"/>
      <c r="V56" t="s">
        <v>695</v>
      </c>
      <c r="W56" t="s">
        <v>687</v>
      </c>
      <c r="X56" t="s">
        <v>696</v>
      </c>
      <c r="Z56" t="s">
        <v>697</v>
      </c>
    </row>
    <row r="57" spans="1:26">
      <c r="A57" s="45" t="s">
        <v>131</v>
      </c>
      <c r="B57" s="345" t="s">
        <v>577</v>
      </c>
      <c r="C57" s="346"/>
      <c r="D57" s="332"/>
      <c r="E57" s="332"/>
      <c r="F57" s="332"/>
      <c r="G57" s="332"/>
      <c r="H57" s="332"/>
      <c r="I57" s="332"/>
      <c r="J57" s="332"/>
      <c r="K57" s="7"/>
      <c r="V57" s="4">
        <v>0.02</v>
      </c>
      <c r="X57" t="s">
        <v>687</v>
      </c>
      <c r="Z57" t="s">
        <v>698</v>
      </c>
    </row>
    <row r="58" spans="1:26">
      <c r="A58" s="45" t="s">
        <v>133</v>
      </c>
      <c r="B58" s="345" t="s">
        <v>578</v>
      </c>
      <c r="C58" s="346"/>
      <c r="D58" s="332"/>
      <c r="E58" s="332"/>
      <c r="F58" s="332"/>
      <c r="G58" s="332"/>
      <c r="H58" s="332"/>
      <c r="I58" s="332"/>
      <c r="J58" s="332"/>
      <c r="K58" s="7"/>
      <c r="V58" t="s">
        <v>699</v>
      </c>
      <c r="Z58" t="s">
        <v>700</v>
      </c>
    </row>
    <row r="59" spans="1:26">
      <c r="A59" s="45" t="s">
        <v>134</v>
      </c>
      <c r="B59" s="345" t="s">
        <v>443</v>
      </c>
      <c r="C59" s="346"/>
      <c r="D59" s="332"/>
      <c r="E59" s="332"/>
      <c r="F59" s="332"/>
      <c r="G59" s="332"/>
      <c r="H59" s="332"/>
      <c r="I59" s="332"/>
      <c r="J59" s="332"/>
      <c r="K59" s="7"/>
      <c r="V59" t="s">
        <v>687</v>
      </c>
      <c r="Z59" t="s">
        <v>701</v>
      </c>
    </row>
    <row r="60" spans="1:26">
      <c r="A60" s="45" t="s">
        <v>125</v>
      </c>
      <c r="B60" s="345" t="s">
        <v>93</v>
      </c>
      <c r="C60" s="346"/>
      <c r="D60" s="332"/>
      <c r="E60" s="332"/>
      <c r="F60" s="332"/>
      <c r="G60" s="332"/>
      <c r="H60" s="332"/>
      <c r="I60" s="332"/>
      <c r="J60" s="332"/>
      <c r="K60" s="7"/>
    </row>
    <row r="61" spans="1:26">
      <c r="A61" s="45" t="s">
        <v>135</v>
      </c>
      <c r="B61" s="345" t="s">
        <v>579</v>
      </c>
      <c r="C61" s="346"/>
      <c r="D61" s="332"/>
      <c r="E61" s="332"/>
      <c r="F61" s="332"/>
      <c r="G61" s="332"/>
      <c r="H61" s="332"/>
      <c r="I61" s="332"/>
      <c r="J61" s="332"/>
      <c r="K61" s="7"/>
    </row>
    <row r="62" spans="1:26">
      <c r="A62" s="45" t="s">
        <v>126</v>
      </c>
      <c r="B62" s="345" t="s">
        <v>580</v>
      </c>
      <c r="C62" s="346"/>
      <c r="D62" s="332"/>
      <c r="E62" s="332"/>
      <c r="F62" s="332"/>
      <c r="G62" s="332"/>
      <c r="H62" s="332"/>
      <c r="I62" s="332"/>
      <c r="J62" s="332"/>
      <c r="K62" s="7"/>
    </row>
    <row r="63" spans="1:26">
      <c r="A63" s="45" t="s">
        <v>127</v>
      </c>
      <c r="B63" s="345">
        <v>50</v>
      </c>
      <c r="C63" s="346"/>
      <c r="D63" s="332"/>
      <c r="E63" s="332"/>
      <c r="F63" s="332"/>
      <c r="G63" s="332"/>
      <c r="H63" s="332"/>
      <c r="I63" s="332"/>
      <c r="J63" s="332"/>
      <c r="K63" s="7"/>
    </row>
    <row r="64" spans="1:26">
      <c r="A64" s="45" t="s">
        <v>128</v>
      </c>
      <c r="B64" s="345" t="s">
        <v>283</v>
      </c>
      <c r="C64" s="346"/>
      <c r="D64" s="332"/>
      <c r="E64" s="332"/>
      <c r="F64" s="332"/>
      <c r="G64" s="332"/>
      <c r="H64" s="332"/>
      <c r="I64" s="332"/>
      <c r="J64" s="332"/>
      <c r="K64" s="7"/>
    </row>
    <row r="65" spans="1:21">
      <c r="A65" s="45" t="s">
        <v>140</v>
      </c>
      <c r="B65" s="345" t="s">
        <v>284</v>
      </c>
      <c r="C65" s="346"/>
      <c r="D65" s="332"/>
      <c r="E65" s="332"/>
      <c r="F65" s="332"/>
      <c r="G65" s="332"/>
      <c r="H65" s="332"/>
      <c r="I65" s="332"/>
      <c r="J65" s="332"/>
      <c r="K65" s="7"/>
    </row>
    <row r="66" spans="1:21">
      <c r="A66" s="45" t="s">
        <v>177</v>
      </c>
      <c r="B66" s="345" t="s">
        <v>581</v>
      </c>
      <c r="C66" s="346"/>
      <c r="D66" s="332"/>
      <c r="E66" s="332"/>
      <c r="F66" s="332"/>
      <c r="G66" s="332"/>
      <c r="H66" s="332"/>
      <c r="I66" s="332"/>
      <c r="J66" s="332"/>
      <c r="K66" s="7"/>
    </row>
    <row r="67" spans="1:21">
      <c r="A67" s="7"/>
      <c r="B67" s="7"/>
      <c r="C67" s="7"/>
      <c r="D67" s="7"/>
      <c r="E67" s="7"/>
      <c r="F67" s="7"/>
      <c r="G67" s="7"/>
      <c r="H67" s="7"/>
      <c r="I67" s="7"/>
      <c r="J67" s="7"/>
      <c r="K67" s="7"/>
    </row>
    <row r="68" spans="1:21">
      <c r="A68" s="41" t="s">
        <v>99</v>
      </c>
      <c r="B68" s="7"/>
      <c r="C68" s="7"/>
      <c r="D68" s="7"/>
      <c r="E68" s="7"/>
      <c r="F68" s="7"/>
      <c r="G68" s="7"/>
      <c r="H68" s="7"/>
      <c r="I68" s="7"/>
      <c r="J68" s="7"/>
      <c r="K68" s="7"/>
      <c r="Q68" t="s">
        <v>109</v>
      </c>
      <c r="T68" t="s">
        <v>120</v>
      </c>
    </row>
    <row r="69" spans="1:21" ht="14.25" thickBot="1">
      <c r="A69" s="54" t="s">
        <v>31</v>
      </c>
      <c r="B69" s="327" t="s">
        <v>48</v>
      </c>
      <c r="C69" s="328"/>
      <c r="D69" s="327" t="s">
        <v>29</v>
      </c>
      <c r="E69" s="327"/>
      <c r="F69" s="327"/>
      <c r="G69" s="327"/>
      <c r="H69" s="327"/>
      <c r="I69" s="327"/>
      <c r="J69" s="327"/>
      <c r="K69" s="7"/>
      <c r="M69" t="s">
        <v>110</v>
      </c>
      <c r="N69" t="s">
        <v>84</v>
      </c>
      <c r="O69" t="s">
        <v>111</v>
      </c>
      <c r="P69" t="s">
        <v>112</v>
      </c>
      <c r="Q69" t="s">
        <v>702</v>
      </c>
      <c r="R69" t="s">
        <v>118</v>
      </c>
      <c r="S69" t="s">
        <v>119</v>
      </c>
      <c r="T69" t="s">
        <v>702</v>
      </c>
      <c r="U69" t="s">
        <v>119</v>
      </c>
    </row>
    <row r="70" spans="1:21" ht="14.25" thickTop="1">
      <c r="A70" s="44" t="s">
        <v>100</v>
      </c>
      <c r="B70" s="334" t="s">
        <v>40</v>
      </c>
      <c r="C70" s="335"/>
      <c r="D70" s="336"/>
      <c r="E70" s="337"/>
      <c r="F70" s="337"/>
      <c r="G70" s="337"/>
      <c r="H70" s="337"/>
      <c r="I70" s="337"/>
      <c r="J70" s="338"/>
      <c r="K70" s="7"/>
      <c r="M70" t="s">
        <v>667</v>
      </c>
      <c r="N70" s="3" t="s">
        <v>703</v>
      </c>
      <c r="O70">
        <v>8</v>
      </c>
      <c r="P70" t="s">
        <v>113</v>
      </c>
      <c r="Q70" t="s">
        <v>704</v>
      </c>
      <c r="R70" t="s">
        <v>705</v>
      </c>
      <c r="T70" t="s">
        <v>98</v>
      </c>
      <c r="U70" t="s">
        <v>706</v>
      </c>
    </row>
    <row r="71" spans="1:21">
      <c r="A71" s="45" t="s">
        <v>68</v>
      </c>
      <c r="B71" s="345" t="s">
        <v>278</v>
      </c>
      <c r="C71" s="346"/>
      <c r="D71" s="339"/>
      <c r="E71" s="340"/>
      <c r="F71" s="340"/>
      <c r="G71" s="340"/>
      <c r="H71" s="340"/>
      <c r="I71" s="340"/>
      <c r="J71" s="341"/>
      <c r="K71" s="7"/>
      <c r="M71" t="s">
        <v>40</v>
      </c>
      <c r="N71" s="3" t="s">
        <v>618</v>
      </c>
      <c r="O71">
        <v>10</v>
      </c>
      <c r="P71" t="s">
        <v>114</v>
      </c>
      <c r="Q71" t="s">
        <v>707</v>
      </c>
      <c r="R71" t="s">
        <v>708</v>
      </c>
      <c r="T71" t="s">
        <v>709</v>
      </c>
      <c r="U71" t="s">
        <v>710</v>
      </c>
    </row>
    <row r="72" spans="1:21">
      <c r="A72" s="45" t="s">
        <v>129</v>
      </c>
      <c r="B72" s="345">
        <v>30</v>
      </c>
      <c r="C72" s="346"/>
      <c r="D72" s="339"/>
      <c r="E72" s="340"/>
      <c r="F72" s="340"/>
      <c r="G72" s="340"/>
      <c r="H72" s="340"/>
      <c r="I72" s="340"/>
      <c r="J72" s="341"/>
      <c r="K72" s="7"/>
      <c r="N72" s="3" t="s">
        <v>711</v>
      </c>
      <c r="O72">
        <v>20</v>
      </c>
      <c r="P72" t="s">
        <v>115</v>
      </c>
      <c r="U72" t="s">
        <v>712</v>
      </c>
    </row>
    <row r="73" spans="1:21">
      <c r="A73" s="45" t="s">
        <v>130</v>
      </c>
      <c r="B73" s="345" t="s">
        <v>115</v>
      </c>
      <c r="C73" s="346"/>
      <c r="D73" s="339"/>
      <c r="E73" s="340"/>
      <c r="F73" s="340"/>
      <c r="G73" s="340"/>
      <c r="H73" s="340"/>
      <c r="I73" s="340"/>
      <c r="J73" s="341"/>
      <c r="K73" s="7"/>
      <c r="N73" s="3"/>
      <c r="O73">
        <v>25</v>
      </c>
      <c r="P73" t="s">
        <v>116</v>
      </c>
      <c r="U73" t="s">
        <v>713</v>
      </c>
    </row>
    <row r="74" spans="1:21">
      <c r="A74" s="45" t="s">
        <v>72</v>
      </c>
      <c r="B74" s="347"/>
      <c r="C74" s="347"/>
      <c r="D74" s="339"/>
      <c r="E74" s="340"/>
      <c r="F74" s="340"/>
      <c r="G74" s="340"/>
      <c r="H74" s="340"/>
      <c r="I74" s="340"/>
      <c r="J74" s="341"/>
      <c r="K74" s="7"/>
      <c r="N74" s="3"/>
      <c r="P74" t="s">
        <v>117</v>
      </c>
      <c r="U74" t="s">
        <v>714</v>
      </c>
    </row>
    <row r="75" spans="1:21">
      <c r="A75" s="45" t="s">
        <v>715</v>
      </c>
      <c r="B75" s="345" t="s">
        <v>571</v>
      </c>
      <c r="C75" s="346"/>
      <c r="D75" s="339"/>
      <c r="E75" s="340"/>
      <c r="F75" s="340"/>
      <c r="G75" s="340"/>
      <c r="H75" s="340"/>
      <c r="I75" s="340"/>
      <c r="J75" s="341"/>
      <c r="K75" s="7"/>
      <c r="N75" s="3"/>
      <c r="U75" t="s">
        <v>716</v>
      </c>
    </row>
    <row r="76" spans="1:21">
      <c r="A76" s="45" t="s">
        <v>136</v>
      </c>
      <c r="B76" s="345" t="s">
        <v>572</v>
      </c>
      <c r="C76" s="346"/>
      <c r="D76" s="339"/>
      <c r="E76" s="340"/>
      <c r="F76" s="340"/>
      <c r="G76" s="340"/>
      <c r="H76" s="340"/>
      <c r="I76" s="340"/>
      <c r="J76" s="341"/>
      <c r="K76" s="7"/>
      <c r="N76" s="3"/>
      <c r="U76" t="s">
        <v>717</v>
      </c>
    </row>
    <row r="77" spans="1:21">
      <c r="A77" s="45" t="s">
        <v>137</v>
      </c>
      <c r="B77" s="348" t="s">
        <v>582</v>
      </c>
      <c r="C77" s="349"/>
      <c r="D77" s="339"/>
      <c r="E77" s="340"/>
      <c r="F77" s="340"/>
      <c r="G77" s="340"/>
      <c r="H77" s="340"/>
      <c r="I77" s="340"/>
      <c r="J77" s="341"/>
      <c r="K77" s="7"/>
      <c r="N77" s="3"/>
    </row>
    <row r="78" spans="1:21">
      <c r="A78" s="45" t="s">
        <v>138</v>
      </c>
      <c r="B78" s="350"/>
      <c r="C78" s="351"/>
      <c r="D78" s="339"/>
      <c r="E78" s="340"/>
      <c r="F78" s="340"/>
      <c r="G78" s="340"/>
      <c r="H78" s="340"/>
      <c r="I78" s="340"/>
      <c r="J78" s="341"/>
      <c r="K78" s="7"/>
      <c r="N78" s="3"/>
    </row>
    <row r="79" spans="1:21">
      <c r="A79" s="45" t="s">
        <v>715</v>
      </c>
      <c r="B79" s="346" t="s">
        <v>583</v>
      </c>
      <c r="C79" s="352"/>
      <c r="D79" s="339"/>
      <c r="E79" s="340"/>
      <c r="F79" s="340"/>
      <c r="G79" s="340"/>
      <c r="H79" s="340"/>
      <c r="I79" s="340"/>
      <c r="J79" s="341"/>
      <c r="K79" s="7"/>
      <c r="N79" s="3"/>
    </row>
    <row r="80" spans="1:21">
      <c r="A80" s="45" t="s">
        <v>139</v>
      </c>
      <c r="B80" s="345" t="s">
        <v>584</v>
      </c>
      <c r="C80" s="346"/>
      <c r="D80" s="342"/>
      <c r="E80" s="343"/>
      <c r="F80" s="343"/>
      <c r="G80" s="343"/>
      <c r="H80" s="343"/>
      <c r="I80" s="343"/>
      <c r="J80" s="344"/>
      <c r="K80" s="7"/>
      <c r="N80" s="3"/>
    </row>
    <row r="81" spans="1:18">
      <c r="A81" s="7"/>
      <c r="B81" s="7"/>
      <c r="C81" s="7"/>
      <c r="D81" s="7"/>
      <c r="E81" s="7"/>
      <c r="F81" s="7"/>
      <c r="G81" s="7"/>
      <c r="H81" s="7"/>
      <c r="I81" s="7"/>
      <c r="J81" s="7"/>
      <c r="K81" s="7"/>
    </row>
    <row r="82" spans="1:18">
      <c r="A82" s="41" t="s">
        <v>226</v>
      </c>
      <c r="B82" s="7"/>
      <c r="C82" s="7"/>
      <c r="D82" s="7"/>
      <c r="E82" s="7"/>
      <c r="F82" s="7"/>
      <c r="G82" s="7"/>
      <c r="H82" s="7"/>
      <c r="I82" s="7"/>
      <c r="J82" s="7"/>
      <c r="K82" s="7"/>
      <c r="M82" t="s">
        <v>84</v>
      </c>
      <c r="N82" t="s">
        <v>718</v>
      </c>
      <c r="O82" t="s">
        <v>719</v>
      </c>
      <c r="P82" t="s">
        <v>720</v>
      </c>
      <c r="Q82" t="s">
        <v>721</v>
      </c>
      <c r="R82" t="s">
        <v>227</v>
      </c>
    </row>
    <row r="83" spans="1:18" ht="14.25" thickBot="1">
      <c r="A83" s="54" t="s">
        <v>31</v>
      </c>
      <c r="B83" s="327" t="s">
        <v>48</v>
      </c>
      <c r="C83" s="328"/>
      <c r="D83" s="327" t="s">
        <v>29</v>
      </c>
      <c r="E83" s="327"/>
      <c r="F83" s="327"/>
      <c r="G83" s="327"/>
      <c r="H83" s="327"/>
      <c r="I83" s="327"/>
      <c r="J83" s="327"/>
      <c r="K83" s="7"/>
      <c r="M83" s="3" t="s">
        <v>711</v>
      </c>
      <c r="N83" t="s">
        <v>228</v>
      </c>
      <c r="O83" t="s">
        <v>228</v>
      </c>
      <c r="P83" t="s">
        <v>229</v>
      </c>
      <c r="Q83" t="s">
        <v>228</v>
      </c>
      <c r="R83" t="s">
        <v>115</v>
      </c>
    </row>
    <row r="84" spans="1:18" ht="14.25" thickTop="1">
      <c r="A84" s="44" t="s">
        <v>230</v>
      </c>
      <c r="B84" s="329"/>
      <c r="C84" s="330"/>
      <c r="D84" s="331"/>
      <c r="E84" s="331"/>
      <c r="F84" s="331"/>
      <c r="G84" s="331"/>
      <c r="H84" s="331"/>
      <c r="I84" s="331"/>
      <c r="J84" s="331"/>
      <c r="K84" s="7"/>
      <c r="M84" s="3" t="s">
        <v>722</v>
      </c>
      <c r="N84" t="s">
        <v>231</v>
      </c>
      <c r="O84" t="s">
        <v>231</v>
      </c>
      <c r="P84" t="s">
        <v>232</v>
      </c>
      <c r="Q84" t="s">
        <v>231</v>
      </c>
      <c r="R84" t="s">
        <v>233</v>
      </c>
    </row>
    <row r="85" spans="1:18">
      <c r="A85" s="45" t="s">
        <v>234</v>
      </c>
      <c r="B85" s="333"/>
      <c r="C85" s="333"/>
      <c r="D85" s="332"/>
      <c r="E85" s="332"/>
      <c r="F85" s="332"/>
      <c r="G85" s="332"/>
      <c r="H85" s="332"/>
      <c r="I85" s="332"/>
      <c r="J85" s="332"/>
      <c r="K85" s="7"/>
      <c r="M85" s="3"/>
      <c r="P85" t="s">
        <v>228</v>
      </c>
      <c r="R85" t="s">
        <v>235</v>
      </c>
    </row>
    <row r="86" spans="1:18">
      <c r="A86" s="45" t="s">
        <v>723</v>
      </c>
      <c r="B86" s="322"/>
      <c r="C86" s="323"/>
      <c r="D86" s="332"/>
      <c r="E86" s="332"/>
      <c r="F86" s="332"/>
      <c r="G86" s="332"/>
      <c r="H86" s="332"/>
      <c r="I86" s="332"/>
      <c r="J86" s="332"/>
      <c r="K86" s="7"/>
      <c r="R86" t="s">
        <v>236</v>
      </c>
    </row>
    <row r="87" spans="1:18">
      <c r="A87" s="45" t="s">
        <v>724</v>
      </c>
      <c r="B87" s="322"/>
      <c r="C87" s="323"/>
      <c r="D87" s="332"/>
      <c r="E87" s="332"/>
      <c r="F87" s="332"/>
      <c r="G87" s="332"/>
      <c r="H87" s="332"/>
      <c r="I87" s="332"/>
      <c r="J87" s="332"/>
      <c r="K87" s="7"/>
      <c r="R87" t="s">
        <v>237</v>
      </c>
    </row>
    <row r="88" spans="1:18">
      <c r="A88" s="45" t="s">
        <v>725</v>
      </c>
      <c r="B88" s="322"/>
      <c r="C88" s="323"/>
      <c r="D88" s="332"/>
      <c r="E88" s="332"/>
      <c r="F88" s="332"/>
      <c r="G88" s="332"/>
      <c r="H88" s="332"/>
      <c r="I88" s="332"/>
      <c r="J88" s="332"/>
      <c r="K88" s="7"/>
    </row>
    <row r="89" spans="1:18">
      <c r="A89" s="45" t="s">
        <v>726</v>
      </c>
      <c r="B89" s="322"/>
      <c r="C89" s="323"/>
      <c r="D89" s="332"/>
      <c r="E89" s="332"/>
      <c r="F89" s="332"/>
      <c r="G89" s="332"/>
      <c r="H89" s="332"/>
      <c r="I89" s="332"/>
      <c r="J89" s="332"/>
      <c r="K89" s="7"/>
    </row>
    <row r="90" spans="1:18">
      <c r="A90" s="45" t="s">
        <v>70</v>
      </c>
      <c r="B90" s="322"/>
      <c r="C90" s="323"/>
      <c r="D90" s="332"/>
      <c r="E90" s="332"/>
      <c r="F90" s="332"/>
      <c r="G90" s="332"/>
      <c r="H90" s="332"/>
      <c r="I90" s="332"/>
      <c r="J90" s="332"/>
      <c r="K90" s="7"/>
    </row>
    <row r="91" spans="1:18">
      <c r="A91" s="45" t="s">
        <v>238</v>
      </c>
      <c r="B91" s="324"/>
      <c r="C91" s="324"/>
      <c r="D91" s="332"/>
      <c r="E91" s="332"/>
      <c r="F91" s="332"/>
      <c r="G91" s="332"/>
      <c r="H91" s="332"/>
      <c r="I91" s="332"/>
      <c r="J91" s="332"/>
      <c r="K91" s="7"/>
    </row>
    <row r="92" spans="1:18">
      <c r="A92" s="45" t="s">
        <v>715</v>
      </c>
      <c r="B92" s="322"/>
      <c r="C92" s="323"/>
      <c r="D92" s="332"/>
      <c r="E92" s="332"/>
      <c r="F92" s="332"/>
      <c r="G92" s="332"/>
      <c r="H92" s="332"/>
      <c r="I92" s="332"/>
      <c r="J92" s="332"/>
      <c r="K92" s="7"/>
    </row>
    <row r="93" spans="1:18">
      <c r="A93" s="45" t="s">
        <v>136</v>
      </c>
      <c r="B93" s="322"/>
      <c r="C93" s="323"/>
      <c r="D93" s="332"/>
      <c r="E93" s="332"/>
      <c r="F93" s="332"/>
      <c r="G93" s="332"/>
      <c r="H93" s="332"/>
      <c r="I93" s="332"/>
      <c r="J93" s="332"/>
      <c r="K93" s="7"/>
    </row>
    <row r="94" spans="1:18">
      <c r="A94" s="45" t="s">
        <v>137</v>
      </c>
      <c r="B94" s="325"/>
      <c r="C94" s="326"/>
      <c r="D94" s="332"/>
      <c r="E94" s="332"/>
      <c r="F94" s="332"/>
      <c r="G94" s="332"/>
      <c r="H94" s="332"/>
      <c r="I94" s="332"/>
      <c r="J94" s="332"/>
      <c r="K94" s="7"/>
    </row>
    <row r="95" spans="1:18">
      <c r="A95" s="45" t="s">
        <v>239</v>
      </c>
      <c r="B95" s="322"/>
      <c r="C95" s="323"/>
      <c r="D95" s="332"/>
      <c r="E95" s="332"/>
      <c r="F95" s="332"/>
      <c r="G95" s="332"/>
      <c r="H95" s="332"/>
      <c r="I95" s="332"/>
      <c r="J95" s="332"/>
      <c r="K95" s="7"/>
    </row>
    <row r="96" spans="1:18">
      <c r="A96" s="45" t="s">
        <v>178</v>
      </c>
      <c r="B96" s="322"/>
      <c r="C96" s="323"/>
      <c r="D96" s="332"/>
      <c r="E96" s="332"/>
      <c r="F96" s="332"/>
      <c r="G96" s="332"/>
      <c r="H96" s="332"/>
      <c r="I96" s="332"/>
      <c r="J96" s="332"/>
      <c r="K96" s="7"/>
    </row>
    <row r="97" spans="1:11">
      <c r="A97" s="45" t="s">
        <v>727</v>
      </c>
      <c r="B97" s="322"/>
      <c r="C97" s="323"/>
      <c r="D97" s="332"/>
      <c r="E97" s="332"/>
      <c r="F97" s="332"/>
      <c r="G97" s="332"/>
      <c r="H97" s="332"/>
      <c r="I97" s="332"/>
      <c r="J97" s="332"/>
      <c r="K97" s="7"/>
    </row>
    <row r="99" spans="1:11">
      <c r="A99" s="41" t="s">
        <v>728</v>
      </c>
      <c r="B99" s="7" t="s">
        <v>729</v>
      </c>
      <c r="E99" s="318" t="s">
        <v>730</v>
      </c>
    </row>
    <row r="100" spans="1:11" ht="18.75" customHeight="1">
      <c r="A100" s="319" t="s">
        <v>731</v>
      </c>
      <c r="B100" s="320" t="s">
        <v>565</v>
      </c>
      <c r="C100" s="320"/>
      <c r="E100" s="321" t="s">
        <v>732</v>
      </c>
      <c r="F100" s="321"/>
    </row>
    <row r="101" spans="1:11" ht="18.75" customHeight="1">
      <c r="A101" s="319" t="s">
        <v>733</v>
      </c>
      <c r="B101" s="320" t="s">
        <v>565</v>
      </c>
      <c r="C101" s="320"/>
      <c r="E101" s="321" t="s">
        <v>732</v>
      </c>
      <c r="F101" s="321"/>
    </row>
    <row r="102" spans="1:11" ht="18.75" customHeight="1">
      <c r="A102" s="319" t="s">
        <v>734</v>
      </c>
      <c r="B102" s="320" t="s">
        <v>565</v>
      </c>
      <c r="C102" s="320"/>
      <c r="E102" s="321" t="s">
        <v>732</v>
      </c>
      <c r="F102" s="321"/>
    </row>
    <row r="103" spans="1:11" ht="18.75" customHeight="1">
      <c r="A103" s="319" t="s">
        <v>735</v>
      </c>
      <c r="B103" s="320" t="s">
        <v>746</v>
      </c>
      <c r="C103" s="320"/>
      <c r="E103" s="321" t="s">
        <v>732</v>
      </c>
      <c r="F103" s="321"/>
    </row>
    <row r="104" spans="1:11" ht="18.75" customHeight="1">
      <c r="A104" s="319" t="s">
        <v>736</v>
      </c>
      <c r="B104" s="320" t="s">
        <v>565</v>
      </c>
      <c r="C104" s="320"/>
      <c r="E104" s="321" t="s">
        <v>737</v>
      </c>
      <c r="F104" s="321"/>
    </row>
    <row r="105" spans="1:11" ht="18.75" customHeight="1">
      <c r="A105" s="319" t="s">
        <v>738</v>
      </c>
      <c r="B105" s="320" t="s">
        <v>744</v>
      </c>
      <c r="C105" s="320"/>
      <c r="E105" s="321" t="s">
        <v>739</v>
      </c>
      <c r="F105" s="321"/>
    </row>
    <row r="106" spans="1:11" ht="18.75" customHeight="1">
      <c r="A106" s="319" t="s">
        <v>740</v>
      </c>
      <c r="B106" s="320" t="s">
        <v>745</v>
      </c>
      <c r="C106" s="320"/>
      <c r="E106" s="321" t="s">
        <v>739</v>
      </c>
      <c r="F106" s="321"/>
    </row>
  </sheetData>
  <mergeCells count="105">
    <mergeCell ref="B10:C10"/>
    <mergeCell ref="D10:J10"/>
    <mergeCell ref="B11:C11"/>
    <mergeCell ref="D11:J15"/>
    <mergeCell ref="B12:C12"/>
    <mergeCell ref="B13:C13"/>
    <mergeCell ref="B14:C14"/>
    <mergeCell ref="B15:C15"/>
    <mergeCell ref="B5:D5"/>
    <mergeCell ref="E5:G5"/>
    <mergeCell ref="H5:J5"/>
    <mergeCell ref="B6:D6"/>
    <mergeCell ref="E6:G6"/>
    <mergeCell ref="H6:J7"/>
    <mergeCell ref="B7:D7"/>
    <mergeCell ref="E7:G7"/>
    <mergeCell ref="B26:C26"/>
    <mergeCell ref="B27:C27"/>
    <mergeCell ref="B28:C28"/>
    <mergeCell ref="B29:C29"/>
    <mergeCell ref="B30:C30"/>
    <mergeCell ref="B31:C31"/>
    <mergeCell ref="B18:C18"/>
    <mergeCell ref="D18:J18"/>
    <mergeCell ref="B19:C19"/>
    <mergeCell ref="D19:J31"/>
    <mergeCell ref="B20:C20"/>
    <mergeCell ref="B21:C21"/>
    <mergeCell ref="B22:C22"/>
    <mergeCell ref="B23:C23"/>
    <mergeCell ref="B24:C24"/>
    <mergeCell ref="B25:C25"/>
    <mergeCell ref="B34:C34"/>
    <mergeCell ref="D34:J34"/>
    <mergeCell ref="B35:C35"/>
    <mergeCell ref="D35:J48"/>
    <mergeCell ref="B36:C36"/>
    <mergeCell ref="B37:C37"/>
    <mergeCell ref="B38:C38"/>
    <mergeCell ref="B39:C39"/>
    <mergeCell ref="B40:C40"/>
    <mergeCell ref="Y49:Z49"/>
    <mergeCell ref="B51:C51"/>
    <mergeCell ref="D51:J51"/>
    <mergeCell ref="B52:C52"/>
    <mergeCell ref="D52:J66"/>
    <mergeCell ref="B53:C53"/>
    <mergeCell ref="B54:C54"/>
    <mergeCell ref="B55:C55"/>
    <mergeCell ref="B56:C56"/>
    <mergeCell ref="B57:C57"/>
    <mergeCell ref="D69:J69"/>
    <mergeCell ref="B70:C70"/>
    <mergeCell ref="D70:J80"/>
    <mergeCell ref="B71:C71"/>
    <mergeCell ref="B72:C72"/>
    <mergeCell ref="B73:C73"/>
    <mergeCell ref="B58:C58"/>
    <mergeCell ref="B59:C59"/>
    <mergeCell ref="B60:C60"/>
    <mergeCell ref="B61:C61"/>
    <mergeCell ref="B62:C62"/>
    <mergeCell ref="B63:C63"/>
    <mergeCell ref="B74:C74"/>
    <mergeCell ref="B75:C75"/>
    <mergeCell ref="B76:C76"/>
    <mergeCell ref="B77:C77"/>
    <mergeCell ref="B78:C78"/>
    <mergeCell ref="B79:C79"/>
    <mergeCell ref="B64:C64"/>
    <mergeCell ref="B65:C65"/>
    <mergeCell ref="B66:C66"/>
    <mergeCell ref="B69:C69"/>
    <mergeCell ref="B80:C80"/>
    <mergeCell ref="B83:C83"/>
    <mergeCell ref="D83:J83"/>
    <mergeCell ref="B84:C84"/>
    <mergeCell ref="D84:J97"/>
    <mergeCell ref="B85:C85"/>
    <mergeCell ref="B86:C86"/>
    <mergeCell ref="B87:C87"/>
    <mergeCell ref="B88:C88"/>
    <mergeCell ref="B89:C89"/>
    <mergeCell ref="B96:C96"/>
    <mergeCell ref="B97:C97"/>
    <mergeCell ref="B100:C100"/>
    <mergeCell ref="E100:F100"/>
    <mergeCell ref="B101:C101"/>
    <mergeCell ref="E101:F101"/>
    <mergeCell ref="B90:C90"/>
    <mergeCell ref="B91:C91"/>
    <mergeCell ref="B92:C92"/>
    <mergeCell ref="B93:C93"/>
    <mergeCell ref="B94:C94"/>
    <mergeCell ref="B95:C95"/>
    <mergeCell ref="B105:C105"/>
    <mergeCell ref="E105:F105"/>
    <mergeCell ref="B106:C106"/>
    <mergeCell ref="E106:F106"/>
    <mergeCell ref="B102:C102"/>
    <mergeCell ref="E102:F102"/>
    <mergeCell ref="B103:C103"/>
    <mergeCell ref="E103:F103"/>
    <mergeCell ref="B104:C104"/>
    <mergeCell ref="E104:F104"/>
  </mergeCells>
  <phoneticPr fontId="3"/>
  <dataValidations count="64">
    <dataValidation allowBlank="1" showInputMessage="1" showErrorMessage="1" prompt="気象データの観測地点を記入してください" sqref="B100:B106 IX100:IX106 ST100:ST106 ACP100:ACP106 AML100:AML106 AWH100:AWH106 BGD100:BGD106 BPZ100:BPZ106 BZV100:BZV106 CJR100:CJR106 CTN100:CTN106 DDJ100:DDJ106 DNF100:DNF106 DXB100:DXB106 EGX100:EGX106 EQT100:EQT106 FAP100:FAP106 FKL100:FKL106 FUH100:FUH106 GED100:GED106 GNZ100:GNZ106 GXV100:GXV106 HHR100:HHR106 HRN100:HRN106 IBJ100:IBJ106 ILF100:ILF106 IVB100:IVB106 JEX100:JEX106 JOT100:JOT106 JYP100:JYP106 KIL100:KIL106 KSH100:KSH106 LCD100:LCD106 LLZ100:LLZ106 LVV100:LVV106 MFR100:MFR106 MPN100:MPN106 MZJ100:MZJ106 NJF100:NJF106 NTB100:NTB106 OCX100:OCX106 OMT100:OMT106 OWP100:OWP106 PGL100:PGL106 PQH100:PQH106 QAD100:QAD106 QJZ100:QJZ106 QTV100:QTV106 RDR100:RDR106 RNN100:RNN106 RXJ100:RXJ106 SHF100:SHF106 SRB100:SRB106 TAX100:TAX106 TKT100:TKT106 TUP100:TUP106 UEL100:UEL106 UOH100:UOH106 UYD100:UYD106 VHZ100:VHZ106 VRV100:VRV106 WBR100:WBR106 WLN100:WLN106 WVJ100:WVJ106 B65636:B65642 IX65636:IX65642 ST65636:ST65642 ACP65636:ACP65642 AML65636:AML65642 AWH65636:AWH65642 BGD65636:BGD65642 BPZ65636:BPZ65642 BZV65636:BZV65642 CJR65636:CJR65642 CTN65636:CTN65642 DDJ65636:DDJ65642 DNF65636:DNF65642 DXB65636:DXB65642 EGX65636:EGX65642 EQT65636:EQT65642 FAP65636:FAP65642 FKL65636:FKL65642 FUH65636:FUH65642 GED65636:GED65642 GNZ65636:GNZ65642 GXV65636:GXV65642 HHR65636:HHR65642 HRN65636:HRN65642 IBJ65636:IBJ65642 ILF65636:ILF65642 IVB65636:IVB65642 JEX65636:JEX65642 JOT65636:JOT65642 JYP65636:JYP65642 KIL65636:KIL65642 KSH65636:KSH65642 LCD65636:LCD65642 LLZ65636:LLZ65642 LVV65636:LVV65642 MFR65636:MFR65642 MPN65636:MPN65642 MZJ65636:MZJ65642 NJF65636:NJF65642 NTB65636:NTB65642 OCX65636:OCX65642 OMT65636:OMT65642 OWP65636:OWP65642 PGL65636:PGL65642 PQH65636:PQH65642 QAD65636:QAD65642 QJZ65636:QJZ65642 QTV65636:QTV65642 RDR65636:RDR65642 RNN65636:RNN65642 RXJ65636:RXJ65642 SHF65636:SHF65642 SRB65636:SRB65642 TAX65636:TAX65642 TKT65636:TKT65642 TUP65636:TUP65642 UEL65636:UEL65642 UOH65636:UOH65642 UYD65636:UYD65642 VHZ65636:VHZ65642 VRV65636:VRV65642 WBR65636:WBR65642 WLN65636:WLN65642 WVJ65636:WVJ65642 B131172:B131178 IX131172:IX131178 ST131172:ST131178 ACP131172:ACP131178 AML131172:AML131178 AWH131172:AWH131178 BGD131172:BGD131178 BPZ131172:BPZ131178 BZV131172:BZV131178 CJR131172:CJR131178 CTN131172:CTN131178 DDJ131172:DDJ131178 DNF131172:DNF131178 DXB131172:DXB131178 EGX131172:EGX131178 EQT131172:EQT131178 FAP131172:FAP131178 FKL131172:FKL131178 FUH131172:FUH131178 GED131172:GED131178 GNZ131172:GNZ131178 GXV131172:GXV131178 HHR131172:HHR131178 HRN131172:HRN131178 IBJ131172:IBJ131178 ILF131172:ILF131178 IVB131172:IVB131178 JEX131172:JEX131178 JOT131172:JOT131178 JYP131172:JYP131178 KIL131172:KIL131178 KSH131172:KSH131178 LCD131172:LCD131178 LLZ131172:LLZ131178 LVV131172:LVV131178 MFR131172:MFR131178 MPN131172:MPN131178 MZJ131172:MZJ131178 NJF131172:NJF131178 NTB131172:NTB131178 OCX131172:OCX131178 OMT131172:OMT131178 OWP131172:OWP131178 PGL131172:PGL131178 PQH131172:PQH131178 QAD131172:QAD131178 QJZ131172:QJZ131178 QTV131172:QTV131178 RDR131172:RDR131178 RNN131172:RNN131178 RXJ131172:RXJ131178 SHF131172:SHF131178 SRB131172:SRB131178 TAX131172:TAX131178 TKT131172:TKT131178 TUP131172:TUP131178 UEL131172:UEL131178 UOH131172:UOH131178 UYD131172:UYD131178 VHZ131172:VHZ131178 VRV131172:VRV131178 WBR131172:WBR131178 WLN131172:WLN131178 WVJ131172:WVJ131178 B196708:B196714 IX196708:IX196714 ST196708:ST196714 ACP196708:ACP196714 AML196708:AML196714 AWH196708:AWH196714 BGD196708:BGD196714 BPZ196708:BPZ196714 BZV196708:BZV196714 CJR196708:CJR196714 CTN196708:CTN196714 DDJ196708:DDJ196714 DNF196708:DNF196714 DXB196708:DXB196714 EGX196708:EGX196714 EQT196708:EQT196714 FAP196708:FAP196714 FKL196708:FKL196714 FUH196708:FUH196714 GED196708:GED196714 GNZ196708:GNZ196714 GXV196708:GXV196714 HHR196708:HHR196714 HRN196708:HRN196714 IBJ196708:IBJ196714 ILF196708:ILF196714 IVB196708:IVB196714 JEX196708:JEX196714 JOT196708:JOT196714 JYP196708:JYP196714 KIL196708:KIL196714 KSH196708:KSH196714 LCD196708:LCD196714 LLZ196708:LLZ196714 LVV196708:LVV196714 MFR196708:MFR196714 MPN196708:MPN196714 MZJ196708:MZJ196714 NJF196708:NJF196714 NTB196708:NTB196714 OCX196708:OCX196714 OMT196708:OMT196714 OWP196708:OWP196714 PGL196708:PGL196714 PQH196708:PQH196714 QAD196708:QAD196714 QJZ196708:QJZ196714 QTV196708:QTV196714 RDR196708:RDR196714 RNN196708:RNN196714 RXJ196708:RXJ196714 SHF196708:SHF196714 SRB196708:SRB196714 TAX196708:TAX196714 TKT196708:TKT196714 TUP196708:TUP196714 UEL196708:UEL196714 UOH196708:UOH196714 UYD196708:UYD196714 VHZ196708:VHZ196714 VRV196708:VRV196714 WBR196708:WBR196714 WLN196708:WLN196714 WVJ196708:WVJ196714 B262244:B262250 IX262244:IX262250 ST262244:ST262250 ACP262244:ACP262250 AML262244:AML262250 AWH262244:AWH262250 BGD262244:BGD262250 BPZ262244:BPZ262250 BZV262244:BZV262250 CJR262244:CJR262250 CTN262244:CTN262250 DDJ262244:DDJ262250 DNF262244:DNF262250 DXB262244:DXB262250 EGX262244:EGX262250 EQT262244:EQT262250 FAP262244:FAP262250 FKL262244:FKL262250 FUH262244:FUH262250 GED262244:GED262250 GNZ262244:GNZ262250 GXV262244:GXV262250 HHR262244:HHR262250 HRN262244:HRN262250 IBJ262244:IBJ262250 ILF262244:ILF262250 IVB262244:IVB262250 JEX262244:JEX262250 JOT262244:JOT262250 JYP262244:JYP262250 KIL262244:KIL262250 KSH262244:KSH262250 LCD262244:LCD262250 LLZ262244:LLZ262250 LVV262244:LVV262250 MFR262244:MFR262250 MPN262244:MPN262250 MZJ262244:MZJ262250 NJF262244:NJF262250 NTB262244:NTB262250 OCX262244:OCX262250 OMT262244:OMT262250 OWP262244:OWP262250 PGL262244:PGL262250 PQH262244:PQH262250 QAD262244:QAD262250 QJZ262244:QJZ262250 QTV262244:QTV262250 RDR262244:RDR262250 RNN262244:RNN262250 RXJ262244:RXJ262250 SHF262244:SHF262250 SRB262244:SRB262250 TAX262244:TAX262250 TKT262244:TKT262250 TUP262244:TUP262250 UEL262244:UEL262250 UOH262244:UOH262250 UYD262244:UYD262250 VHZ262244:VHZ262250 VRV262244:VRV262250 WBR262244:WBR262250 WLN262244:WLN262250 WVJ262244:WVJ262250 B327780:B327786 IX327780:IX327786 ST327780:ST327786 ACP327780:ACP327786 AML327780:AML327786 AWH327780:AWH327786 BGD327780:BGD327786 BPZ327780:BPZ327786 BZV327780:BZV327786 CJR327780:CJR327786 CTN327780:CTN327786 DDJ327780:DDJ327786 DNF327780:DNF327786 DXB327780:DXB327786 EGX327780:EGX327786 EQT327780:EQT327786 FAP327780:FAP327786 FKL327780:FKL327786 FUH327780:FUH327786 GED327780:GED327786 GNZ327780:GNZ327786 GXV327780:GXV327786 HHR327780:HHR327786 HRN327780:HRN327786 IBJ327780:IBJ327786 ILF327780:ILF327786 IVB327780:IVB327786 JEX327780:JEX327786 JOT327780:JOT327786 JYP327780:JYP327786 KIL327780:KIL327786 KSH327780:KSH327786 LCD327780:LCD327786 LLZ327780:LLZ327786 LVV327780:LVV327786 MFR327780:MFR327786 MPN327780:MPN327786 MZJ327780:MZJ327786 NJF327780:NJF327786 NTB327780:NTB327786 OCX327780:OCX327786 OMT327780:OMT327786 OWP327780:OWP327786 PGL327780:PGL327786 PQH327780:PQH327786 QAD327780:QAD327786 QJZ327780:QJZ327786 QTV327780:QTV327786 RDR327780:RDR327786 RNN327780:RNN327786 RXJ327780:RXJ327786 SHF327780:SHF327786 SRB327780:SRB327786 TAX327780:TAX327786 TKT327780:TKT327786 TUP327780:TUP327786 UEL327780:UEL327786 UOH327780:UOH327786 UYD327780:UYD327786 VHZ327780:VHZ327786 VRV327780:VRV327786 WBR327780:WBR327786 WLN327780:WLN327786 WVJ327780:WVJ327786 B393316:B393322 IX393316:IX393322 ST393316:ST393322 ACP393316:ACP393322 AML393316:AML393322 AWH393316:AWH393322 BGD393316:BGD393322 BPZ393316:BPZ393322 BZV393316:BZV393322 CJR393316:CJR393322 CTN393316:CTN393322 DDJ393316:DDJ393322 DNF393316:DNF393322 DXB393316:DXB393322 EGX393316:EGX393322 EQT393316:EQT393322 FAP393316:FAP393322 FKL393316:FKL393322 FUH393316:FUH393322 GED393316:GED393322 GNZ393316:GNZ393322 GXV393316:GXV393322 HHR393316:HHR393322 HRN393316:HRN393322 IBJ393316:IBJ393322 ILF393316:ILF393322 IVB393316:IVB393322 JEX393316:JEX393322 JOT393316:JOT393322 JYP393316:JYP393322 KIL393316:KIL393322 KSH393316:KSH393322 LCD393316:LCD393322 LLZ393316:LLZ393322 LVV393316:LVV393322 MFR393316:MFR393322 MPN393316:MPN393322 MZJ393316:MZJ393322 NJF393316:NJF393322 NTB393316:NTB393322 OCX393316:OCX393322 OMT393316:OMT393322 OWP393316:OWP393322 PGL393316:PGL393322 PQH393316:PQH393322 QAD393316:QAD393322 QJZ393316:QJZ393322 QTV393316:QTV393322 RDR393316:RDR393322 RNN393316:RNN393322 RXJ393316:RXJ393322 SHF393316:SHF393322 SRB393316:SRB393322 TAX393316:TAX393322 TKT393316:TKT393322 TUP393316:TUP393322 UEL393316:UEL393322 UOH393316:UOH393322 UYD393316:UYD393322 VHZ393316:VHZ393322 VRV393316:VRV393322 WBR393316:WBR393322 WLN393316:WLN393322 WVJ393316:WVJ393322 B458852:B458858 IX458852:IX458858 ST458852:ST458858 ACP458852:ACP458858 AML458852:AML458858 AWH458852:AWH458858 BGD458852:BGD458858 BPZ458852:BPZ458858 BZV458852:BZV458858 CJR458852:CJR458858 CTN458852:CTN458858 DDJ458852:DDJ458858 DNF458852:DNF458858 DXB458852:DXB458858 EGX458852:EGX458858 EQT458852:EQT458858 FAP458852:FAP458858 FKL458852:FKL458858 FUH458852:FUH458858 GED458852:GED458858 GNZ458852:GNZ458858 GXV458852:GXV458858 HHR458852:HHR458858 HRN458852:HRN458858 IBJ458852:IBJ458858 ILF458852:ILF458858 IVB458852:IVB458858 JEX458852:JEX458858 JOT458852:JOT458858 JYP458852:JYP458858 KIL458852:KIL458858 KSH458852:KSH458858 LCD458852:LCD458858 LLZ458852:LLZ458858 LVV458852:LVV458858 MFR458852:MFR458858 MPN458852:MPN458858 MZJ458852:MZJ458858 NJF458852:NJF458858 NTB458852:NTB458858 OCX458852:OCX458858 OMT458852:OMT458858 OWP458852:OWP458858 PGL458852:PGL458858 PQH458852:PQH458858 QAD458852:QAD458858 QJZ458852:QJZ458858 QTV458852:QTV458858 RDR458852:RDR458858 RNN458852:RNN458858 RXJ458852:RXJ458858 SHF458852:SHF458858 SRB458852:SRB458858 TAX458852:TAX458858 TKT458852:TKT458858 TUP458852:TUP458858 UEL458852:UEL458858 UOH458852:UOH458858 UYD458852:UYD458858 VHZ458852:VHZ458858 VRV458852:VRV458858 WBR458852:WBR458858 WLN458852:WLN458858 WVJ458852:WVJ458858 B524388:B524394 IX524388:IX524394 ST524388:ST524394 ACP524388:ACP524394 AML524388:AML524394 AWH524388:AWH524394 BGD524388:BGD524394 BPZ524388:BPZ524394 BZV524388:BZV524394 CJR524388:CJR524394 CTN524388:CTN524394 DDJ524388:DDJ524394 DNF524388:DNF524394 DXB524388:DXB524394 EGX524388:EGX524394 EQT524388:EQT524394 FAP524388:FAP524394 FKL524388:FKL524394 FUH524388:FUH524394 GED524388:GED524394 GNZ524388:GNZ524394 GXV524388:GXV524394 HHR524388:HHR524394 HRN524388:HRN524394 IBJ524388:IBJ524394 ILF524388:ILF524394 IVB524388:IVB524394 JEX524388:JEX524394 JOT524388:JOT524394 JYP524388:JYP524394 KIL524388:KIL524394 KSH524388:KSH524394 LCD524388:LCD524394 LLZ524388:LLZ524394 LVV524388:LVV524394 MFR524388:MFR524394 MPN524388:MPN524394 MZJ524388:MZJ524394 NJF524388:NJF524394 NTB524388:NTB524394 OCX524388:OCX524394 OMT524388:OMT524394 OWP524388:OWP524394 PGL524388:PGL524394 PQH524388:PQH524394 QAD524388:QAD524394 QJZ524388:QJZ524394 QTV524388:QTV524394 RDR524388:RDR524394 RNN524388:RNN524394 RXJ524388:RXJ524394 SHF524388:SHF524394 SRB524388:SRB524394 TAX524388:TAX524394 TKT524388:TKT524394 TUP524388:TUP524394 UEL524388:UEL524394 UOH524388:UOH524394 UYD524388:UYD524394 VHZ524388:VHZ524394 VRV524388:VRV524394 WBR524388:WBR524394 WLN524388:WLN524394 WVJ524388:WVJ524394 B589924:B589930 IX589924:IX589930 ST589924:ST589930 ACP589924:ACP589930 AML589924:AML589930 AWH589924:AWH589930 BGD589924:BGD589930 BPZ589924:BPZ589930 BZV589924:BZV589930 CJR589924:CJR589930 CTN589924:CTN589930 DDJ589924:DDJ589930 DNF589924:DNF589930 DXB589924:DXB589930 EGX589924:EGX589930 EQT589924:EQT589930 FAP589924:FAP589930 FKL589924:FKL589930 FUH589924:FUH589930 GED589924:GED589930 GNZ589924:GNZ589930 GXV589924:GXV589930 HHR589924:HHR589930 HRN589924:HRN589930 IBJ589924:IBJ589930 ILF589924:ILF589930 IVB589924:IVB589930 JEX589924:JEX589930 JOT589924:JOT589930 JYP589924:JYP589930 KIL589924:KIL589930 KSH589924:KSH589930 LCD589924:LCD589930 LLZ589924:LLZ589930 LVV589924:LVV589930 MFR589924:MFR589930 MPN589924:MPN589930 MZJ589924:MZJ589930 NJF589924:NJF589930 NTB589924:NTB589930 OCX589924:OCX589930 OMT589924:OMT589930 OWP589924:OWP589930 PGL589924:PGL589930 PQH589924:PQH589930 QAD589924:QAD589930 QJZ589924:QJZ589930 QTV589924:QTV589930 RDR589924:RDR589930 RNN589924:RNN589930 RXJ589924:RXJ589930 SHF589924:SHF589930 SRB589924:SRB589930 TAX589924:TAX589930 TKT589924:TKT589930 TUP589924:TUP589930 UEL589924:UEL589930 UOH589924:UOH589930 UYD589924:UYD589930 VHZ589924:VHZ589930 VRV589924:VRV589930 WBR589924:WBR589930 WLN589924:WLN589930 WVJ589924:WVJ589930 B655460:B655466 IX655460:IX655466 ST655460:ST655466 ACP655460:ACP655466 AML655460:AML655466 AWH655460:AWH655466 BGD655460:BGD655466 BPZ655460:BPZ655466 BZV655460:BZV655466 CJR655460:CJR655466 CTN655460:CTN655466 DDJ655460:DDJ655466 DNF655460:DNF655466 DXB655460:DXB655466 EGX655460:EGX655466 EQT655460:EQT655466 FAP655460:FAP655466 FKL655460:FKL655466 FUH655460:FUH655466 GED655460:GED655466 GNZ655460:GNZ655466 GXV655460:GXV655466 HHR655460:HHR655466 HRN655460:HRN655466 IBJ655460:IBJ655466 ILF655460:ILF655466 IVB655460:IVB655466 JEX655460:JEX655466 JOT655460:JOT655466 JYP655460:JYP655466 KIL655460:KIL655466 KSH655460:KSH655466 LCD655460:LCD655466 LLZ655460:LLZ655466 LVV655460:LVV655466 MFR655460:MFR655466 MPN655460:MPN655466 MZJ655460:MZJ655466 NJF655460:NJF655466 NTB655460:NTB655466 OCX655460:OCX655466 OMT655460:OMT655466 OWP655460:OWP655466 PGL655460:PGL655466 PQH655460:PQH655466 QAD655460:QAD655466 QJZ655460:QJZ655466 QTV655460:QTV655466 RDR655460:RDR655466 RNN655460:RNN655466 RXJ655460:RXJ655466 SHF655460:SHF655466 SRB655460:SRB655466 TAX655460:TAX655466 TKT655460:TKT655466 TUP655460:TUP655466 UEL655460:UEL655466 UOH655460:UOH655466 UYD655460:UYD655466 VHZ655460:VHZ655466 VRV655460:VRV655466 WBR655460:WBR655466 WLN655460:WLN655466 WVJ655460:WVJ655466 B720996:B721002 IX720996:IX721002 ST720996:ST721002 ACP720996:ACP721002 AML720996:AML721002 AWH720996:AWH721002 BGD720996:BGD721002 BPZ720996:BPZ721002 BZV720996:BZV721002 CJR720996:CJR721002 CTN720996:CTN721002 DDJ720996:DDJ721002 DNF720996:DNF721002 DXB720996:DXB721002 EGX720996:EGX721002 EQT720996:EQT721002 FAP720996:FAP721002 FKL720996:FKL721002 FUH720996:FUH721002 GED720996:GED721002 GNZ720996:GNZ721002 GXV720996:GXV721002 HHR720996:HHR721002 HRN720996:HRN721002 IBJ720996:IBJ721002 ILF720996:ILF721002 IVB720996:IVB721002 JEX720996:JEX721002 JOT720996:JOT721002 JYP720996:JYP721002 KIL720996:KIL721002 KSH720996:KSH721002 LCD720996:LCD721002 LLZ720996:LLZ721002 LVV720996:LVV721002 MFR720996:MFR721002 MPN720996:MPN721002 MZJ720996:MZJ721002 NJF720996:NJF721002 NTB720996:NTB721002 OCX720996:OCX721002 OMT720996:OMT721002 OWP720996:OWP721002 PGL720996:PGL721002 PQH720996:PQH721002 QAD720996:QAD721002 QJZ720996:QJZ721002 QTV720996:QTV721002 RDR720996:RDR721002 RNN720996:RNN721002 RXJ720996:RXJ721002 SHF720996:SHF721002 SRB720996:SRB721002 TAX720996:TAX721002 TKT720996:TKT721002 TUP720996:TUP721002 UEL720996:UEL721002 UOH720996:UOH721002 UYD720996:UYD721002 VHZ720996:VHZ721002 VRV720996:VRV721002 WBR720996:WBR721002 WLN720996:WLN721002 WVJ720996:WVJ721002 B786532:B786538 IX786532:IX786538 ST786532:ST786538 ACP786532:ACP786538 AML786532:AML786538 AWH786532:AWH786538 BGD786532:BGD786538 BPZ786532:BPZ786538 BZV786532:BZV786538 CJR786532:CJR786538 CTN786532:CTN786538 DDJ786532:DDJ786538 DNF786532:DNF786538 DXB786532:DXB786538 EGX786532:EGX786538 EQT786532:EQT786538 FAP786532:FAP786538 FKL786532:FKL786538 FUH786532:FUH786538 GED786532:GED786538 GNZ786532:GNZ786538 GXV786532:GXV786538 HHR786532:HHR786538 HRN786532:HRN786538 IBJ786532:IBJ786538 ILF786532:ILF786538 IVB786532:IVB786538 JEX786532:JEX786538 JOT786532:JOT786538 JYP786532:JYP786538 KIL786532:KIL786538 KSH786532:KSH786538 LCD786532:LCD786538 LLZ786532:LLZ786538 LVV786532:LVV786538 MFR786532:MFR786538 MPN786532:MPN786538 MZJ786532:MZJ786538 NJF786532:NJF786538 NTB786532:NTB786538 OCX786532:OCX786538 OMT786532:OMT786538 OWP786532:OWP786538 PGL786532:PGL786538 PQH786532:PQH786538 QAD786532:QAD786538 QJZ786532:QJZ786538 QTV786532:QTV786538 RDR786532:RDR786538 RNN786532:RNN786538 RXJ786532:RXJ786538 SHF786532:SHF786538 SRB786532:SRB786538 TAX786532:TAX786538 TKT786532:TKT786538 TUP786532:TUP786538 UEL786532:UEL786538 UOH786532:UOH786538 UYD786532:UYD786538 VHZ786532:VHZ786538 VRV786532:VRV786538 WBR786532:WBR786538 WLN786532:WLN786538 WVJ786532:WVJ786538 B852068:B852074 IX852068:IX852074 ST852068:ST852074 ACP852068:ACP852074 AML852068:AML852074 AWH852068:AWH852074 BGD852068:BGD852074 BPZ852068:BPZ852074 BZV852068:BZV852074 CJR852068:CJR852074 CTN852068:CTN852074 DDJ852068:DDJ852074 DNF852068:DNF852074 DXB852068:DXB852074 EGX852068:EGX852074 EQT852068:EQT852074 FAP852068:FAP852074 FKL852068:FKL852074 FUH852068:FUH852074 GED852068:GED852074 GNZ852068:GNZ852074 GXV852068:GXV852074 HHR852068:HHR852074 HRN852068:HRN852074 IBJ852068:IBJ852074 ILF852068:ILF852074 IVB852068:IVB852074 JEX852068:JEX852074 JOT852068:JOT852074 JYP852068:JYP852074 KIL852068:KIL852074 KSH852068:KSH852074 LCD852068:LCD852074 LLZ852068:LLZ852074 LVV852068:LVV852074 MFR852068:MFR852074 MPN852068:MPN852074 MZJ852068:MZJ852074 NJF852068:NJF852074 NTB852068:NTB852074 OCX852068:OCX852074 OMT852068:OMT852074 OWP852068:OWP852074 PGL852068:PGL852074 PQH852068:PQH852074 QAD852068:QAD852074 QJZ852068:QJZ852074 QTV852068:QTV852074 RDR852068:RDR852074 RNN852068:RNN852074 RXJ852068:RXJ852074 SHF852068:SHF852074 SRB852068:SRB852074 TAX852068:TAX852074 TKT852068:TKT852074 TUP852068:TUP852074 UEL852068:UEL852074 UOH852068:UOH852074 UYD852068:UYD852074 VHZ852068:VHZ852074 VRV852068:VRV852074 WBR852068:WBR852074 WLN852068:WLN852074 WVJ852068:WVJ852074 B917604:B917610 IX917604:IX917610 ST917604:ST917610 ACP917604:ACP917610 AML917604:AML917610 AWH917604:AWH917610 BGD917604:BGD917610 BPZ917604:BPZ917610 BZV917604:BZV917610 CJR917604:CJR917610 CTN917604:CTN917610 DDJ917604:DDJ917610 DNF917604:DNF917610 DXB917604:DXB917610 EGX917604:EGX917610 EQT917604:EQT917610 FAP917604:FAP917610 FKL917604:FKL917610 FUH917604:FUH917610 GED917604:GED917610 GNZ917604:GNZ917610 GXV917604:GXV917610 HHR917604:HHR917610 HRN917604:HRN917610 IBJ917604:IBJ917610 ILF917604:ILF917610 IVB917604:IVB917610 JEX917604:JEX917610 JOT917604:JOT917610 JYP917604:JYP917610 KIL917604:KIL917610 KSH917604:KSH917610 LCD917604:LCD917610 LLZ917604:LLZ917610 LVV917604:LVV917610 MFR917604:MFR917610 MPN917604:MPN917610 MZJ917604:MZJ917610 NJF917604:NJF917610 NTB917604:NTB917610 OCX917604:OCX917610 OMT917604:OMT917610 OWP917604:OWP917610 PGL917604:PGL917610 PQH917604:PQH917610 QAD917604:QAD917610 QJZ917604:QJZ917610 QTV917604:QTV917610 RDR917604:RDR917610 RNN917604:RNN917610 RXJ917604:RXJ917610 SHF917604:SHF917610 SRB917604:SRB917610 TAX917604:TAX917610 TKT917604:TKT917610 TUP917604:TUP917610 UEL917604:UEL917610 UOH917604:UOH917610 UYD917604:UYD917610 VHZ917604:VHZ917610 VRV917604:VRV917610 WBR917604:WBR917610 WLN917604:WLN917610 WVJ917604:WVJ917610 B983140:B983146 IX983140:IX983146 ST983140:ST983146 ACP983140:ACP983146 AML983140:AML983146 AWH983140:AWH983146 BGD983140:BGD983146 BPZ983140:BPZ983146 BZV983140:BZV983146 CJR983140:CJR983146 CTN983140:CTN983146 DDJ983140:DDJ983146 DNF983140:DNF983146 DXB983140:DXB983146 EGX983140:EGX983146 EQT983140:EQT983146 FAP983140:FAP983146 FKL983140:FKL983146 FUH983140:FUH983146 GED983140:GED983146 GNZ983140:GNZ983146 GXV983140:GXV983146 HHR983140:HHR983146 HRN983140:HRN983146 IBJ983140:IBJ983146 ILF983140:ILF983146 IVB983140:IVB983146 JEX983140:JEX983146 JOT983140:JOT983146 JYP983140:JYP983146 KIL983140:KIL983146 KSH983140:KSH983146 LCD983140:LCD983146 LLZ983140:LLZ983146 LVV983140:LVV983146 MFR983140:MFR983146 MPN983140:MPN983146 MZJ983140:MZJ983146 NJF983140:NJF983146 NTB983140:NTB983146 OCX983140:OCX983146 OMT983140:OMT983146 OWP983140:OWP983146 PGL983140:PGL983146 PQH983140:PQH983146 QAD983140:QAD983146 QJZ983140:QJZ983146 QTV983140:QTV983146 RDR983140:RDR983146 RNN983140:RNN983146 RXJ983140:RXJ983146 SHF983140:SHF983146 SRB983140:SRB983146 TAX983140:TAX983146 TKT983140:TKT983146 TUP983140:TUP983146 UEL983140:UEL983146 UOH983140:UOH983146 UYD983140:UYD983146 VHZ983140:VHZ983146 VRV983140:VRV983146 WBR983140:WBR983146 WLN983140:WLN983146 WVJ983140:WVJ983146"/>
    <dataValidation type="list" allowBlank="1" sqref="B84:C84 IX84:IY84 ST84:SU84 ACP84:ACQ84 AML84:AMM84 AWH84:AWI84 BGD84:BGE84 BPZ84:BQA84 BZV84:BZW84 CJR84:CJS84 CTN84:CTO84 DDJ84:DDK84 DNF84:DNG84 DXB84:DXC84 EGX84:EGY84 EQT84:EQU84 FAP84:FAQ84 FKL84:FKM84 FUH84:FUI84 GED84:GEE84 GNZ84:GOA84 GXV84:GXW84 HHR84:HHS84 HRN84:HRO84 IBJ84:IBK84 ILF84:ILG84 IVB84:IVC84 JEX84:JEY84 JOT84:JOU84 JYP84:JYQ84 KIL84:KIM84 KSH84:KSI84 LCD84:LCE84 LLZ84:LMA84 LVV84:LVW84 MFR84:MFS84 MPN84:MPO84 MZJ84:MZK84 NJF84:NJG84 NTB84:NTC84 OCX84:OCY84 OMT84:OMU84 OWP84:OWQ84 PGL84:PGM84 PQH84:PQI84 QAD84:QAE84 QJZ84:QKA84 QTV84:QTW84 RDR84:RDS84 RNN84:RNO84 RXJ84:RXK84 SHF84:SHG84 SRB84:SRC84 TAX84:TAY84 TKT84:TKU84 TUP84:TUQ84 UEL84:UEM84 UOH84:UOI84 UYD84:UYE84 VHZ84:VIA84 VRV84:VRW84 WBR84:WBS84 WLN84:WLO84 WVJ84:WVK84 B65620:C65620 IX65620:IY65620 ST65620:SU65620 ACP65620:ACQ65620 AML65620:AMM65620 AWH65620:AWI65620 BGD65620:BGE65620 BPZ65620:BQA65620 BZV65620:BZW65620 CJR65620:CJS65620 CTN65620:CTO65620 DDJ65620:DDK65620 DNF65620:DNG65620 DXB65620:DXC65620 EGX65620:EGY65620 EQT65620:EQU65620 FAP65620:FAQ65620 FKL65620:FKM65620 FUH65620:FUI65620 GED65620:GEE65620 GNZ65620:GOA65620 GXV65620:GXW65620 HHR65620:HHS65620 HRN65620:HRO65620 IBJ65620:IBK65620 ILF65620:ILG65620 IVB65620:IVC65620 JEX65620:JEY65620 JOT65620:JOU65620 JYP65620:JYQ65620 KIL65620:KIM65620 KSH65620:KSI65620 LCD65620:LCE65620 LLZ65620:LMA65620 LVV65620:LVW65620 MFR65620:MFS65620 MPN65620:MPO65620 MZJ65620:MZK65620 NJF65620:NJG65620 NTB65620:NTC65620 OCX65620:OCY65620 OMT65620:OMU65620 OWP65620:OWQ65620 PGL65620:PGM65620 PQH65620:PQI65620 QAD65620:QAE65620 QJZ65620:QKA65620 QTV65620:QTW65620 RDR65620:RDS65620 RNN65620:RNO65620 RXJ65620:RXK65620 SHF65620:SHG65620 SRB65620:SRC65620 TAX65620:TAY65620 TKT65620:TKU65620 TUP65620:TUQ65620 UEL65620:UEM65620 UOH65620:UOI65620 UYD65620:UYE65620 VHZ65620:VIA65620 VRV65620:VRW65620 WBR65620:WBS65620 WLN65620:WLO65620 WVJ65620:WVK65620 B131156:C131156 IX131156:IY131156 ST131156:SU131156 ACP131156:ACQ131156 AML131156:AMM131156 AWH131156:AWI131156 BGD131156:BGE131156 BPZ131156:BQA131156 BZV131156:BZW131156 CJR131156:CJS131156 CTN131156:CTO131156 DDJ131156:DDK131156 DNF131156:DNG131156 DXB131156:DXC131156 EGX131156:EGY131156 EQT131156:EQU131156 FAP131156:FAQ131156 FKL131156:FKM131156 FUH131156:FUI131156 GED131156:GEE131156 GNZ131156:GOA131156 GXV131156:GXW131156 HHR131156:HHS131156 HRN131156:HRO131156 IBJ131156:IBK131156 ILF131156:ILG131156 IVB131156:IVC131156 JEX131156:JEY131156 JOT131156:JOU131156 JYP131156:JYQ131156 KIL131156:KIM131156 KSH131156:KSI131156 LCD131156:LCE131156 LLZ131156:LMA131156 LVV131156:LVW131156 MFR131156:MFS131156 MPN131156:MPO131156 MZJ131156:MZK131156 NJF131156:NJG131156 NTB131156:NTC131156 OCX131156:OCY131156 OMT131156:OMU131156 OWP131156:OWQ131156 PGL131156:PGM131156 PQH131156:PQI131156 QAD131156:QAE131156 QJZ131156:QKA131156 QTV131156:QTW131156 RDR131156:RDS131156 RNN131156:RNO131156 RXJ131156:RXK131156 SHF131156:SHG131156 SRB131156:SRC131156 TAX131156:TAY131156 TKT131156:TKU131156 TUP131156:TUQ131156 UEL131156:UEM131156 UOH131156:UOI131156 UYD131156:UYE131156 VHZ131156:VIA131156 VRV131156:VRW131156 WBR131156:WBS131156 WLN131156:WLO131156 WVJ131156:WVK131156 B196692:C196692 IX196692:IY196692 ST196692:SU196692 ACP196692:ACQ196692 AML196692:AMM196692 AWH196692:AWI196692 BGD196692:BGE196692 BPZ196692:BQA196692 BZV196692:BZW196692 CJR196692:CJS196692 CTN196692:CTO196692 DDJ196692:DDK196692 DNF196692:DNG196692 DXB196692:DXC196692 EGX196692:EGY196692 EQT196692:EQU196692 FAP196692:FAQ196692 FKL196692:FKM196692 FUH196692:FUI196692 GED196692:GEE196692 GNZ196692:GOA196692 GXV196692:GXW196692 HHR196692:HHS196692 HRN196692:HRO196692 IBJ196692:IBK196692 ILF196692:ILG196692 IVB196692:IVC196692 JEX196692:JEY196692 JOT196692:JOU196692 JYP196692:JYQ196692 KIL196692:KIM196692 KSH196692:KSI196692 LCD196692:LCE196692 LLZ196692:LMA196692 LVV196692:LVW196692 MFR196692:MFS196692 MPN196692:MPO196692 MZJ196692:MZK196692 NJF196692:NJG196692 NTB196692:NTC196692 OCX196692:OCY196692 OMT196692:OMU196692 OWP196692:OWQ196692 PGL196692:PGM196692 PQH196692:PQI196692 QAD196692:QAE196692 QJZ196692:QKA196692 QTV196692:QTW196692 RDR196692:RDS196692 RNN196692:RNO196692 RXJ196692:RXK196692 SHF196692:SHG196692 SRB196692:SRC196692 TAX196692:TAY196692 TKT196692:TKU196692 TUP196692:TUQ196692 UEL196692:UEM196692 UOH196692:UOI196692 UYD196692:UYE196692 VHZ196692:VIA196692 VRV196692:VRW196692 WBR196692:WBS196692 WLN196692:WLO196692 WVJ196692:WVK196692 B262228:C262228 IX262228:IY262228 ST262228:SU262228 ACP262228:ACQ262228 AML262228:AMM262228 AWH262228:AWI262228 BGD262228:BGE262228 BPZ262228:BQA262228 BZV262228:BZW262228 CJR262228:CJS262228 CTN262228:CTO262228 DDJ262228:DDK262228 DNF262228:DNG262228 DXB262228:DXC262228 EGX262228:EGY262228 EQT262228:EQU262228 FAP262228:FAQ262228 FKL262228:FKM262228 FUH262228:FUI262228 GED262228:GEE262228 GNZ262228:GOA262228 GXV262228:GXW262228 HHR262228:HHS262228 HRN262228:HRO262228 IBJ262228:IBK262228 ILF262228:ILG262228 IVB262228:IVC262228 JEX262228:JEY262228 JOT262228:JOU262228 JYP262228:JYQ262228 KIL262228:KIM262228 KSH262228:KSI262228 LCD262228:LCE262228 LLZ262228:LMA262228 LVV262228:LVW262228 MFR262228:MFS262228 MPN262228:MPO262228 MZJ262228:MZK262228 NJF262228:NJG262228 NTB262228:NTC262228 OCX262228:OCY262228 OMT262228:OMU262228 OWP262228:OWQ262228 PGL262228:PGM262228 PQH262228:PQI262228 QAD262228:QAE262228 QJZ262228:QKA262228 QTV262228:QTW262228 RDR262228:RDS262228 RNN262228:RNO262228 RXJ262228:RXK262228 SHF262228:SHG262228 SRB262228:SRC262228 TAX262228:TAY262228 TKT262228:TKU262228 TUP262228:TUQ262228 UEL262228:UEM262228 UOH262228:UOI262228 UYD262228:UYE262228 VHZ262228:VIA262228 VRV262228:VRW262228 WBR262228:WBS262228 WLN262228:WLO262228 WVJ262228:WVK262228 B327764:C327764 IX327764:IY327764 ST327764:SU327764 ACP327764:ACQ327764 AML327764:AMM327764 AWH327764:AWI327764 BGD327764:BGE327764 BPZ327764:BQA327764 BZV327764:BZW327764 CJR327764:CJS327764 CTN327764:CTO327764 DDJ327764:DDK327764 DNF327764:DNG327764 DXB327764:DXC327764 EGX327764:EGY327764 EQT327764:EQU327764 FAP327764:FAQ327764 FKL327764:FKM327764 FUH327764:FUI327764 GED327764:GEE327764 GNZ327764:GOA327764 GXV327764:GXW327764 HHR327764:HHS327764 HRN327764:HRO327764 IBJ327764:IBK327764 ILF327764:ILG327764 IVB327764:IVC327764 JEX327764:JEY327764 JOT327764:JOU327764 JYP327764:JYQ327764 KIL327764:KIM327764 KSH327764:KSI327764 LCD327764:LCE327764 LLZ327764:LMA327764 LVV327764:LVW327764 MFR327764:MFS327764 MPN327764:MPO327764 MZJ327764:MZK327764 NJF327764:NJG327764 NTB327764:NTC327764 OCX327764:OCY327764 OMT327764:OMU327764 OWP327764:OWQ327764 PGL327764:PGM327764 PQH327764:PQI327764 QAD327764:QAE327764 QJZ327764:QKA327764 QTV327764:QTW327764 RDR327764:RDS327764 RNN327764:RNO327764 RXJ327764:RXK327764 SHF327764:SHG327764 SRB327764:SRC327764 TAX327764:TAY327764 TKT327764:TKU327764 TUP327764:TUQ327764 UEL327764:UEM327764 UOH327764:UOI327764 UYD327764:UYE327764 VHZ327764:VIA327764 VRV327764:VRW327764 WBR327764:WBS327764 WLN327764:WLO327764 WVJ327764:WVK327764 B393300:C393300 IX393300:IY393300 ST393300:SU393300 ACP393300:ACQ393300 AML393300:AMM393300 AWH393300:AWI393300 BGD393300:BGE393300 BPZ393300:BQA393300 BZV393300:BZW393300 CJR393300:CJS393300 CTN393300:CTO393300 DDJ393300:DDK393300 DNF393300:DNG393300 DXB393300:DXC393300 EGX393300:EGY393300 EQT393300:EQU393300 FAP393300:FAQ393300 FKL393300:FKM393300 FUH393300:FUI393300 GED393300:GEE393300 GNZ393300:GOA393300 GXV393300:GXW393300 HHR393300:HHS393300 HRN393300:HRO393300 IBJ393300:IBK393300 ILF393300:ILG393300 IVB393300:IVC393300 JEX393300:JEY393300 JOT393300:JOU393300 JYP393300:JYQ393300 KIL393300:KIM393300 KSH393300:KSI393300 LCD393300:LCE393300 LLZ393300:LMA393300 LVV393300:LVW393300 MFR393300:MFS393300 MPN393300:MPO393300 MZJ393300:MZK393300 NJF393300:NJG393300 NTB393300:NTC393300 OCX393300:OCY393300 OMT393300:OMU393300 OWP393300:OWQ393300 PGL393300:PGM393300 PQH393300:PQI393300 QAD393300:QAE393300 QJZ393300:QKA393300 QTV393300:QTW393300 RDR393300:RDS393300 RNN393300:RNO393300 RXJ393300:RXK393300 SHF393300:SHG393300 SRB393300:SRC393300 TAX393300:TAY393300 TKT393300:TKU393300 TUP393300:TUQ393300 UEL393300:UEM393300 UOH393300:UOI393300 UYD393300:UYE393300 VHZ393300:VIA393300 VRV393300:VRW393300 WBR393300:WBS393300 WLN393300:WLO393300 WVJ393300:WVK393300 B458836:C458836 IX458836:IY458836 ST458836:SU458836 ACP458836:ACQ458836 AML458836:AMM458836 AWH458836:AWI458836 BGD458836:BGE458836 BPZ458836:BQA458836 BZV458836:BZW458836 CJR458836:CJS458836 CTN458836:CTO458836 DDJ458836:DDK458836 DNF458836:DNG458836 DXB458836:DXC458836 EGX458836:EGY458836 EQT458836:EQU458836 FAP458836:FAQ458836 FKL458836:FKM458836 FUH458836:FUI458836 GED458836:GEE458836 GNZ458836:GOA458836 GXV458836:GXW458836 HHR458836:HHS458836 HRN458836:HRO458836 IBJ458836:IBK458836 ILF458836:ILG458836 IVB458836:IVC458836 JEX458836:JEY458836 JOT458836:JOU458836 JYP458836:JYQ458836 KIL458836:KIM458836 KSH458836:KSI458836 LCD458836:LCE458836 LLZ458836:LMA458836 LVV458836:LVW458836 MFR458836:MFS458836 MPN458836:MPO458836 MZJ458836:MZK458836 NJF458836:NJG458836 NTB458836:NTC458836 OCX458836:OCY458836 OMT458836:OMU458836 OWP458836:OWQ458836 PGL458836:PGM458836 PQH458836:PQI458836 QAD458836:QAE458836 QJZ458836:QKA458836 QTV458836:QTW458836 RDR458836:RDS458836 RNN458836:RNO458836 RXJ458836:RXK458836 SHF458836:SHG458836 SRB458836:SRC458836 TAX458836:TAY458836 TKT458836:TKU458836 TUP458836:TUQ458836 UEL458836:UEM458836 UOH458836:UOI458836 UYD458836:UYE458836 VHZ458836:VIA458836 VRV458836:VRW458836 WBR458836:WBS458836 WLN458836:WLO458836 WVJ458836:WVK458836 B524372:C524372 IX524372:IY524372 ST524372:SU524372 ACP524372:ACQ524372 AML524372:AMM524372 AWH524372:AWI524372 BGD524372:BGE524372 BPZ524372:BQA524372 BZV524372:BZW524372 CJR524372:CJS524372 CTN524372:CTO524372 DDJ524372:DDK524372 DNF524372:DNG524372 DXB524372:DXC524372 EGX524372:EGY524372 EQT524372:EQU524372 FAP524372:FAQ524372 FKL524372:FKM524372 FUH524372:FUI524372 GED524372:GEE524372 GNZ524372:GOA524372 GXV524372:GXW524372 HHR524372:HHS524372 HRN524372:HRO524372 IBJ524372:IBK524372 ILF524372:ILG524372 IVB524372:IVC524372 JEX524372:JEY524372 JOT524372:JOU524372 JYP524372:JYQ524372 KIL524372:KIM524372 KSH524372:KSI524372 LCD524372:LCE524372 LLZ524372:LMA524372 LVV524372:LVW524372 MFR524372:MFS524372 MPN524372:MPO524372 MZJ524372:MZK524372 NJF524372:NJG524372 NTB524372:NTC524372 OCX524372:OCY524372 OMT524372:OMU524372 OWP524372:OWQ524372 PGL524372:PGM524372 PQH524372:PQI524372 QAD524372:QAE524372 QJZ524372:QKA524372 QTV524372:QTW524372 RDR524372:RDS524372 RNN524372:RNO524372 RXJ524372:RXK524372 SHF524372:SHG524372 SRB524372:SRC524372 TAX524372:TAY524372 TKT524372:TKU524372 TUP524372:TUQ524372 UEL524372:UEM524372 UOH524372:UOI524372 UYD524372:UYE524372 VHZ524372:VIA524372 VRV524372:VRW524372 WBR524372:WBS524372 WLN524372:WLO524372 WVJ524372:WVK524372 B589908:C589908 IX589908:IY589908 ST589908:SU589908 ACP589908:ACQ589908 AML589908:AMM589908 AWH589908:AWI589908 BGD589908:BGE589908 BPZ589908:BQA589908 BZV589908:BZW589908 CJR589908:CJS589908 CTN589908:CTO589908 DDJ589908:DDK589908 DNF589908:DNG589908 DXB589908:DXC589908 EGX589908:EGY589908 EQT589908:EQU589908 FAP589908:FAQ589908 FKL589908:FKM589908 FUH589908:FUI589908 GED589908:GEE589908 GNZ589908:GOA589908 GXV589908:GXW589908 HHR589908:HHS589908 HRN589908:HRO589908 IBJ589908:IBK589908 ILF589908:ILG589908 IVB589908:IVC589908 JEX589908:JEY589908 JOT589908:JOU589908 JYP589908:JYQ589908 KIL589908:KIM589908 KSH589908:KSI589908 LCD589908:LCE589908 LLZ589908:LMA589908 LVV589908:LVW589908 MFR589908:MFS589908 MPN589908:MPO589908 MZJ589908:MZK589908 NJF589908:NJG589908 NTB589908:NTC589908 OCX589908:OCY589908 OMT589908:OMU589908 OWP589908:OWQ589908 PGL589908:PGM589908 PQH589908:PQI589908 QAD589908:QAE589908 QJZ589908:QKA589908 QTV589908:QTW589908 RDR589908:RDS589908 RNN589908:RNO589908 RXJ589908:RXK589908 SHF589908:SHG589908 SRB589908:SRC589908 TAX589908:TAY589908 TKT589908:TKU589908 TUP589908:TUQ589908 UEL589908:UEM589908 UOH589908:UOI589908 UYD589908:UYE589908 VHZ589908:VIA589908 VRV589908:VRW589908 WBR589908:WBS589908 WLN589908:WLO589908 WVJ589908:WVK589908 B655444:C655444 IX655444:IY655444 ST655444:SU655444 ACP655444:ACQ655444 AML655444:AMM655444 AWH655444:AWI655444 BGD655444:BGE655444 BPZ655444:BQA655444 BZV655444:BZW655444 CJR655444:CJS655444 CTN655444:CTO655444 DDJ655444:DDK655444 DNF655444:DNG655444 DXB655444:DXC655444 EGX655444:EGY655444 EQT655444:EQU655444 FAP655444:FAQ655444 FKL655444:FKM655444 FUH655444:FUI655444 GED655444:GEE655444 GNZ655444:GOA655444 GXV655444:GXW655444 HHR655444:HHS655444 HRN655444:HRO655444 IBJ655444:IBK655444 ILF655444:ILG655444 IVB655444:IVC655444 JEX655444:JEY655444 JOT655444:JOU655444 JYP655444:JYQ655444 KIL655444:KIM655444 KSH655444:KSI655444 LCD655444:LCE655444 LLZ655444:LMA655444 LVV655444:LVW655444 MFR655444:MFS655444 MPN655444:MPO655444 MZJ655444:MZK655444 NJF655444:NJG655444 NTB655444:NTC655444 OCX655444:OCY655444 OMT655444:OMU655444 OWP655444:OWQ655444 PGL655444:PGM655444 PQH655444:PQI655444 QAD655444:QAE655444 QJZ655444:QKA655444 QTV655444:QTW655444 RDR655444:RDS655444 RNN655444:RNO655444 RXJ655444:RXK655444 SHF655444:SHG655444 SRB655444:SRC655444 TAX655444:TAY655444 TKT655444:TKU655444 TUP655444:TUQ655444 UEL655444:UEM655444 UOH655444:UOI655444 UYD655444:UYE655444 VHZ655444:VIA655444 VRV655444:VRW655444 WBR655444:WBS655444 WLN655444:WLO655444 WVJ655444:WVK655444 B720980:C720980 IX720980:IY720980 ST720980:SU720980 ACP720980:ACQ720980 AML720980:AMM720980 AWH720980:AWI720980 BGD720980:BGE720980 BPZ720980:BQA720980 BZV720980:BZW720980 CJR720980:CJS720980 CTN720980:CTO720980 DDJ720980:DDK720980 DNF720980:DNG720980 DXB720980:DXC720980 EGX720980:EGY720980 EQT720980:EQU720980 FAP720980:FAQ720980 FKL720980:FKM720980 FUH720980:FUI720980 GED720980:GEE720980 GNZ720980:GOA720980 GXV720980:GXW720980 HHR720980:HHS720980 HRN720980:HRO720980 IBJ720980:IBK720980 ILF720980:ILG720980 IVB720980:IVC720980 JEX720980:JEY720980 JOT720980:JOU720980 JYP720980:JYQ720980 KIL720980:KIM720980 KSH720980:KSI720980 LCD720980:LCE720980 LLZ720980:LMA720980 LVV720980:LVW720980 MFR720980:MFS720980 MPN720980:MPO720980 MZJ720980:MZK720980 NJF720980:NJG720980 NTB720980:NTC720980 OCX720980:OCY720980 OMT720980:OMU720980 OWP720980:OWQ720980 PGL720980:PGM720980 PQH720980:PQI720980 QAD720980:QAE720980 QJZ720980:QKA720980 QTV720980:QTW720980 RDR720980:RDS720980 RNN720980:RNO720980 RXJ720980:RXK720980 SHF720980:SHG720980 SRB720980:SRC720980 TAX720980:TAY720980 TKT720980:TKU720980 TUP720980:TUQ720980 UEL720980:UEM720980 UOH720980:UOI720980 UYD720980:UYE720980 VHZ720980:VIA720980 VRV720980:VRW720980 WBR720980:WBS720980 WLN720980:WLO720980 WVJ720980:WVK720980 B786516:C786516 IX786516:IY786516 ST786516:SU786516 ACP786516:ACQ786516 AML786516:AMM786516 AWH786516:AWI786516 BGD786516:BGE786516 BPZ786516:BQA786516 BZV786516:BZW786516 CJR786516:CJS786516 CTN786516:CTO786516 DDJ786516:DDK786516 DNF786516:DNG786516 DXB786516:DXC786516 EGX786516:EGY786516 EQT786516:EQU786516 FAP786516:FAQ786516 FKL786516:FKM786516 FUH786516:FUI786516 GED786516:GEE786516 GNZ786516:GOA786516 GXV786516:GXW786516 HHR786516:HHS786516 HRN786516:HRO786516 IBJ786516:IBK786516 ILF786516:ILG786516 IVB786516:IVC786516 JEX786516:JEY786516 JOT786516:JOU786516 JYP786516:JYQ786516 KIL786516:KIM786516 KSH786516:KSI786516 LCD786516:LCE786516 LLZ786516:LMA786516 LVV786516:LVW786516 MFR786516:MFS786516 MPN786516:MPO786516 MZJ786516:MZK786516 NJF786516:NJG786516 NTB786516:NTC786516 OCX786516:OCY786516 OMT786516:OMU786516 OWP786516:OWQ786516 PGL786516:PGM786516 PQH786516:PQI786516 QAD786516:QAE786516 QJZ786516:QKA786516 QTV786516:QTW786516 RDR786516:RDS786516 RNN786516:RNO786516 RXJ786516:RXK786516 SHF786516:SHG786516 SRB786516:SRC786516 TAX786516:TAY786516 TKT786516:TKU786516 TUP786516:TUQ786516 UEL786516:UEM786516 UOH786516:UOI786516 UYD786516:UYE786516 VHZ786516:VIA786516 VRV786516:VRW786516 WBR786516:WBS786516 WLN786516:WLO786516 WVJ786516:WVK786516 B852052:C852052 IX852052:IY852052 ST852052:SU852052 ACP852052:ACQ852052 AML852052:AMM852052 AWH852052:AWI852052 BGD852052:BGE852052 BPZ852052:BQA852052 BZV852052:BZW852052 CJR852052:CJS852052 CTN852052:CTO852052 DDJ852052:DDK852052 DNF852052:DNG852052 DXB852052:DXC852052 EGX852052:EGY852052 EQT852052:EQU852052 FAP852052:FAQ852052 FKL852052:FKM852052 FUH852052:FUI852052 GED852052:GEE852052 GNZ852052:GOA852052 GXV852052:GXW852052 HHR852052:HHS852052 HRN852052:HRO852052 IBJ852052:IBK852052 ILF852052:ILG852052 IVB852052:IVC852052 JEX852052:JEY852052 JOT852052:JOU852052 JYP852052:JYQ852052 KIL852052:KIM852052 KSH852052:KSI852052 LCD852052:LCE852052 LLZ852052:LMA852052 LVV852052:LVW852052 MFR852052:MFS852052 MPN852052:MPO852052 MZJ852052:MZK852052 NJF852052:NJG852052 NTB852052:NTC852052 OCX852052:OCY852052 OMT852052:OMU852052 OWP852052:OWQ852052 PGL852052:PGM852052 PQH852052:PQI852052 QAD852052:QAE852052 QJZ852052:QKA852052 QTV852052:QTW852052 RDR852052:RDS852052 RNN852052:RNO852052 RXJ852052:RXK852052 SHF852052:SHG852052 SRB852052:SRC852052 TAX852052:TAY852052 TKT852052:TKU852052 TUP852052:TUQ852052 UEL852052:UEM852052 UOH852052:UOI852052 UYD852052:UYE852052 VHZ852052:VIA852052 VRV852052:VRW852052 WBR852052:WBS852052 WLN852052:WLO852052 WVJ852052:WVK852052 B917588:C917588 IX917588:IY917588 ST917588:SU917588 ACP917588:ACQ917588 AML917588:AMM917588 AWH917588:AWI917588 BGD917588:BGE917588 BPZ917588:BQA917588 BZV917588:BZW917588 CJR917588:CJS917588 CTN917588:CTO917588 DDJ917588:DDK917588 DNF917588:DNG917588 DXB917588:DXC917588 EGX917588:EGY917588 EQT917588:EQU917588 FAP917588:FAQ917588 FKL917588:FKM917588 FUH917588:FUI917588 GED917588:GEE917588 GNZ917588:GOA917588 GXV917588:GXW917588 HHR917588:HHS917588 HRN917588:HRO917588 IBJ917588:IBK917588 ILF917588:ILG917588 IVB917588:IVC917588 JEX917588:JEY917588 JOT917588:JOU917588 JYP917588:JYQ917588 KIL917588:KIM917588 KSH917588:KSI917588 LCD917588:LCE917588 LLZ917588:LMA917588 LVV917588:LVW917588 MFR917588:MFS917588 MPN917588:MPO917588 MZJ917588:MZK917588 NJF917588:NJG917588 NTB917588:NTC917588 OCX917588:OCY917588 OMT917588:OMU917588 OWP917588:OWQ917588 PGL917588:PGM917588 PQH917588:PQI917588 QAD917588:QAE917588 QJZ917588:QKA917588 QTV917588:QTW917588 RDR917588:RDS917588 RNN917588:RNO917588 RXJ917588:RXK917588 SHF917588:SHG917588 SRB917588:SRC917588 TAX917588:TAY917588 TKT917588:TKU917588 TUP917588:TUQ917588 UEL917588:UEM917588 UOH917588:UOI917588 UYD917588:UYE917588 VHZ917588:VIA917588 VRV917588:VRW917588 WBR917588:WBS917588 WLN917588:WLO917588 WVJ917588:WVK917588 B983124:C983124 IX983124:IY983124 ST983124:SU983124 ACP983124:ACQ983124 AML983124:AMM983124 AWH983124:AWI983124 BGD983124:BGE983124 BPZ983124:BQA983124 BZV983124:BZW983124 CJR983124:CJS983124 CTN983124:CTO983124 DDJ983124:DDK983124 DNF983124:DNG983124 DXB983124:DXC983124 EGX983124:EGY983124 EQT983124:EQU983124 FAP983124:FAQ983124 FKL983124:FKM983124 FUH983124:FUI983124 GED983124:GEE983124 GNZ983124:GOA983124 GXV983124:GXW983124 HHR983124:HHS983124 HRN983124:HRO983124 IBJ983124:IBK983124 ILF983124:ILG983124 IVB983124:IVC983124 JEX983124:JEY983124 JOT983124:JOU983124 JYP983124:JYQ983124 KIL983124:KIM983124 KSH983124:KSI983124 LCD983124:LCE983124 LLZ983124:LMA983124 LVV983124:LVW983124 MFR983124:MFS983124 MPN983124:MPO983124 MZJ983124:MZK983124 NJF983124:NJG983124 NTB983124:NTC983124 OCX983124:OCY983124 OMT983124:OMU983124 OWP983124:OWQ983124 PGL983124:PGM983124 PQH983124:PQI983124 QAD983124:QAE983124 QJZ983124:QKA983124 QTV983124:QTW983124 RDR983124:RDS983124 RNN983124:RNO983124 RXJ983124:RXK983124 SHF983124:SHG983124 SRB983124:SRC983124 TAX983124:TAY983124 TKT983124:TKU983124 TUP983124:TUQ983124 UEL983124:UEM983124 UOH983124:UOI983124 UYD983124:UYE983124 VHZ983124:VIA983124 VRV983124:VRW983124 WBR983124:WBS983124 WLN983124:WLO983124 WVJ983124:WVK983124">
      <formula1>$M$83:$M$85</formula1>
    </dataValidation>
    <dataValidation type="list" allowBlank="1" sqref="B86:C86 IX86:IY86 ST86:SU86 ACP86:ACQ86 AML86:AMM86 AWH86:AWI86 BGD86:BGE86 BPZ86:BQA86 BZV86:BZW86 CJR86:CJS86 CTN86:CTO86 DDJ86:DDK86 DNF86:DNG86 DXB86:DXC86 EGX86:EGY86 EQT86:EQU86 FAP86:FAQ86 FKL86:FKM86 FUH86:FUI86 GED86:GEE86 GNZ86:GOA86 GXV86:GXW86 HHR86:HHS86 HRN86:HRO86 IBJ86:IBK86 ILF86:ILG86 IVB86:IVC86 JEX86:JEY86 JOT86:JOU86 JYP86:JYQ86 KIL86:KIM86 KSH86:KSI86 LCD86:LCE86 LLZ86:LMA86 LVV86:LVW86 MFR86:MFS86 MPN86:MPO86 MZJ86:MZK86 NJF86:NJG86 NTB86:NTC86 OCX86:OCY86 OMT86:OMU86 OWP86:OWQ86 PGL86:PGM86 PQH86:PQI86 QAD86:QAE86 QJZ86:QKA86 QTV86:QTW86 RDR86:RDS86 RNN86:RNO86 RXJ86:RXK86 SHF86:SHG86 SRB86:SRC86 TAX86:TAY86 TKT86:TKU86 TUP86:TUQ86 UEL86:UEM86 UOH86:UOI86 UYD86:UYE86 VHZ86:VIA86 VRV86:VRW86 WBR86:WBS86 WLN86:WLO86 WVJ86:WVK86 B65622:C65622 IX65622:IY65622 ST65622:SU65622 ACP65622:ACQ65622 AML65622:AMM65622 AWH65622:AWI65622 BGD65622:BGE65622 BPZ65622:BQA65622 BZV65622:BZW65622 CJR65622:CJS65622 CTN65622:CTO65622 DDJ65622:DDK65622 DNF65622:DNG65622 DXB65622:DXC65622 EGX65622:EGY65622 EQT65622:EQU65622 FAP65622:FAQ65622 FKL65622:FKM65622 FUH65622:FUI65622 GED65622:GEE65622 GNZ65622:GOA65622 GXV65622:GXW65622 HHR65622:HHS65622 HRN65622:HRO65622 IBJ65622:IBK65622 ILF65622:ILG65622 IVB65622:IVC65622 JEX65622:JEY65622 JOT65622:JOU65622 JYP65622:JYQ65622 KIL65622:KIM65622 KSH65622:KSI65622 LCD65622:LCE65622 LLZ65622:LMA65622 LVV65622:LVW65622 MFR65622:MFS65622 MPN65622:MPO65622 MZJ65622:MZK65622 NJF65622:NJG65622 NTB65622:NTC65622 OCX65622:OCY65622 OMT65622:OMU65622 OWP65622:OWQ65622 PGL65622:PGM65622 PQH65622:PQI65622 QAD65622:QAE65622 QJZ65622:QKA65622 QTV65622:QTW65622 RDR65622:RDS65622 RNN65622:RNO65622 RXJ65622:RXK65622 SHF65622:SHG65622 SRB65622:SRC65622 TAX65622:TAY65622 TKT65622:TKU65622 TUP65622:TUQ65622 UEL65622:UEM65622 UOH65622:UOI65622 UYD65622:UYE65622 VHZ65622:VIA65622 VRV65622:VRW65622 WBR65622:WBS65622 WLN65622:WLO65622 WVJ65622:WVK65622 B131158:C131158 IX131158:IY131158 ST131158:SU131158 ACP131158:ACQ131158 AML131158:AMM131158 AWH131158:AWI131158 BGD131158:BGE131158 BPZ131158:BQA131158 BZV131158:BZW131158 CJR131158:CJS131158 CTN131158:CTO131158 DDJ131158:DDK131158 DNF131158:DNG131158 DXB131158:DXC131158 EGX131158:EGY131158 EQT131158:EQU131158 FAP131158:FAQ131158 FKL131158:FKM131158 FUH131158:FUI131158 GED131158:GEE131158 GNZ131158:GOA131158 GXV131158:GXW131158 HHR131158:HHS131158 HRN131158:HRO131158 IBJ131158:IBK131158 ILF131158:ILG131158 IVB131158:IVC131158 JEX131158:JEY131158 JOT131158:JOU131158 JYP131158:JYQ131158 KIL131158:KIM131158 KSH131158:KSI131158 LCD131158:LCE131158 LLZ131158:LMA131158 LVV131158:LVW131158 MFR131158:MFS131158 MPN131158:MPO131158 MZJ131158:MZK131158 NJF131158:NJG131158 NTB131158:NTC131158 OCX131158:OCY131158 OMT131158:OMU131158 OWP131158:OWQ131158 PGL131158:PGM131158 PQH131158:PQI131158 QAD131158:QAE131158 QJZ131158:QKA131158 QTV131158:QTW131158 RDR131158:RDS131158 RNN131158:RNO131158 RXJ131158:RXK131158 SHF131158:SHG131158 SRB131158:SRC131158 TAX131158:TAY131158 TKT131158:TKU131158 TUP131158:TUQ131158 UEL131158:UEM131158 UOH131158:UOI131158 UYD131158:UYE131158 VHZ131158:VIA131158 VRV131158:VRW131158 WBR131158:WBS131158 WLN131158:WLO131158 WVJ131158:WVK131158 B196694:C196694 IX196694:IY196694 ST196694:SU196694 ACP196694:ACQ196694 AML196694:AMM196694 AWH196694:AWI196694 BGD196694:BGE196694 BPZ196694:BQA196694 BZV196694:BZW196694 CJR196694:CJS196694 CTN196694:CTO196694 DDJ196694:DDK196694 DNF196694:DNG196694 DXB196694:DXC196694 EGX196694:EGY196694 EQT196694:EQU196694 FAP196694:FAQ196694 FKL196694:FKM196694 FUH196694:FUI196694 GED196694:GEE196694 GNZ196694:GOA196694 GXV196694:GXW196694 HHR196694:HHS196694 HRN196694:HRO196694 IBJ196694:IBK196694 ILF196694:ILG196694 IVB196694:IVC196694 JEX196694:JEY196694 JOT196694:JOU196694 JYP196694:JYQ196694 KIL196694:KIM196694 KSH196694:KSI196694 LCD196694:LCE196694 LLZ196694:LMA196694 LVV196694:LVW196694 MFR196694:MFS196694 MPN196694:MPO196694 MZJ196694:MZK196694 NJF196694:NJG196694 NTB196694:NTC196694 OCX196694:OCY196694 OMT196694:OMU196694 OWP196694:OWQ196694 PGL196694:PGM196694 PQH196694:PQI196694 QAD196694:QAE196694 QJZ196694:QKA196694 QTV196694:QTW196694 RDR196694:RDS196694 RNN196694:RNO196694 RXJ196694:RXK196694 SHF196694:SHG196694 SRB196694:SRC196694 TAX196694:TAY196694 TKT196694:TKU196694 TUP196694:TUQ196694 UEL196694:UEM196694 UOH196694:UOI196694 UYD196694:UYE196694 VHZ196694:VIA196694 VRV196694:VRW196694 WBR196694:WBS196694 WLN196694:WLO196694 WVJ196694:WVK196694 B262230:C262230 IX262230:IY262230 ST262230:SU262230 ACP262230:ACQ262230 AML262230:AMM262230 AWH262230:AWI262230 BGD262230:BGE262230 BPZ262230:BQA262230 BZV262230:BZW262230 CJR262230:CJS262230 CTN262230:CTO262230 DDJ262230:DDK262230 DNF262230:DNG262230 DXB262230:DXC262230 EGX262230:EGY262230 EQT262230:EQU262230 FAP262230:FAQ262230 FKL262230:FKM262230 FUH262230:FUI262230 GED262230:GEE262230 GNZ262230:GOA262230 GXV262230:GXW262230 HHR262230:HHS262230 HRN262230:HRO262230 IBJ262230:IBK262230 ILF262230:ILG262230 IVB262230:IVC262230 JEX262230:JEY262230 JOT262230:JOU262230 JYP262230:JYQ262230 KIL262230:KIM262230 KSH262230:KSI262230 LCD262230:LCE262230 LLZ262230:LMA262230 LVV262230:LVW262230 MFR262230:MFS262230 MPN262230:MPO262230 MZJ262230:MZK262230 NJF262230:NJG262230 NTB262230:NTC262230 OCX262230:OCY262230 OMT262230:OMU262230 OWP262230:OWQ262230 PGL262230:PGM262230 PQH262230:PQI262230 QAD262230:QAE262230 QJZ262230:QKA262230 QTV262230:QTW262230 RDR262230:RDS262230 RNN262230:RNO262230 RXJ262230:RXK262230 SHF262230:SHG262230 SRB262230:SRC262230 TAX262230:TAY262230 TKT262230:TKU262230 TUP262230:TUQ262230 UEL262230:UEM262230 UOH262230:UOI262230 UYD262230:UYE262230 VHZ262230:VIA262230 VRV262230:VRW262230 WBR262230:WBS262230 WLN262230:WLO262230 WVJ262230:WVK262230 B327766:C327766 IX327766:IY327766 ST327766:SU327766 ACP327766:ACQ327766 AML327766:AMM327766 AWH327766:AWI327766 BGD327766:BGE327766 BPZ327766:BQA327766 BZV327766:BZW327766 CJR327766:CJS327766 CTN327766:CTO327766 DDJ327766:DDK327766 DNF327766:DNG327766 DXB327766:DXC327766 EGX327766:EGY327766 EQT327766:EQU327766 FAP327766:FAQ327766 FKL327766:FKM327766 FUH327766:FUI327766 GED327766:GEE327766 GNZ327766:GOA327766 GXV327766:GXW327766 HHR327766:HHS327766 HRN327766:HRO327766 IBJ327766:IBK327766 ILF327766:ILG327766 IVB327766:IVC327766 JEX327766:JEY327766 JOT327766:JOU327766 JYP327766:JYQ327766 KIL327766:KIM327766 KSH327766:KSI327766 LCD327766:LCE327766 LLZ327766:LMA327766 LVV327766:LVW327766 MFR327766:MFS327766 MPN327766:MPO327766 MZJ327766:MZK327766 NJF327766:NJG327766 NTB327766:NTC327766 OCX327766:OCY327766 OMT327766:OMU327766 OWP327766:OWQ327766 PGL327766:PGM327766 PQH327766:PQI327766 QAD327766:QAE327766 QJZ327766:QKA327766 QTV327766:QTW327766 RDR327766:RDS327766 RNN327766:RNO327766 RXJ327766:RXK327766 SHF327766:SHG327766 SRB327766:SRC327766 TAX327766:TAY327766 TKT327766:TKU327766 TUP327766:TUQ327766 UEL327766:UEM327766 UOH327766:UOI327766 UYD327766:UYE327766 VHZ327766:VIA327766 VRV327766:VRW327766 WBR327766:WBS327766 WLN327766:WLO327766 WVJ327766:WVK327766 B393302:C393302 IX393302:IY393302 ST393302:SU393302 ACP393302:ACQ393302 AML393302:AMM393302 AWH393302:AWI393302 BGD393302:BGE393302 BPZ393302:BQA393302 BZV393302:BZW393302 CJR393302:CJS393302 CTN393302:CTO393302 DDJ393302:DDK393302 DNF393302:DNG393302 DXB393302:DXC393302 EGX393302:EGY393302 EQT393302:EQU393302 FAP393302:FAQ393302 FKL393302:FKM393302 FUH393302:FUI393302 GED393302:GEE393302 GNZ393302:GOA393302 GXV393302:GXW393302 HHR393302:HHS393302 HRN393302:HRO393302 IBJ393302:IBK393302 ILF393302:ILG393302 IVB393302:IVC393302 JEX393302:JEY393302 JOT393302:JOU393302 JYP393302:JYQ393302 KIL393302:KIM393302 KSH393302:KSI393302 LCD393302:LCE393302 LLZ393302:LMA393302 LVV393302:LVW393302 MFR393302:MFS393302 MPN393302:MPO393302 MZJ393302:MZK393302 NJF393302:NJG393302 NTB393302:NTC393302 OCX393302:OCY393302 OMT393302:OMU393302 OWP393302:OWQ393302 PGL393302:PGM393302 PQH393302:PQI393302 QAD393302:QAE393302 QJZ393302:QKA393302 QTV393302:QTW393302 RDR393302:RDS393302 RNN393302:RNO393302 RXJ393302:RXK393302 SHF393302:SHG393302 SRB393302:SRC393302 TAX393302:TAY393302 TKT393302:TKU393302 TUP393302:TUQ393302 UEL393302:UEM393302 UOH393302:UOI393302 UYD393302:UYE393302 VHZ393302:VIA393302 VRV393302:VRW393302 WBR393302:WBS393302 WLN393302:WLO393302 WVJ393302:WVK393302 B458838:C458838 IX458838:IY458838 ST458838:SU458838 ACP458838:ACQ458838 AML458838:AMM458838 AWH458838:AWI458838 BGD458838:BGE458838 BPZ458838:BQA458838 BZV458838:BZW458838 CJR458838:CJS458838 CTN458838:CTO458838 DDJ458838:DDK458838 DNF458838:DNG458838 DXB458838:DXC458838 EGX458838:EGY458838 EQT458838:EQU458838 FAP458838:FAQ458838 FKL458838:FKM458838 FUH458838:FUI458838 GED458838:GEE458838 GNZ458838:GOA458838 GXV458838:GXW458838 HHR458838:HHS458838 HRN458838:HRO458838 IBJ458838:IBK458838 ILF458838:ILG458838 IVB458838:IVC458838 JEX458838:JEY458838 JOT458838:JOU458838 JYP458838:JYQ458838 KIL458838:KIM458838 KSH458838:KSI458838 LCD458838:LCE458838 LLZ458838:LMA458838 LVV458838:LVW458838 MFR458838:MFS458838 MPN458838:MPO458838 MZJ458838:MZK458838 NJF458838:NJG458838 NTB458838:NTC458838 OCX458838:OCY458838 OMT458838:OMU458838 OWP458838:OWQ458838 PGL458838:PGM458838 PQH458838:PQI458838 QAD458838:QAE458838 QJZ458838:QKA458838 QTV458838:QTW458838 RDR458838:RDS458838 RNN458838:RNO458838 RXJ458838:RXK458838 SHF458838:SHG458838 SRB458838:SRC458838 TAX458838:TAY458838 TKT458838:TKU458838 TUP458838:TUQ458838 UEL458838:UEM458838 UOH458838:UOI458838 UYD458838:UYE458838 VHZ458838:VIA458838 VRV458838:VRW458838 WBR458838:WBS458838 WLN458838:WLO458838 WVJ458838:WVK458838 B524374:C524374 IX524374:IY524374 ST524374:SU524374 ACP524374:ACQ524374 AML524374:AMM524374 AWH524374:AWI524374 BGD524374:BGE524374 BPZ524374:BQA524374 BZV524374:BZW524374 CJR524374:CJS524374 CTN524374:CTO524374 DDJ524374:DDK524374 DNF524374:DNG524374 DXB524374:DXC524374 EGX524374:EGY524374 EQT524374:EQU524374 FAP524374:FAQ524374 FKL524374:FKM524374 FUH524374:FUI524374 GED524374:GEE524374 GNZ524374:GOA524374 GXV524374:GXW524374 HHR524374:HHS524374 HRN524374:HRO524374 IBJ524374:IBK524374 ILF524374:ILG524374 IVB524374:IVC524374 JEX524374:JEY524374 JOT524374:JOU524374 JYP524374:JYQ524374 KIL524374:KIM524374 KSH524374:KSI524374 LCD524374:LCE524374 LLZ524374:LMA524374 LVV524374:LVW524374 MFR524374:MFS524374 MPN524374:MPO524374 MZJ524374:MZK524374 NJF524374:NJG524374 NTB524374:NTC524374 OCX524374:OCY524374 OMT524374:OMU524374 OWP524374:OWQ524374 PGL524374:PGM524374 PQH524374:PQI524374 QAD524374:QAE524374 QJZ524374:QKA524374 QTV524374:QTW524374 RDR524374:RDS524374 RNN524374:RNO524374 RXJ524374:RXK524374 SHF524374:SHG524374 SRB524374:SRC524374 TAX524374:TAY524374 TKT524374:TKU524374 TUP524374:TUQ524374 UEL524374:UEM524374 UOH524374:UOI524374 UYD524374:UYE524374 VHZ524374:VIA524374 VRV524374:VRW524374 WBR524374:WBS524374 WLN524374:WLO524374 WVJ524374:WVK524374 B589910:C589910 IX589910:IY589910 ST589910:SU589910 ACP589910:ACQ589910 AML589910:AMM589910 AWH589910:AWI589910 BGD589910:BGE589910 BPZ589910:BQA589910 BZV589910:BZW589910 CJR589910:CJS589910 CTN589910:CTO589910 DDJ589910:DDK589910 DNF589910:DNG589910 DXB589910:DXC589910 EGX589910:EGY589910 EQT589910:EQU589910 FAP589910:FAQ589910 FKL589910:FKM589910 FUH589910:FUI589910 GED589910:GEE589910 GNZ589910:GOA589910 GXV589910:GXW589910 HHR589910:HHS589910 HRN589910:HRO589910 IBJ589910:IBK589910 ILF589910:ILG589910 IVB589910:IVC589910 JEX589910:JEY589910 JOT589910:JOU589910 JYP589910:JYQ589910 KIL589910:KIM589910 KSH589910:KSI589910 LCD589910:LCE589910 LLZ589910:LMA589910 LVV589910:LVW589910 MFR589910:MFS589910 MPN589910:MPO589910 MZJ589910:MZK589910 NJF589910:NJG589910 NTB589910:NTC589910 OCX589910:OCY589910 OMT589910:OMU589910 OWP589910:OWQ589910 PGL589910:PGM589910 PQH589910:PQI589910 QAD589910:QAE589910 QJZ589910:QKA589910 QTV589910:QTW589910 RDR589910:RDS589910 RNN589910:RNO589910 RXJ589910:RXK589910 SHF589910:SHG589910 SRB589910:SRC589910 TAX589910:TAY589910 TKT589910:TKU589910 TUP589910:TUQ589910 UEL589910:UEM589910 UOH589910:UOI589910 UYD589910:UYE589910 VHZ589910:VIA589910 VRV589910:VRW589910 WBR589910:WBS589910 WLN589910:WLO589910 WVJ589910:WVK589910 B655446:C655446 IX655446:IY655446 ST655446:SU655446 ACP655446:ACQ655446 AML655446:AMM655446 AWH655446:AWI655446 BGD655446:BGE655446 BPZ655446:BQA655446 BZV655446:BZW655446 CJR655446:CJS655446 CTN655446:CTO655446 DDJ655446:DDK655446 DNF655446:DNG655446 DXB655446:DXC655446 EGX655446:EGY655446 EQT655446:EQU655446 FAP655446:FAQ655446 FKL655446:FKM655446 FUH655446:FUI655446 GED655446:GEE655446 GNZ655446:GOA655446 GXV655446:GXW655446 HHR655446:HHS655446 HRN655446:HRO655446 IBJ655446:IBK655446 ILF655446:ILG655446 IVB655446:IVC655446 JEX655446:JEY655446 JOT655446:JOU655446 JYP655446:JYQ655446 KIL655446:KIM655446 KSH655446:KSI655446 LCD655446:LCE655446 LLZ655446:LMA655446 LVV655446:LVW655446 MFR655446:MFS655446 MPN655446:MPO655446 MZJ655446:MZK655446 NJF655446:NJG655446 NTB655446:NTC655446 OCX655446:OCY655446 OMT655446:OMU655446 OWP655446:OWQ655446 PGL655446:PGM655446 PQH655446:PQI655446 QAD655446:QAE655446 QJZ655446:QKA655446 QTV655446:QTW655446 RDR655446:RDS655446 RNN655446:RNO655446 RXJ655446:RXK655446 SHF655446:SHG655446 SRB655446:SRC655446 TAX655446:TAY655446 TKT655446:TKU655446 TUP655446:TUQ655446 UEL655446:UEM655446 UOH655446:UOI655446 UYD655446:UYE655446 VHZ655446:VIA655446 VRV655446:VRW655446 WBR655446:WBS655446 WLN655446:WLO655446 WVJ655446:WVK655446 B720982:C720982 IX720982:IY720982 ST720982:SU720982 ACP720982:ACQ720982 AML720982:AMM720982 AWH720982:AWI720982 BGD720982:BGE720982 BPZ720982:BQA720982 BZV720982:BZW720982 CJR720982:CJS720982 CTN720982:CTO720982 DDJ720982:DDK720982 DNF720982:DNG720982 DXB720982:DXC720982 EGX720982:EGY720982 EQT720982:EQU720982 FAP720982:FAQ720982 FKL720982:FKM720982 FUH720982:FUI720982 GED720982:GEE720982 GNZ720982:GOA720982 GXV720982:GXW720982 HHR720982:HHS720982 HRN720982:HRO720982 IBJ720982:IBK720982 ILF720982:ILG720982 IVB720982:IVC720982 JEX720982:JEY720982 JOT720982:JOU720982 JYP720982:JYQ720982 KIL720982:KIM720982 KSH720982:KSI720982 LCD720982:LCE720982 LLZ720982:LMA720982 LVV720982:LVW720982 MFR720982:MFS720982 MPN720982:MPO720982 MZJ720982:MZK720982 NJF720982:NJG720982 NTB720982:NTC720982 OCX720982:OCY720982 OMT720982:OMU720982 OWP720982:OWQ720982 PGL720982:PGM720982 PQH720982:PQI720982 QAD720982:QAE720982 QJZ720982:QKA720982 QTV720982:QTW720982 RDR720982:RDS720982 RNN720982:RNO720982 RXJ720982:RXK720982 SHF720982:SHG720982 SRB720982:SRC720982 TAX720982:TAY720982 TKT720982:TKU720982 TUP720982:TUQ720982 UEL720982:UEM720982 UOH720982:UOI720982 UYD720982:UYE720982 VHZ720982:VIA720982 VRV720982:VRW720982 WBR720982:WBS720982 WLN720982:WLO720982 WVJ720982:WVK720982 B786518:C786518 IX786518:IY786518 ST786518:SU786518 ACP786518:ACQ786518 AML786518:AMM786518 AWH786518:AWI786518 BGD786518:BGE786518 BPZ786518:BQA786518 BZV786518:BZW786518 CJR786518:CJS786518 CTN786518:CTO786518 DDJ786518:DDK786518 DNF786518:DNG786518 DXB786518:DXC786518 EGX786518:EGY786518 EQT786518:EQU786518 FAP786518:FAQ786518 FKL786518:FKM786518 FUH786518:FUI786518 GED786518:GEE786518 GNZ786518:GOA786518 GXV786518:GXW786518 HHR786518:HHS786518 HRN786518:HRO786518 IBJ786518:IBK786518 ILF786518:ILG786518 IVB786518:IVC786518 JEX786518:JEY786518 JOT786518:JOU786518 JYP786518:JYQ786518 KIL786518:KIM786518 KSH786518:KSI786518 LCD786518:LCE786518 LLZ786518:LMA786518 LVV786518:LVW786518 MFR786518:MFS786518 MPN786518:MPO786518 MZJ786518:MZK786518 NJF786518:NJG786518 NTB786518:NTC786518 OCX786518:OCY786518 OMT786518:OMU786518 OWP786518:OWQ786518 PGL786518:PGM786518 PQH786518:PQI786518 QAD786518:QAE786518 QJZ786518:QKA786518 QTV786518:QTW786518 RDR786518:RDS786518 RNN786518:RNO786518 RXJ786518:RXK786518 SHF786518:SHG786518 SRB786518:SRC786518 TAX786518:TAY786518 TKT786518:TKU786518 TUP786518:TUQ786518 UEL786518:UEM786518 UOH786518:UOI786518 UYD786518:UYE786518 VHZ786518:VIA786518 VRV786518:VRW786518 WBR786518:WBS786518 WLN786518:WLO786518 WVJ786518:WVK786518 B852054:C852054 IX852054:IY852054 ST852054:SU852054 ACP852054:ACQ852054 AML852054:AMM852054 AWH852054:AWI852054 BGD852054:BGE852054 BPZ852054:BQA852054 BZV852054:BZW852054 CJR852054:CJS852054 CTN852054:CTO852054 DDJ852054:DDK852054 DNF852054:DNG852054 DXB852054:DXC852054 EGX852054:EGY852054 EQT852054:EQU852054 FAP852054:FAQ852054 FKL852054:FKM852054 FUH852054:FUI852054 GED852054:GEE852054 GNZ852054:GOA852054 GXV852054:GXW852054 HHR852054:HHS852054 HRN852054:HRO852054 IBJ852054:IBK852054 ILF852054:ILG852054 IVB852054:IVC852054 JEX852054:JEY852054 JOT852054:JOU852054 JYP852054:JYQ852054 KIL852054:KIM852054 KSH852054:KSI852054 LCD852054:LCE852054 LLZ852054:LMA852054 LVV852054:LVW852054 MFR852054:MFS852054 MPN852054:MPO852054 MZJ852054:MZK852054 NJF852054:NJG852054 NTB852054:NTC852054 OCX852054:OCY852054 OMT852054:OMU852054 OWP852054:OWQ852054 PGL852054:PGM852054 PQH852054:PQI852054 QAD852054:QAE852054 QJZ852054:QKA852054 QTV852054:QTW852054 RDR852054:RDS852054 RNN852054:RNO852054 RXJ852054:RXK852054 SHF852054:SHG852054 SRB852054:SRC852054 TAX852054:TAY852054 TKT852054:TKU852054 TUP852054:TUQ852054 UEL852054:UEM852054 UOH852054:UOI852054 UYD852054:UYE852054 VHZ852054:VIA852054 VRV852054:VRW852054 WBR852054:WBS852054 WLN852054:WLO852054 WVJ852054:WVK852054 B917590:C917590 IX917590:IY917590 ST917590:SU917590 ACP917590:ACQ917590 AML917590:AMM917590 AWH917590:AWI917590 BGD917590:BGE917590 BPZ917590:BQA917590 BZV917590:BZW917590 CJR917590:CJS917590 CTN917590:CTO917590 DDJ917590:DDK917590 DNF917590:DNG917590 DXB917590:DXC917590 EGX917590:EGY917590 EQT917590:EQU917590 FAP917590:FAQ917590 FKL917590:FKM917590 FUH917590:FUI917590 GED917590:GEE917590 GNZ917590:GOA917590 GXV917590:GXW917590 HHR917590:HHS917590 HRN917590:HRO917590 IBJ917590:IBK917590 ILF917590:ILG917590 IVB917590:IVC917590 JEX917590:JEY917590 JOT917590:JOU917590 JYP917590:JYQ917590 KIL917590:KIM917590 KSH917590:KSI917590 LCD917590:LCE917590 LLZ917590:LMA917590 LVV917590:LVW917590 MFR917590:MFS917590 MPN917590:MPO917590 MZJ917590:MZK917590 NJF917590:NJG917590 NTB917590:NTC917590 OCX917590:OCY917590 OMT917590:OMU917590 OWP917590:OWQ917590 PGL917590:PGM917590 PQH917590:PQI917590 QAD917590:QAE917590 QJZ917590:QKA917590 QTV917590:QTW917590 RDR917590:RDS917590 RNN917590:RNO917590 RXJ917590:RXK917590 SHF917590:SHG917590 SRB917590:SRC917590 TAX917590:TAY917590 TKT917590:TKU917590 TUP917590:TUQ917590 UEL917590:UEM917590 UOH917590:UOI917590 UYD917590:UYE917590 VHZ917590:VIA917590 VRV917590:VRW917590 WBR917590:WBS917590 WLN917590:WLO917590 WVJ917590:WVK917590 B983126:C983126 IX983126:IY983126 ST983126:SU983126 ACP983126:ACQ983126 AML983126:AMM983126 AWH983126:AWI983126 BGD983126:BGE983126 BPZ983126:BQA983126 BZV983126:BZW983126 CJR983126:CJS983126 CTN983126:CTO983126 DDJ983126:DDK983126 DNF983126:DNG983126 DXB983126:DXC983126 EGX983126:EGY983126 EQT983126:EQU983126 FAP983126:FAQ983126 FKL983126:FKM983126 FUH983126:FUI983126 GED983126:GEE983126 GNZ983126:GOA983126 GXV983126:GXW983126 HHR983126:HHS983126 HRN983126:HRO983126 IBJ983126:IBK983126 ILF983126:ILG983126 IVB983126:IVC983126 JEX983126:JEY983126 JOT983126:JOU983126 JYP983126:JYQ983126 KIL983126:KIM983126 KSH983126:KSI983126 LCD983126:LCE983126 LLZ983126:LMA983126 LVV983126:LVW983126 MFR983126:MFS983126 MPN983126:MPO983126 MZJ983126:MZK983126 NJF983126:NJG983126 NTB983126:NTC983126 OCX983126:OCY983126 OMT983126:OMU983126 OWP983126:OWQ983126 PGL983126:PGM983126 PQH983126:PQI983126 QAD983126:QAE983126 QJZ983126:QKA983126 QTV983126:QTW983126 RDR983126:RDS983126 RNN983126:RNO983126 RXJ983126:RXK983126 SHF983126:SHG983126 SRB983126:SRC983126 TAX983126:TAY983126 TKT983126:TKU983126 TUP983126:TUQ983126 UEL983126:UEM983126 UOH983126:UOI983126 UYD983126:UYE983126 VHZ983126:VIA983126 VRV983126:VRW983126 WBR983126:WBS983126 WLN983126:WLO983126 WVJ983126:WVK983126">
      <formula1>$N$83:$N$85</formula1>
    </dataValidation>
    <dataValidation type="list" allowBlank="1" sqref="B87:C87 IX87:IY87 ST87:SU87 ACP87:ACQ87 AML87:AMM87 AWH87:AWI87 BGD87:BGE87 BPZ87:BQA87 BZV87:BZW87 CJR87:CJS87 CTN87:CTO87 DDJ87:DDK87 DNF87:DNG87 DXB87:DXC87 EGX87:EGY87 EQT87:EQU87 FAP87:FAQ87 FKL87:FKM87 FUH87:FUI87 GED87:GEE87 GNZ87:GOA87 GXV87:GXW87 HHR87:HHS87 HRN87:HRO87 IBJ87:IBK87 ILF87:ILG87 IVB87:IVC87 JEX87:JEY87 JOT87:JOU87 JYP87:JYQ87 KIL87:KIM87 KSH87:KSI87 LCD87:LCE87 LLZ87:LMA87 LVV87:LVW87 MFR87:MFS87 MPN87:MPO87 MZJ87:MZK87 NJF87:NJG87 NTB87:NTC87 OCX87:OCY87 OMT87:OMU87 OWP87:OWQ87 PGL87:PGM87 PQH87:PQI87 QAD87:QAE87 QJZ87:QKA87 QTV87:QTW87 RDR87:RDS87 RNN87:RNO87 RXJ87:RXK87 SHF87:SHG87 SRB87:SRC87 TAX87:TAY87 TKT87:TKU87 TUP87:TUQ87 UEL87:UEM87 UOH87:UOI87 UYD87:UYE87 VHZ87:VIA87 VRV87:VRW87 WBR87:WBS87 WLN87:WLO87 WVJ87:WVK87 B65623:C65623 IX65623:IY65623 ST65623:SU65623 ACP65623:ACQ65623 AML65623:AMM65623 AWH65623:AWI65623 BGD65623:BGE65623 BPZ65623:BQA65623 BZV65623:BZW65623 CJR65623:CJS65623 CTN65623:CTO65623 DDJ65623:DDK65623 DNF65623:DNG65623 DXB65623:DXC65623 EGX65623:EGY65623 EQT65623:EQU65623 FAP65623:FAQ65623 FKL65623:FKM65623 FUH65623:FUI65623 GED65623:GEE65623 GNZ65623:GOA65623 GXV65623:GXW65623 HHR65623:HHS65623 HRN65623:HRO65623 IBJ65623:IBK65623 ILF65623:ILG65623 IVB65623:IVC65623 JEX65623:JEY65623 JOT65623:JOU65623 JYP65623:JYQ65623 KIL65623:KIM65623 KSH65623:KSI65623 LCD65623:LCE65623 LLZ65623:LMA65623 LVV65623:LVW65623 MFR65623:MFS65623 MPN65623:MPO65623 MZJ65623:MZK65623 NJF65623:NJG65623 NTB65623:NTC65623 OCX65623:OCY65623 OMT65623:OMU65623 OWP65623:OWQ65623 PGL65623:PGM65623 PQH65623:PQI65623 QAD65623:QAE65623 QJZ65623:QKA65623 QTV65623:QTW65623 RDR65623:RDS65623 RNN65623:RNO65623 RXJ65623:RXK65623 SHF65623:SHG65623 SRB65623:SRC65623 TAX65623:TAY65623 TKT65623:TKU65623 TUP65623:TUQ65623 UEL65623:UEM65623 UOH65623:UOI65623 UYD65623:UYE65623 VHZ65623:VIA65623 VRV65623:VRW65623 WBR65623:WBS65623 WLN65623:WLO65623 WVJ65623:WVK65623 B131159:C131159 IX131159:IY131159 ST131159:SU131159 ACP131159:ACQ131159 AML131159:AMM131159 AWH131159:AWI131159 BGD131159:BGE131159 BPZ131159:BQA131159 BZV131159:BZW131159 CJR131159:CJS131159 CTN131159:CTO131159 DDJ131159:DDK131159 DNF131159:DNG131159 DXB131159:DXC131159 EGX131159:EGY131159 EQT131159:EQU131159 FAP131159:FAQ131159 FKL131159:FKM131159 FUH131159:FUI131159 GED131159:GEE131159 GNZ131159:GOA131159 GXV131159:GXW131159 HHR131159:HHS131159 HRN131159:HRO131159 IBJ131159:IBK131159 ILF131159:ILG131159 IVB131159:IVC131159 JEX131159:JEY131159 JOT131159:JOU131159 JYP131159:JYQ131159 KIL131159:KIM131159 KSH131159:KSI131159 LCD131159:LCE131159 LLZ131159:LMA131159 LVV131159:LVW131159 MFR131159:MFS131159 MPN131159:MPO131159 MZJ131159:MZK131159 NJF131159:NJG131159 NTB131159:NTC131159 OCX131159:OCY131159 OMT131159:OMU131159 OWP131159:OWQ131159 PGL131159:PGM131159 PQH131159:PQI131159 QAD131159:QAE131159 QJZ131159:QKA131159 QTV131159:QTW131159 RDR131159:RDS131159 RNN131159:RNO131159 RXJ131159:RXK131159 SHF131159:SHG131159 SRB131159:SRC131159 TAX131159:TAY131159 TKT131159:TKU131159 TUP131159:TUQ131159 UEL131159:UEM131159 UOH131159:UOI131159 UYD131159:UYE131159 VHZ131159:VIA131159 VRV131159:VRW131159 WBR131159:WBS131159 WLN131159:WLO131159 WVJ131159:WVK131159 B196695:C196695 IX196695:IY196695 ST196695:SU196695 ACP196695:ACQ196695 AML196695:AMM196695 AWH196695:AWI196695 BGD196695:BGE196695 BPZ196695:BQA196695 BZV196695:BZW196695 CJR196695:CJS196695 CTN196695:CTO196695 DDJ196695:DDK196695 DNF196695:DNG196695 DXB196695:DXC196695 EGX196695:EGY196695 EQT196695:EQU196695 FAP196695:FAQ196695 FKL196695:FKM196695 FUH196695:FUI196695 GED196695:GEE196695 GNZ196695:GOA196695 GXV196695:GXW196695 HHR196695:HHS196695 HRN196695:HRO196695 IBJ196695:IBK196695 ILF196695:ILG196695 IVB196695:IVC196695 JEX196695:JEY196695 JOT196695:JOU196695 JYP196695:JYQ196695 KIL196695:KIM196695 KSH196695:KSI196695 LCD196695:LCE196695 LLZ196695:LMA196695 LVV196695:LVW196695 MFR196695:MFS196695 MPN196695:MPO196695 MZJ196695:MZK196695 NJF196695:NJG196695 NTB196695:NTC196695 OCX196695:OCY196695 OMT196695:OMU196695 OWP196695:OWQ196695 PGL196695:PGM196695 PQH196695:PQI196695 QAD196695:QAE196695 QJZ196695:QKA196695 QTV196695:QTW196695 RDR196695:RDS196695 RNN196695:RNO196695 RXJ196695:RXK196695 SHF196695:SHG196695 SRB196695:SRC196695 TAX196695:TAY196695 TKT196695:TKU196695 TUP196695:TUQ196695 UEL196695:UEM196695 UOH196695:UOI196695 UYD196695:UYE196695 VHZ196695:VIA196695 VRV196695:VRW196695 WBR196695:WBS196695 WLN196695:WLO196695 WVJ196695:WVK196695 B262231:C262231 IX262231:IY262231 ST262231:SU262231 ACP262231:ACQ262231 AML262231:AMM262231 AWH262231:AWI262231 BGD262231:BGE262231 BPZ262231:BQA262231 BZV262231:BZW262231 CJR262231:CJS262231 CTN262231:CTO262231 DDJ262231:DDK262231 DNF262231:DNG262231 DXB262231:DXC262231 EGX262231:EGY262231 EQT262231:EQU262231 FAP262231:FAQ262231 FKL262231:FKM262231 FUH262231:FUI262231 GED262231:GEE262231 GNZ262231:GOA262231 GXV262231:GXW262231 HHR262231:HHS262231 HRN262231:HRO262231 IBJ262231:IBK262231 ILF262231:ILG262231 IVB262231:IVC262231 JEX262231:JEY262231 JOT262231:JOU262231 JYP262231:JYQ262231 KIL262231:KIM262231 KSH262231:KSI262231 LCD262231:LCE262231 LLZ262231:LMA262231 LVV262231:LVW262231 MFR262231:MFS262231 MPN262231:MPO262231 MZJ262231:MZK262231 NJF262231:NJG262231 NTB262231:NTC262231 OCX262231:OCY262231 OMT262231:OMU262231 OWP262231:OWQ262231 PGL262231:PGM262231 PQH262231:PQI262231 QAD262231:QAE262231 QJZ262231:QKA262231 QTV262231:QTW262231 RDR262231:RDS262231 RNN262231:RNO262231 RXJ262231:RXK262231 SHF262231:SHG262231 SRB262231:SRC262231 TAX262231:TAY262231 TKT262231:TKU262231 TUP262231:TUQ262231 UEL262231:UEM262231 UOH262231:UOI262231 UYD262231:UYE262231 VHZ262231:VIA262231 VRV262231:VRW262231 WBR262231:WBS262231 WLN262231:WLO262231 WVJ262231:WVK262231 B327767:C327767 IX327767:IY327767 ST327767:SU327767 ACP327767:ACQ327767 AML327767:AMM327767 AWH327767:AWI327767 BGD327767:BGE327767 BPZ327767:BQA327767 BZV327767:BZW327767 CJR327767:CJS327767 CTN327767:CTO327767 DDJ327767:DDK327767 DNF327767:DNG327767 DXB327767:DXC327767 EGX327767:EGY327767 EQT327767:EQU327767 FAP327767:FAQ327767 FKL327767:FKM327767 FUH327767:FUI327767 GED327767:GEE327767 GNZ327767:GOA327767 GXV327767:GXW327767 HHR327767:HHS327767 HRN327767:HRO327767 IBJ327767:IBK327767 ILF327767:ILG327767 IVB327767:IVC327767 JEX327767:JEY327767 JOT327767:JOU327767 JYP327767:JYQ327767 KIL327767:KIM327767 KSH327767:KSI327767 LCD327767:LCE327767 LLZ327767:LMA327767 LVV327767:LVW327767 MFR327767:MFS327767 MPN327767:MPO327767 MZJ327767:MZK327767 NJF327767:NJG327767 NTB327767:NTC327767 OCX327767:OCY327767 OMT327767:OMU327767 OWP327767:OWQ327767 PGL327767:PGM327767 PQH327767:PQI327767 QAD327767:QAE327767 QJZ327767:QKA327767 QTV327767:QTW327767 RDR327767:RDS327767 RNN327767:RNO327767 RXJ327767:RXK327767 SHF327767:SHG327767 SRB327767:SRC327767 TAX327767:TAY327767 TKT327767:TKU327767 TUP327767:TUQ327767 UEL327767:UEM327767 UOH327767:UOI327767 UYD327767:UYE327767 VHZ327767:VIA327767 VRV327767:VRW327767 WBR327767:WBS327767 WLN327767:WLO327767 WVJ327767:WVK327767 B393303:C393303 IX393303:IY393303 ST393303:SU393303 ACP393303:ACQ393303 AML393303:AMM393303 AWH393303:AWI393303 BGD393303:BGE393303 BPZ393303:BQA393303 BZV393303:BZW393303 CJR393303:CJS393303 CTN393303:CTO393303 DDJ393303:DDK393303 DNF393303:DNG393303 DXB393303:DXC393303 EGX393303:EGY393303 EQT393303:EQU393303 FAP393303:FAQ393303 FKL393303:FKM393303 FUH393303:FUI393303 GED393303:GEE393303 GNZ393303:GOA393303 GXV393303:GXW393303 HHR393303:HHS393303 HRN393303:HRO393303 IBJ393303:IBK393303 ILF393303:ILG393303 IVB393303:IVC393303 JEX393303:JEY393303 JOT393303:JOU393303 JYP393303:JYQ393303 KIL393303:KIM393303 KSH393303:KSI393303 LCD393303:LCE393303 LLZ393303:LMA393303 LVV393303:LVW393303 MFR393303:MFS393303 MPN393303:MPO393303 MZJ393303:MZK393303 NJF393303:NJG393303 NTB393303:NTC393303 OCX393303:OCY393303 OMT393303:OMU393303 OWP393303:OWQ393303 PGL393303:PGM393303 PQH393303:PQI393303 QAD393303:QAE393303 QJZ393303:QKA393303 QTV393303:QTW393303 RDR393303:RDS393303 RNN393303:RNO393303 RXJ393303:RXK393303 SHF393303:SHG393303 SRB393303:SRC393303 TAX393303:TAY393303 TKT393303:TKU393303 TUP393303:TUQ393303 UEL393303:UEM393303 UOH393303:UOI393303 UYD393303:UYE393303 VHZ393303:VIA393303 VRV393303:VRW393303 WBR393303:WBS393303 WLN393303:WLO393303 WVJ393303:WVK393303 B458839:C458839 IX458839:IY458839 ST458839:SU458839 ACP458839:ACQ458839 AML458839:AMM458839 AWH458839:AWI458839 BGD458839:BGE458839 BPZ458839:BQA458839 BZV458839:BZW458839 CJR458839:CJS458839 CTN458839:CTO458839 DDJ458839:DDK458839 DNF458839:DNG458839 DXB458839:DXC458839 EGX458839:EGY458839 EQT458839:EQU458839 FAP458839:FAQ458839 FKL458839:FKM458839 FUH458839:FUI458839 GED458839:GEE458839 GNZ458839:GOA458839 GXV458839:GXW458839 HHR458839:HHS458839 HRN458839:HRO458839 IBJ458839:IBK458839 ILF458839:ILG458839 IVB458839:IVC458839 JEX458839:JEY458839 JOT458839:JOU458839 JYP458839:JYQ458839 KIL458839:KIM458839 KSH458839:KSI458839 LCD458839:LCE458839 LLZ458839:LMA458839 LVV458839:LVW458839 MFR458839:MFS458839 MPN458839:MPO458839 MZJ458839:MZK458839 NJF458839:NJG458839 NTB458839:NTC458839 OCX458839:OCY458839 OMT458839:OMU458839 OWP458839:OWQ458839 PGL458839:PGM458839 PQH458839:PQI458839 QAD458839:QAE458839 QJZ458839:QKA458839 QTV458839:QTW458839 RDR458839:RDS458839 RNN458839:RNO458839 RXJ458839:RXK458839 SHF458839:SHG458839 SRB458839:SRC458839 TAX458839:TAY458839 TKT458839:TKU458839 TUP458839:TUQ458839 UEL458839:UEM458839 UOH458839:UOI458839 UYD458839:UYE458839 VHZ458839:VIA458839 VRV458839:VRW458839 WBR458839:WBS458839 WLN458839:WLO458839 WVJ458839:WVK458839 B524375:C524375 IX524375:IY524375 ST524375:SU524375 ACP524375:ACQ524375 AML524375:AMM524375 AWH524375:AWI524375 BGD524375:BGE524375 BPZ524375:BQA524375 BZV524375:BZW524375 CJR524375:CJS524375 CTN524375:CTO524375 DDJ524375:DDK524375 DNF524375:DNG524375 DXB524375:DXC524375 EGX524375:EGY524375 EQT524375:EQU524375 FAP524375:FAQ524375 FKL524375:FKM524375 FUH524375:FUI524375 GED524375:GEE524375 GNZ524375:GOA524375 GXV524375:GXW524375 HHR524375:HHS524375 HRN524375:HRO524375 IBJ524375:IBK524375 ILF524375:ILG524375 IVB524375:IVC524375 JEX524375:JEY524375 JOT524375:JOU524375 JYP524375:JYQ524375 KIL524375:KIM524375 KSH524375:KSI524375 LCD524375:LCE524375 LLZ524375:LMA524375 LVV524375:LVW524375 MFR524375:MFS524375 MPN524375:MPO524375 MZJ524375:MZK524375 NJF524375:NJG524375 NTB524375:NTC524375 OCX524375:OCY524375 OMT524375:OMU524375 OWP524375:OWQ524375 PGL524375:PGM524375 PQH524375:PQI524375 QAD524375:QAE524375 QJZ524375:QKA524375 QTV524375:QTW524375 RDR524375:RDS524375 RNN524375:RNO524375 RXJ524375:RXK524375 SHF524375:SHG524375 SRB524375:SRC524375 TAX524375:TAY524375 TKT524375:TKU524375 TUP524375:TUQ524375 UEL524375:UEM524375 UOH524375:UOI524375 UYD524375:UYE524375 VHZ524375:VIA524375 VRV524375:VRW524375 WBR524375:WBS524375 WLN524375:WLO524375 WVJ524375:WVK524375 B589911:C589911 IX589911:IY589911 ST589911:SU589911 ACP589911:ACQ589911 AML589911:AMM589911 AWH589911:AWI589911 BGD589911:BGE589911 BPZ589911:BQA589911 BZV589911:BZW589911 CJR589911:CJS589911 CTN589911:CTO589911 DDJ589911:DDK589911 DNF589911:DNG589911 DXB589911:DXC589911 EGX589911:EGY589911 EQT589911:EQU589911 FAP589911:FAQ589911 FKL589911:FKM589911 FUH589911:FUI589911 GED589911:GEE589911 GNZ589911:GOA589911 GXV589911:GXW589911 HHR589911:HHS589911 HRN589911:HRO589911 IBJ589911:IBK589911 ILF589911:ILG589911 IVB589911:IVC589911 JEX589911:JEY589911 JOT589911:JOU589911 JYP589911:JYQ589911 KIL589911:KIM589911 KSH589911:KSI589911 LCD589911:LCE589911 LLZ589911:LMA589911 LVV589911:LVW589911 MFR589911:MFS589911 MPN589911:MPO589911 MZJ589911:MZK589911 NJF589911:NJG589911 NTB589911:NTC589911 OCX589911:OCY589911 OMT589911:OMU589911 OWP589911:OWQ589911 PGL589911:PGM589911 PQH589911:PQI589911 QAD589911:QAE589911 QJZ589911:QKA589911 QTV589911:QTW589911 RDR589911:RDS589911 RNN589911:RNO589911 RXJ589911:RXK589911 SHF589911:SHG589911 SRB589911:SRC589911 TAX589911:TAY589911 TKT589911:TKU589911 TUP589911:TUQ589911 UEL589911:UEM589911 UOH589911:UOI589911 UYD589911:UYE589911 VHZ589911:VIA589911 VRV589911:VRW589911 WBR589911:WBS589911 WLN589911:WLO589911 WVJ589911:WVK589911 B655447:C655447 IX655447:IY655447 ST655447:SU655447 ACP655447:ACQ655447 AML655447:AMM655447 AWH655447:AWI655447 BGD655447:BGE655447 BPZ655447:BQA655447 BZV655447:BZW655447 CJR655447:CJS655447 CTN655447:CTO655447 DDJ655447:DDK655447 DNF655447:DNG655447 DXB655447:DXC655447 EGX655447:EGY655447 EQT655447:EQU655447 FAP655447:FAQ655447 FKL655447:FKM655447 FUH655447:FUI655447 GED655447:GEE655447 GNZ655447:GOA655447 GXV655447:GXW655447 HHR655447:HHS655447 HRN655447:HRO655447 IBJ655447:IBK655447 ILF655447:ILG655447 IVB655447:IVC655447 JEX655447:JEY655447 JOT655447:JOU655447 JYP655447:JYQ655447 KIL655447:KIM655447 KSH655447:KSI655447 LCD655447:LCE655447 LLZ655447:LMA655447 LVV655447:LVW655447 MFR655447:MFS655447 MPN655447:MPO655447 MZJ655447:MZK655447 NJF655447:NJG655447 NTB655447:NTC655447 OCX655447:OCY655447 OMT655447:OMU655447 OWP655447:OWQ655447 PGL655447:PGM655447 PQH655447:PQI655447 QAD655447:QAE655447 QJZ655447:QKA655447 QTV655447:QTW655447 RDR655447:RDS655447 RNN655447:RNO655447 RXJ655447:RXK655447 SHF655447:SHG655447 SRB655447:SRC655447 TAX655447:TAY655447 TKT655447:TKU655447 TUP655447:TUQ655447 UEL655447:UEM655447 UOH655447:UOI655447 UYD655447:UYE655447 VHZ655447:VIA655447 VRV655447:VRW655447 WBR655447:WBS655447 WLN655447:WLO655447 WVJ655447:WVK655447 B720983:C720983 IX720983:IY720983 ST720983:SU720983 ACP720983:ACQ720983 AML720983:AMM720983 AWH720983:AWI720983 BGD720983:BGE720983 BPZ720983:BQA720983 BZV720983:BZW720983 CJR720983:CJS720983 CTN720983:CTO720983 DDJ720983:DDK720983 DNF720983:DNG720983 DXB720983:DXC720983 EGX720983:EGY720983 EQT720983:EQU720983 FAP720983:FAQ720983 FKL720983:FKM720983 FUH720983:FUI720983 GED720983:GEE720983 GNZ720983:GOA720983 GXV720983:GXW720983 HHR720983:HHS720983 HRN720983:HRO720983 IBJ720983:IBK720983 ILF720983:ILG720983 IVB720983:IVC720983 JEX720983:JEY720983 JOT720983:JOU720983 JYP720983:JYQ720983 KIL720983:KIM720983 KSH720983:KSI720983 LCD720983:LCE720983 LLZ720983:LMA720983 LVV720983:LVW720983 MFR720983:MFS720983 MPN720983:MPO720983 MZJ720983:MZK720983 NJF720983:NJG720983 NTB720983:NTC720983 OCX720983:OCY720983 OMT720983:OMU720983 OWP720983:OWQ720983 PGL720983:PGM720983 PQH720983:PQI720983 QAD720983:QAE720983 QJZ720983:QKA720983 QTV720983:QTW720983 RDR720983:RDS720983 RNN720983:RNO720983 RXJ720983:RXK720983 SHF720983:SHG720983 SRB720983:SRC720983 TAX720983:TAY720983 TKT720983:TKU720983 TUP720983:TUQ720983 UEL720983:UEM720983 UOH720983:UOI720983 UYD720983:UYE720983 VHZ720983:VIA720983 VRV720983:VRW720983 WBR720983:WBS720983 WLN720983:WLO720983 WVJ720983:WVK720983 B786519:C786519 IX786519:IY786519 ST786519:SU786519 ACP786519:ACQ786519 AML786519:AMM786519 AWH786519:AWI786519 BGD786519:BGE786519 BPZ786519:BQA786519 BZV786519:BZW786519 CJR786519:CJS786519 CTN786519:CTO786519 DDJ786519:DDK786519 DNF786519:DNG786519 DXB786519:DXC786519 EGX786519:EGY786519 EQT786519:EQU786519 FAP786519:FAQ786519 FKL786519:FKM786519 FUH786519:FUI786519 GED786519:GEE786519 GNZ786519:GOA786519 GXV786519:GXW786519 HHR786519:HHS786519 HRN786519:HRO786519 IBJ786519:IBK786519 ILF786519:ILG786519 IVB786519:IVC786519 JEX786519:JEY786519 JOT786519:JOU786519 JYP786519:JYQ786519 KIL786519:KIM786519 KSH786519:KSI786519 LCD786519:LCE786519 LLZ786519:LMA786519 LVV786519:LVW786519 MFR786519:MFS786519 MPN786519:MPO786519 MZJ786519:MZK786519 NJF786519:NJG786519 NTB786519:NTC786519 OCX786519:OCY786519 OMT786519:OMU786519 OWP786519:OWQ786519 PGL786519:PGM786519 PQH786519:PQI786519 QAD786519:QAE786519 QJZ786519:QKA786519 QTV786519:QTW786519 RDR786519:RDS786519 RNN786519:RNO786519 RXJ786519:RXK786519 SHF786519:SHG786519 SRB786519:SRC786519 TAX786519:TAY786519 TKT786519:TKU786519 TUP786519:TUQ786519 UEL786519:UEM786519 UOH786519:UOI786519 UYD786519:UYE786519 VHZ786519:VIA786519 VRV786519:VRW786519 WBR786519:WBS786519 WLN786519:WLO786519 WVJ786519:WVK786519 B852055:C852055 IX852055:IY852055 ST852055:SU852055 ACP852055:ACQ852055 AML852055:AMM852055 AWH852055:AWI852055 BGD852055:BGE852055 BPZ852055:BQA852055 BZV852055:BZW852055 CJR852055:CJS852055 CTN852055:CTO852055 DDJ852055:DDK852055 DNF852055:DNG852055 DXB852055:DXC852055 EGX852055:EGY852055 EQT852055:EQU852055 FAP852055:FAQ852055 FKL852055:FKM852055 FUH852055:FUI852055 GED852055:GEE852055 GNZ852055:GOA852055 GXV852055:GXW852055 HHR852055:HHS852055 HRN852055:HRO852055 IBJ852055:IBK852055 ILF852055:ILG852055 IVB852055:IVC852055 JEX852055:JEY852055 JOT852055:JOU852055 JYP852055:JYQ852055 KIL852055:KIM852055 KSH852055:KSI852055 LCD852055:LCE852055 LLZ852055:LMA852055 LVV852055:LVW852055 MFR852055:MFS852055 MPN852055:MPO852055 MZJ852055:MZK852055 NJF852055:NJG852055 NTB852055:NTC852055 OCX852055:OCY852055 OMT852055:OMU852055 OWP852055:OWQ852055 PGL852055:PGM852055 PQH852055:PQI852055 QAD852055:QAE852055 QJZ852055:QKA852055 QTV852055:QTW852055 RDR852055:RDS852055 RNN852055:RNO852055 RXJ852055:RXK852055 SHF852055:SHG852055 SRB852055:SRC852055 TAX852055:TAY852055 TKT852055:TKU852055 TUP852055:TUQ852055 UEL852055:UEM852055 UOH852055:UOI852055 UYD852055:UYE852055 VHZ852055:VIA852055 VRV852055:VRW852055 WBR852055:WBS852055 WLN852055:WLO852055 WVJ852055:WVK852055 B917591:C917591 IX917591:IY917591 ST917591:SU917591 ACP917591:ACQ917591 AML917591:AMM917591 AWH917591:AWI917591 BGD917591:BGE917591 BPZ917591:BQA917591 BZV917591:BZW917591 CJR917591:CJS917591 CTN917591:CTO917591 DDJ917591:DDK917591 DNF917591:DNG917591 DXB917591:DXC917591 EGX917591:EGY917591 EQT917591:EQU917591 FAP917591:FAQ917591 FKL917591:FKM917591 FUH917591:FUI917591 GED917591:GEE917591 GNZ917591:GOA917591 GXV917591:GXW917591 HHR917591:HHS917591 HRN917591:HRO917591 IBJ917591:IBK917591 ILF917591:ILG917591 IVB917591:IVC917591 JEX917591:JEY917591 JOT917591:JOU917591 JYP917591:JYQ917591 KIL917591:KIM917591 KSH917591:KSI917591 LCD917591:LCE917591 LLZ917591:LMA917591 LVV917591:LVW917591 MFR917591:MFS917591 MPN917591:MPO917591 MZJ917591:MZK917591 NJF917591:NJG917591 NTB917591:NTC917591 OCX917591:OCY917591 OMT917591:OMU917591 OWP917591:OWQ917591 PGL917591:PGM917591 PQH917591:PQI917591 QAD917591:QAE917591 QJZ917591:QKA917591 QTV917591:QTW917591 RDR917591:RDS917591 RNN917591:RNO917591 RXJ917591:RXK917591 SHF917591:SHG917591 SRB917591:SRC917591 TAX917591:TAY917591 TKT917591:TKU917591 TUP917591:TUQ917591 UEL917591:UEM917591 UOH917591:UOI917591 UYD917591:UYE917591 VHZ917591:VIA917591 VRV917591:VRW917591 WBR917591:WBS917591 WLN917591:WLO917591 WVJ917591:WVK917591 B983127:C983127 IX983127:IY983127 ST983127:SU983127 ACP983127:ACQ983127 AML983127:AMM983127 AWH983127:AWI983127 BGD983127:BGE983127 BPZ983127:BQA983127 BZV983127:BZW983127 CJR983127:CJS983127 CTN983127:CTO983127 DDJ983127:DDK983127 DNF983127:DNG983127 DXB983127:DXC983127 EGX983127:EGY983127 EQT983127:EQU983127 FAP983127:FAQ983127 FKL983127:FKM983127 FUH983127:FUI983127 GED983127:GEE983127 GNZ983127:GOA983127 GXV983127:GXW983127 HHR983127:HHS983127 HRN983127:HRO983127 IBJ983127:IBK983127 ILF983127:ILG983127 IVB983127:IVC983127 JEX983127:JEY983127 JOT983127:JOU983127 JYP983127:JYQ983127 KIL983127:KIM983127 KSH983127:KSI983127 LCD983127:LCE983127 LLZ983127:LMA983127 LVV983127:LVW983127 MFR983127:MFS983127 MPN983127:MPO983127 MZJ983127:MZK983127 NJF983127:NJG983127 NTB983127:NTC983127 OCX983127:OCY983127 OMT983127:OMU983127 OWP983127:OWQ983127 PGL983127:PGM983127 PQH983127:PQI983127 QAD983127:QAE983127 QJZ983127:QKA983127 QTV983127:QTW983127 RDR983127:RDS983127 RNN983127:RNO983127 RXJ983127:RXK983127 SHF983127:SHG983127 SRB983127:SRC983127 TAX983127:TAY983127 TKT983127:TKU983127 TUP983127:TUQ983127 UEL983127:UEM983127 UOH983127:UOI983127 UYD983127:UYE983127 VHZ983127:VIA983127 VRV983127:VRW983127 WBR983127:WBS983127 WLN983127:WLO983127 WVJ983127:WVK983127">
      <formula1>$O$83:$O$85</formula1>
    </dataValidation>
    <dataValidation type="list" allowBlank="1" sqref="B88:C88 IX88:IY88 ST88:SU88 ACP88:ACQ88 AML88:AMM88 AWH88:AWI88 BGD88:BGE88 BPZ88:BQA88 BZV88:BZW88 CJR88:CJS88 CTN88:CTO88 DDJ88:DDK88 DNF88:DNG88 DXB88:DXC88 EGX88:EGY88 EQT88:EQU88 FAP88:FAQ88 FKL88:FKM88 FUH88:FUI88 GED88:GEE88 GNZ88:GOA88 GXV88:GXW88 HHR88:HHS88 HRN88:HRO88 IBJ88:IBK88 ILF88:ILG88 IVB88:IVC88 JEX88:JEY88 JOT88:JOU88 JYP88:JYQ88 KIL88:KIM88 KSH88:KSI88 LCD88:LCE88 LLZ88:LMA88 LVV88:LVW88 MFR88:MFS88 MPN88:MPO88 MZJ88:MZK88 NJF88:NJG88 NTB88:NTC88 OCX88:OCY88 OMT88:OMU88 OWP88:OWQ88 PGL88:PGM88 PQH88:PQI88 QAD88:QAE88 QJZ88:QKA88 QTV88:QTW88 RDR88:RDS88 RNN88:RNO88 RXJ88:RXK88 SHF88:SHG88 SRB88:SRC88 TAX88:TAY88 TKT88:TKU88 TUP88:TUQ88 UEL88:UEM88 UOH88:UOI88 UYD88:UYE88 VHZ88:VIA88 VRV88:VRW88 WBR88:WBS88 WLN88:WLO88 WVJ88:WVK88 B65624:C65624 IX65624:IY65624 ST65624:SU65624 ACP65624:ACQ65624 AML65624:AMM65624 AWH65624:AWI65624 BGD65624:BGE65624 BPZ65624:BQA65624 BZV65624:BZW65624 CJR65624:CJS65624 CTN65624:CTO65624 DDJ65624:DDK65624 DNF65624:DNG65624 DXB65624:DXC65624 EGX65624:EGY65624 EQT65624:EQU65624 FAP65624:FAQ65624 FKL65624:FKM65624 FUH65624:FUI65624 GED65624:GEE65624 GNZ65624:GOA65624 GXV65624:GXW65624 HHR65624:HHS65624 HRN65624:HRO65624 IBJ65624:IBK65624 ILF65624:ILG65624 IVB65624:IVC65624 JEX65624:JEY65624 JOT65624:JOU65624 JYP65624:JYQ65624 KIL65624:KIM65624 KSH65624:KSI65624 LCD65624:LCE65624 LLZ65624:LMA65624 LVV65624:LVW65624 MFR65624:MFS65624 MPN65624:MPO65624 MZJ65624:MZK65624 NJF65624:NJG65624 NTB65624:NTC65624 OCX65624:OCY65624 OMT65624:OMU65624 OWP65624:OWQ65624 PGL65624:PGM65624 PQH65624:PQI65624 QAD65624:QAE65624 QJZ65624:QKA65624 QTV65624:QTW65624 RDR65624:RDS65624 RNN65624:RNO65624 RXJ65624:RXK65624 SHF65624:SHG65624 SRB65624:SRC65624 TAX65624:TAY65624 TKT65624:TKU65624 TUP65624:TUQ65624 UEL65624:UEM65624 UOH65624:UOI65624 UYD65624:UYE65624 VHZ65624:VIA65624 VRV65624:VRW65624 WBR65624:WBS65624 WLN65624:WLO65624 WVJ65624:WVK65624 B131160:C131160 IX131160:IY131160 ST131160:SU131160 ACP131160:ACQ131160 AML131160:AMM131160 AWH131160:AWI131160 BGD131160:BGE131160 BPZ131160:BQA131160 BZV131160:BZW131160 CJR131160:CJS131160 CTN131160:CTO131160 DDJ131160:DDK131160 DNF131160:DNG131160 DXB131160:DXC131160 EGX131160:EGY131160 EQT131160:EQU131160 FAP131160:FAQ131160 FKL131160:FKM131160 FUH131160:FUI131160 GED131160:GEE131160 GNZ131160:GOA131160 GXV131160:GXW131160 HHR131160:HHS131160 HRN131160:HRO131160 IBJ131160:IBK131160 ILF131160:ILG131160 IVB131160:IVC131160 JEX131160:JEY131160 JOT131160:JOU131160 JYP131160:JYQ131160 KIL131160:KIM131160 KSH131160:KSI131160 LCD131160:LCE131160 LLZ131160:LMA131160 LVV131160:LVW131160 MFR131160:MFS131160 MPN131160:MPO131160 MZJ131160:MZK131160 NJF131160:NJG131160 NTB131160:NTC131160 OCX131160:OCY131160 OMT131160:OMU131160 OWP131160:OWQ131160 PGL131160:PGM131160 PQH131160:PQI131160 QAD131160:QAE131160 QJZ131160:QKA131160 QTV131160:QTW131160 RDR131160:RDS131160 RNN131160:RNO131160 RXJ131160:RXK131160 SHF131160:SHG131160 SRB131160:SRC131160 TAX131160:TAY131160 TKT131160:TKU131160 TUP131160:TUQ131160 UEL131160:UEM131160 UOH131160:UOI131160 UYD131160:UYE131160 VHZ131160:VIA131160 VRV131160:VRW131160 WBR131160:WBS131160 WLN131160:WLO131160 WVJ131160:WVK131160 B196696:C196696 IX196696:IY196696 ST196696:SU196696 ACP196696:ACQ196696 AML196696:AMM196696 AWH196696:AWI196696 BGD196696:BGE196696 BPZ196696:BQA196696 BZV196696:BZW196696 CJR196696:CJS196696 CTN196696:CTO196696 DDJ196696:DDK196696 DNF196696:DNG196696 DXB196696:DXC196696 EGX196696:EGY196696 EQT196696:EQU196696 FAP196696:FAQ196696 FKL196696:FKM196696 FUH196696:FUI196696 GED196696:GEE196696 GNZ196696:GOA196696 GXV196696:GXW196696 HHR196696:HHS196696 HRN196696:HRO196696 IBJ196696:IBK196696 ILF196696:ILG196696 IVB196696:IVC196696 JEX196696:JEY196696 JOT196696:JOU196696 JYP196696:JYQ196696 KIL196696:KIM196696 KSH196696:KSI196696 LCD196696:LCE196696 LLZ196696:LMA196696 LVV196696:LVW196696 MFR196696:MFS196696 MPN196696:MPO196696 MZJ196696:MZK196696 NJF196696:NJG196696 NTB196696:NTC196696 OCX196696:OCY196696 OMT196696:OMU196696 OWP196696:OWQ196696 PGL196696:PGM196696 PQH196696:PQI196696 QAD196696:QAE196696 QJZ196696:QKA196696 QTV196696:QTW196696 RDR196696:RDS196696 RNN196696:RNO196696 RXJ196696:RXK196696 SHF196696:SHG196696 SRB196696:SRC196696 TAX196696:TAY196696 TKT196696:TKU196696 TUP196696:TUQ196696 UEL196696:UEM196696 UOH196696:UOI196696 UYD196696:UYE196696 VHZ196696:VIA196696 VRV196696:VRW196696 WBR196696:WBS196696 WLN196696:WLO196696 WVJ196696:WVK196696 B262232:C262232 IX262232:IY262232 ST262232:SU262232 ACP262232:ACQ262232 AML262232:AMM262232 AWH262232:AWI262232 BGD262232:BGE262232 BPZ262232:BQA262232 BZV262232:BZW262232 CJR262232:CJS262232 CTN262232:CTO262232 DDJ262232:DDK262232 DNF262232:DNG262232 DXB262232:DXC262232 EGX262232:EGY262232 EQT262232:EQU262232 FAP262232:FAQ262232 FKL262232:FKM262232 FUH262232:FUI262232 GED262232:GEE262232 GNZ262232:GOA262232 GXV262232:GXW262232 HHR262232:HHS262232 HRN262232:HRO262232 IBJ262232:IBK262232 ILF262232:ILG262232 IVB262232:IVC262232 JEX262232:JEY262232 JOT262232:JOU262232 JYP262232:JYQ262232 KIL262232:KIM262232 KSH262232:KSI262232 LCD262232:LCE262232 LLZ262232:LMA262232 LVV262232:LVW262232 MFR262232:MFS262232 MPN262232:MPO262232 MZJ262232:MZK262232 NJF262232:NJG262232 NTB262232:NTC262232 OCX262232:OCY262232 OMT262232:OMU262232 OWP262232:OWQ262232 PGL262232:PGM262232 PQH262232:PQI262232 QAD262232:QAE262232 QJZ262232:QKA262232 QTV262232:QTW262232 RDR262232:RDS262232 RNN262232:RNO262232 RXJ262232:RXK262232 SHF262232:SHG262232 SRB262232:SRC262232 TAX262232:TAY262232 TKT262232:TKU262232 TUP262232:TUQ262232 UEL262232:UEM262232 UOH262232:UOI262232 UYD262232:UYE262232 VHZ262232:VIA262232 VRV262232:VRW262232 WBR262232:WBS262232 WLN262232:WLO262232 WVJ262232:WVK262232 B327768:C327768 IX327768:IY327768 ST327768:SU327768 ACP327768:ACQ327768 AML327768:AMM327768 AWH327768:AWI327768 BGD327768:BGE327768 BPZ327768:BQA327768 BZV327768:BZW327768 CJR327768:CJS327768 CTN327768:CTO327768 DDJ327768:DDK327768 DNF327768:DNG327768 DXB327768:DXC327768 EGX327768:EGY327768 EQT327768:EQU327768 FAP327768:FAQ327768 FKL327768:FKM327768 FUH327768:FUI327768 GED327768:GEE327768 GNZ327768:GOA327768 GXV327768:GXW327768 HHR327768:HHS327768 HRN327768:HRO327768 IBJ327768:IBK327768 ILF327768:ILG327768 IVB327768:IVC327768 JEX327768:JEY327768 JOT327768:JOU327768 JYP327768:JYQ327768 KIL327768:KIM327768 KSH327768:KSI327768 LCD327768:LCE327768 LLZ327768:LMA327768 LVV327768:LVW327768 MFR327768:MFS327768 MPN327768:MPO327768 MZJ327768:MZK327768 NJF327768:NJG327768 NTB327768:NTC327768 OCX327768:OCY327768 OMT327768:OMU327768 OWP327768:OWQ327768 PGL327768:PGM327768 PQH327768:PQI327768 QAD327768:QAE327768 QJZ327768:QKA327768 QTV327768:QTW327768 RDR327768:RDS327768 RNN327768:RNO327768 RXJ327768:RXK327768 SHF327768:SHG327768 SRB327768:SRC327768 TAX327768:TAY327768 TKT327768:TKU327768 TUP327768:TUQ327768 UEL327768:UEM327768 UOH327768:UOI327768 UYD327768:UYE327768 VHZ327768:VIA327768 VRV327768:VRW327768 WBR327768:WBS327768 WLN327768:WLO327768 WVJ327768:WVK327768 B393304:C393304 IX393304:IY393304 ST393304:SU393304 ACP393304:ACQ393304 AML393304:AMM393304 AWH393304:AWI393304 BGD393304:BGE393304 BPZ393304:BQA393304 BZV393304:BZW393304 CJR393304:CJS393304 CTN393304:CTO393304 DDJ393304:DDK393304 DNF393304:DNG393304 DXB393304:DXC393304 EGX393304:EGY393304 EQT393304:EQU393304 FAP393304:FAQ393304 FKL393304:FKM393304 FUH393304:FUI393304 GED393304:GEE393304 GNZ393304:GOA393304 GXV393304:GXW393304 HHR393304:HHS393304 HRN393304:HRO393304 IBJ393304:IBK393304 ILF393304:ILG393304 IVB393304:IVC393304 JEX393304:JEY393304 JOT393304:JOU393304 JYP393304:JYQ393304 KIL393304:KIM393304 KSH393304:KSI393304 LCD393304:LCE393304 LLZ393304:LMA393304 LVV393304:LVW393304 MFR393304:MFS393304 MPN393304:MPO393304 MZJ393304:MZK393304 NJF393304:NJG393304 NTB393304:NTC393304 OCX393304:OCY393304 OMT393304:OMU393304 OWP393304:OWQ393304 PGL393304:PGM393304 PQH393304:PQI393304 QAD393304:QAE393304 QJZ393304:QKA393304 QTV393304:QTW393304 RDR393304:RDS393304 RNN393304:RNO393304 RXJ393304:RXK393304 SHF393304:SHG393304 SRB393304:SRC393304 TAX393304:TAY393304 TKT393304:TKU393304 TUP393304:TUQ393304 UEL393304:UEM393304 UOH393304:UOI393304 UYD393304:UYE393304 VHZ393304:VIA393304 VRV393304:VRW393304 WBR393304:WBS393304 WLN393304:WLO393304 WVJ393304:WVK393304 B458840:C458840 IX458840:IY458840 ST458840:SU458840 ACP458840:ACQ458840 AML458840:AMM458840 AWH458840:AWI458840 BGD458840:BGE458840 BPZ458840:BQA458840 BZV458840:BZW458840 CJR458840:CJS458840 CTN458840:CTO458840 DDJ458840:DDK458840 DNF458840:DNG458840 DXB458840:DXC458840 EGX458840:EGY458840 EQT458840:EQU458840 FAP458840:FAQ458840 FKL458840:FKM458840 FUH458840:FUI458840 GED458840:GEE458840 GNZ458840:GOA458840 GXV458840:GXW458840 HHR458840:HHS458840 HRN458840:HRO458840 IBJ458840:IBK458840 ILF458840:ILG458840 IVB458840:IVC458840 JEX458840:JEY458840 JOT458840:JOU458840 JYP458840:JYQ458840 KIL458840:KIM458840 KSH458840:KSI458840 LCD458840:LCE458840 LLZ458840:LMA458840 LVV458840:LVW458840 MFR458840:MFS458840 MPN458840:MPO458840 MZJ458840:MZK458840 NJF458840:NJG458840 NTB458840:NTC458840 OCX458840:OCY458840 OMT458840:OMU458840 OWP458840:OWQ458840 PGL458840:PGM458840 PQH458840:PQI458840 QAD458840:QAE458840 QJZ458840:QKA458840 QTV458840:QTW458840 RDR458840:RDS458840 RNN458840:RNO458840 RXJ458840:RXK458840 SHF458840:SHG458840 SRB458840:SRC458840 TAX458840:TAY458840 TKT458840:TKU458840 TUP458840:TUQ458840 UEL458840:UEM458840 UOH458840:UOI458840 UYD458840:UYE458840 VHZ458840:VIA458840 VRV458840:VRW458840 WBR458840:WBS458840 WLN458840:WLO458840 WVJ458840:WVK458840 B524376:C524376 IX524376:IY524376 ST524376:SU524376 ACP524376:ACQ524376 AML524376:AMM524376 AWH524376:AWI524376 BGD524376:BGE524376 BPZ524376:BQA524376 BZV524376:BZW524376 CJR524376:CJS524376 CTN524376:CTO524376 DDJ524376:DDK524376 DNF524376:DNG524376 DXB524376:DXC524376 EGX524376:EGY524376 EQT524376:EQU524376 FAP524376:FAQ524376 FKL524376:FKM524376 FUH524376:FUI524376 GED524376:GEE524376 GNZ524376:GOA524376 GXV524376:GXW524376 HHR524376:HHS524376 HRN524376:HRO524376 IBJ524376:IBK524376 ILF524376:ILG524376 IVB524376:IVC524376 JEX524376:JEY524376 JOT524376:JOU524376 JYP524376:JYQ524376 KIL524376:KIM524376 KSH524376:KSI524376 LCD524376:LCE524376 LLZ524376:LMA524376 LVV524376:LVW524376 MFR524376:MFS524376 MPN524376:MPO524376 MZJ524376:MZK524376 NJF524376:NJG524376 NTB524376:NTC524376 OCX524376:OCY524376 OMT524376:OMU524376 OWP524376:OWQ524376 PGL524376:PGM524376 PQH524376:PQI524376 QAD524376:QAE524376 QJZ524376:QKA524376 QTV524376:QTW524376 RDR524376:RDS524376 RNN524376:RNO524376 RXJ524376:RXK524376 SHF524376:SHG524376 SRB524376:SRC524376 TAX524376:TAY524376 TKT524376:TKU524376 TUP524376:TUQ524376 UEL524376:UEM524376 UOH524376:UOI524376 UYD524376:UYE524376 VHZ524376:VIA524376 VRV524376:VRW524376 WBR524376:WBS524376 WLN524376:WLO524376 WVJ524376:WVK524376 B589912:C589912 IX589912:IY589912 ST589912:SU589912 ACP589912:ACQ589912 AML589912:AMM589912 AWH589912:AWI589912 BGD589912:BGE589912 BPZ589912:BQA589912 BZV589912:BZW589912 CJR589912:CJS589912 CTN589912:CTO589912 DDJ589912:DDK589912 DNF589912:DNG589912 DXB589912:DXC589912 EGX589912:EGY589912 EQT589912:EQU589912 FAP589912:FAQ589912 FKL589912:FKM589912 FUH589912:FUI589912 GED589912:GEE589912 GNZ589912:GOA589912 GXV589912:GXW589912 HHR589912:HHS589912 HRN589912:HRO589912 IBJ589912:IBK589912 ILF589912:ILG589912 IVB589912:IVC589912 JEX589912:JEY589912 JOT589912:JOU589912 JYP589912:JYQ589912 KIL589912:KIM589912 KSH589912:KSI589912 LCD589912:LCE589912 LLZ589912:LMA589912 LVV589912:LVW589912 MFR589912:MFS589912 MPN589912:MPO589912 MZJ589912:MZK589912 NJF589912:NJG589912 NTB589912:NTC589912 OCX589912:OCY589912 OMT589912:OMU589912 OWP589912:OWQ589912 PGL589912:PGM589912 PQH589912:PQI589912 QAD589912:QAE589912 QJZ589912:QKA589912 QTV589912:QTW589912 RDR589912:RDS589912 RNN589912:RNO589912 RXJ589912:RXK589912 SHF589912:SHG589912 SRB589912:SRC589912 TAX589912:TAY589912 TKT589912:TKU589912 TUP589912:TUQ589912 UEL589912:UEM589912 UOH589912:UOI589912 UYD589912:UYE589912 VHZ589912:VIA589912 VRV589912:VRW589912 WBR589912:WBS589912 WLN589912:WLO589912 WVJ589912:WVK589912 B655448:C655448 IX655448:IY655448 ST655448:SU655448 ACP655448:ACQ655448 AML655448:AMM655448 AWH655448:AWI655448 BGD655448:BGE655448 BPZ655448:BQA655448 BZV655448:BZW655448 CJR655448:CJS655448 CTN655448:CTO655448 DDJ655448:DDK655448 DNF655448:DNG655448 DXB655448:DXC655448 EGX655448:EGY655448 EQT655448:EQU655448 FAP655448:FAQ655448 FKL655448:FKM655448 FUH655448:FUI655448 GED655448:GEE655448 GNZ655448:GOA655448 GXV655448:GXW655448 HHR655448:HHS655448 HRN655448:HRO655448 IBJ655448:IBK655448 ILF655448:ILG655448 IVB655448:IVC655448 JEX655448:JEY655448 JOT655448:JOU655448 JYP655448:JYQ655448 KIL655448:KIM655448 KSH655448:KSI655448 LCD655448:LCE655448 LLZ655448:LMA655448 LVV655448:LVW655448 MFR655448:MFS655448 MPN655448:MPO655448 MZJ655448:MZK655448 NJF655448:NJG655448 NTB655448:NTC655448 OCX655448:OCY655448 OMT655448:OMU655448 OWP655448:OWQ655448 PGL655448:PGM655448 PQH655448:PQI655448 QAD655448:QAE655448 QJZ655448:QKA655448 QTV655448:QTW655448 RDR655448:RDS655448 RNN655448:RNO655448 RXJ655448:RXK655448 SHF655448:SHG655448 SRB655448:SRC655448 TAX655448:TAY655448 TKT655448:TKU655448 TUP655448:TUQ655448 UEL655448:UEM655448 UOH655448:UOI655448 UYD655448:UYE655448 VHZ655448:VIA655448 VRV655448:VRW655448 WBR655448:WBS655448 WLN655448:WLO655448 WVJ655448:WVK655448 B720984:C720984 IX720984:IY720984 ST720984:SU720984 ACP720984:ACQ720984 AML720984:AMM720984 AWH720984:AWI720984 BGD720984:BGE720984 BPZ720984:BQA720984 BZV720984:BZW720984 CJR720984:CJS720984 CTN720984:CTO720984 DDJ720984:DDK720984 DNF720984:DNG720984 DXB720984:DXC720984 EGX720984:EGY720984 EQT720984:EQU720984 FAP720984:FAQ720984 FKL720984:FKM720984 FUH720984:FUI720984 GED720984:GEE720984 GNZ720984:GOA720984 GXV720984:GXW720984 HHR720984:HHS720984 HRN720984:HRO720984 IBJ720984:IBK720984 ILF720984:ILG720984 IVB720984:IVC720984 JEX720984:JEY720984 JOT720984:JOU720984 JYP720984:JYQ720984 KIL720984:KIM720984 KSH720984:KSI720984 LCD720984:LCE720984 LLZ720984:LMA720984 LVV720984:LVW720984 MFR720984:MFS720984 MPN720984:MPO720984 MZJ720984:MZK720984 NJF720984:NJG720984 NTB720984:NTC720984 OCX720984:OCY720984 OMT720984:OMU720984 OWP720984:OWQ720984 PGL720984:PGM720984 PQH720984:PQI720984 QAD720984:QAE720984 QJZ720984:QKA720984 QTV720984:QTW720984 RDR720984:RDS720984 RNN720984:RNO720984 RXJ720984:RXK720984 SHF720984:SHG720984 SRB720984:SRC720984 TAX720984:TAY720984 TKT720984:TKU720984 TUP720984:TUQ720984 UEL720984:UEM720984 UOH720984:UOI720984 UYD720984:UYE720984 VHZ720984:VIA720984 VRV720984:VRW720984 WBR720984:WBS720984 WLN720984:WLO720984 WVJ720984:WVK720984 B786520:C786520 IX786520:IY786520 ST786520:SU786520 ACP786520:ACQ786520 AML786520:AMM786520 AWH786520:AWI786520 BGD786520:BGE786520 BPZ786520:BQA786520 BZV786520:BZW786520 CJR786520:CJS786520 CTN786520:CTO786520 DDJ786520:DDK786520 DNF786520:DNG786520 DXB786520:DXC786520 EGX786520:EGY786520 EQT786520:EQU786520 FAP786520:FAQ786520 FKL786520:FKM786520 FUH786520:FUI786520 GED786520:GEE786520 GNZ786520:GOA786520 GXV786520:GXW786520 HHR786520:HHS786520 HRN786520:HRO786520 IBJ786520:IBK786520 ILF786520:ILG786520 IVB786520:IVC786520 JEX786520:JEY786520 JOT786520:JOU786520 JYP786520:JYQ786520 KIL786520:KIM786520 KSH786520:KSI786520 LCD786520:LCE786520 LLZ786520:LMA786520 LVV786520:LVW786520 MFR786520:MFS786520 MPN786520:MPO786520 MZJ786520:MZK786520 NJF786520:NJG786520 NTB786520:NTC786520 OCX786520:OCY786520 OMT786520:OMU786520 OWP786520:OWQ786520 PGL786520:PGM786520 PQH786520:PQI786520 QAD786520:QAE786520 QJZ786520:QKA786520 QTV786520:QTW786520 RDR786520:RDS786520 RNN786520:RNO786520 RXJ786520:RXK786520 SHF786520:SHG786520 SRB786520:SRC786520 TAX786520:TAY786520 TKT786520:TKU786520 TUP786520:TUQ786520 UEL786520:UEM786520 UOH786520:UOI786520 UYD786520:UYE786520 VHZ786520:VIA786520 VRV786520:VRW786520 WBR786520:WBS786520 WLN786520:WLO786520 WVJ786520:WVK786520 B852056:C852056 IX852056:IY852056 ST852056:SU852056 ACP852056:ACQ852056 AML852056:AMM852056 AWH852056:AWI852056 BGD852056:BGE852056 BPZ852056:BQA852056 BZV852056:BZW852056 CJR852056:CJS852056 CTN852056:CTO852056 DDJ852056:DDK852056 DNF852056:DNG852056 DXB852056:DXC852056 EGX852056:EGY852056 EQT852056:EQU852056 FAP852056:FAQ852056 FKL852056:FKM852056 FUH852056:FUI852056 GED852056:GEE852056 GNZ852056:GOA852056 GXV852056:GXW852056 HHR852056:HHS852056 HRN852056:HRO852056 IBJ852056:IBK852056 ILF852056:ILG852056 IVB852056:IVC852056 JEX852056:JEY852056 JOT852056:JOU852056 JYP852056:JYQ852056 KIL852056:KIM852056 KSH852056:KSI852056 LCD852056:LCE852056 LLZ852056:LMA852056 LVV852056:LVW852056 MFR852056:MFS852056 MPN852056:MPO852056 MZJ852056:MZK852056 NJF852056:NJG852056 NTB852056:NTC852056 OCX852056:OCY852056 OMT852056:OMU852056 OWP852056:OWQ852056 PGL852056:PGM852056 PQH852056:PQI852056 QAD852056:QAE852056 QJZ852056:QKA852056 QTV852056:QTW852056 RDR852056:RDS852056 RNN852056:RNO852056 RXJ852056:RXK852056 SHF852056:SHG852056 SRB852056:SRC852056 TAX852056:TAY852056 TKT852056:TKU852056 TUP852056:TUQ852056 UEL852056:UEM852056 UOH852056:UOI852056 UYD852056:UYE852056 VHZ852056:VIA852056 VRV852056:VRW852056 WBR852056:WBS852056 WLN852056:WLO852056 WVJ852056:WVK852056 B917592:C917592 IX917592:IY917592 ST917592:SU917592 ACP917592:ACQ917592 AML917592:AMM917592 AWH917592:AWI917592 BGD917592:BGE917592 BPZ917592:BQA917592 BZV917592:BZW917592 CJR917592:CJS917592 CTN917592:CTO917592 DDJ917592:DDK917592 DNF917592:DNG917592 DXB917592:DXC917592 EGX917592:EGY917592 EQT917592:EQU917592 FAP917592:FAQ917592 FKL917592:FKM917592 FUH917592:FUI917592 GED917592:GEE917592 GNZ917592:GOA917592 GXV917592:GXW917592 HHR917592:HHS917592 HRN917592:HRO917592 IBJ917592:IBK917592 ILF917592:ILG917592 IVB917592:IVC917592 JEX917592:JEY917592 JOT917592:JOU917592 JYP917592:JYQ917592 KIL917592:KIM917592 KSH917592:KSI917592 LCD917592:LCE917592 LLZ917592:LMA917592 LVV917592:LVW917592 MFR917592:MFS917592 MPN917592:MPO917592 MZJ917592:MZK917592 NJF917592:NJG917592 NTB917592:NTC917592 OCX917592:OCY917592 OMT917592:OMU917592 OWP917592:OWQ917592 PGL917592:PGM917592 PQH917592:PQI917592 QAD917592:QAE917592 QJZ917592:QKA917592 QTV917592:QTW917592 RDR917592:RDS917592 RNN917592:RNO917592 RXJ917592:RXK917592 SHF917592:SHG917592 SRB917592:SRC917592 TAX917592:TAY917592 TKT917592:TKU917592 TUP917592:TUQ917592 UEL917592:UEM917592 UOH917592:UOI917592 UYD917592:UYE917592 VHZ917592:VIA917592 VRV917592:VRW917592 WBR917592:WBS917592 WLN917592:WLO917592 WVJ917592:WVK917592 B983128:C983128 IX983128:IY983128 ST983128:SU983128 ACP983128:ACQ983128 AML983128:AMM983128 AWH983128:AWI983128 BGD983128:BGE983128 BPZ983128:BQA983128 BZV983128:BZW983128 CJR983128:CJS983128 CTN983128:CTO983128 DDJ983128:DDK983128 DNF983128:DNG983128 DXB983128:DXC983128 EGX983128:EGY983128 EQT983128:EQU983128 FAP983128:FAQ983128 FKL983128:FKM983128 FUH983128:FUI983128 GED983128:GEE983128 GNZ983128:GOA983128 GXV983128:GXW983128 HHR983128:HHS983128 HRN983128:HRO983128 IBJ983128:IBK983128 ILF983128:ILG983128 IVB983128:IVC983128 JEX983128:JEY983128 JOT983128:JOU983128 JYP983128:JYQ983128 KIL983128:KIM983128 KSH983128:KSI983128 LCD983128:LCE983128 LLZ983128:LMA983128 LVV983128:LVW983128 MFR983128:MFS983128 MPN983128:MPO983128 MZJ983128:MZK983128 NJF983128:NJG983128 NTB983128:NTC983128 OCX983128:OCY983128 OMT983128:OMU983128 OWP983128:OWQ983128 PGL983128:PGM983128 PQH983128:PQI983128 QAD983128:QAE983128 QJZ983128:QKA983128 QTV983128:QTW983128 RDR983128:RDS983128 RNN983128:RNO983128 RXJ983128:RXK983128 SHF983128:SHG983128 SRB983128:SRC983128 TAX983128:TAY983128 TKT983128:TKU983128 TUP983128:TUQ983128 UEL983128:UEM983128 UOH983128:UOI983128 UYD983128:UYE983128 VHZ983128:VIA983128 VRV983128:VRW983128 WBR983128:WBS983128 WLN983128:WLO983128 WVJ983128:WVK983128">
      <formula1>$P$83:$P$86</formula1>
    </dataValidation>
    <dataValidation type="list" allowBlank="1" sqref="B89:C89 IX89:IY89 ST89:SU89 ACP89:ACQ89 AML89:AMM89 AWH89:AWI89 BGD89:BGE89 BPZ89:BQA89 BZV89:BZW89 CJR89:CJS89 CTN89:CTO89 DDJ89:DDK89 DNF89:DNG89 DXB89:DXC89 EGX89:EGY89 EQT89:EQU89 FAP89:FAQ89 FKL89:FKM89 FUH89:FUI89 GED89:GEE89 GNZ89:GOA89 GXV89:GXW89 HHR89:HHS89 HRN89:HRO89 IBJ89:IBK89 ILF89:ILG89 IVB89:IVC89 JEX89:JEY89 JOT89:JOU89 JYP89:JYQ89 KIL89:KIM89 KSH89:KSI89 LCD89:LCE89 LLZ89:LMA89 LVV89:LVW89 MFR89:MFS89 MPN89:MPO89 MZJ89:MZK89 NJF89:NJG89 NTB89:NTC89 OCX89:OCY89 OMT89:OMU89 OWP89:OWQ89 PGL89:PGM89 PQH89:PQI89 QAD89:QAE89 QJZ89:QKA89 QTV89:QTW89 RDR89:RDS89 RNN89:RNO89 RXJ89:RXK89 SHF89:SHG89 SRB89:SRC89 TAX89:TAY89 TKT89:TKU89 TUP89:TUQ89 UEL89:UEM89 UOH89:UOI89 UYD89:UYE89 VHZ89:VIA89 VRV89:VRW89 WBR89:WBS89 WLN89:WLO89 WVJ89:WVK89 B65625:C65625 IX65625:IY65625 ST65625:SU65625 ACP65625:ACQ65625 AML65625:AMM65625 AWH65625:AWI65625 BGD65625:BGE65625 BPZ65625:BQA65625 BZV65625:BZW65625 CJR65625:CJS65625 CTN65625:CTO65625 DDJ65625:DDK65625 DNF65625:DNG65625 DXB65625:DXC65625 EGX65625:EGY65625 EQT65625:EQU65625 FAP65625:FAQ65625 FKL65625:FKM65625 FUH65625:FUI65625 GED65625:GEE65625 GNZ65625:GOA65625 GXV65625:GXW65625 HHR65625:HHS65625 HRN65625:HRO65625 IBJ65625:IBK65625 ILF65625:ILG65625 IVB65625:IVC65625 JEX65625:JEY65625 JOT65625:JOU65625 JYP65625:JYQ65625 KIL65625:KIM65625 KSH65625:KSI65625 LCD65625:LCE65625 LLZ65625:LMA65625 LVV65625:LVW65625 MFR65625:MFS65625 MPN65625:MPO65625 MZJ65625:MZK65625 NJF65625:NJG65625 NTB65625:NTC65625 OCX65625:OCY65625 OMT65625:OMU65625 OWP65625:OWQ65625 PGL65625:PGM65625 PQH65625:PQI65625 QAD65625:QAE65625 QJZ65625:QKA65625 QTV65625:QTW65625 RDR65625:RDS65625 RNN65625:RNO65625 RXJ65625:RXK65625 SHF65625:SHG65625 SRB65625:SRC65625 TAX65625:TAY65625 TKT65625:TKU65625 TUP65625:TUQ65625 UEL65625:UEM65625 UOH65625:UOI65625 UYD65625:UYE65625 VHZ65625:VIA65625 VRV65625:VRW65625 WBR65625:WBS65625 WLN65625:WLO65625 WVJ65625:WVK65625 B131161:C131161 IX131161:IY131161 ST131161:SU131161 ACP131161:ACQ131161 AML131161:AMM131161 AWH131161:AWI131161 BGD131161:BGE131161 BPZ131161:BQA131161 BZV131161:BZW131161 CJR131161:CJS131161 CTN131161:CTO131161 DDJ131161:DDK131161 DNF131161:DNG131161 DXB131161:DXC131161 EGX131161:EGY131161 EQT131161:EQU131161 FAP131161:FAQ131161 FKL131161:FKM131161 FUH131161:FUI131161 GED131161:GEE131161 GNZ131161:GOA131161 GXV131161:GXW131161 HHR131161:HHS131161 HRN131161:HRO131161 IBJ131161:IBK131161 ILF131161:ILG131161 IVB131161:IVC131161 JEX131161:JEY131161 JOT131161:JOU131161 JYP131161:JYQ131161 KIL131161:KIM131161 KSH131161:KSI131161 LCD131161:LCE131161 LLZ131161:LMA131161 LVV131161:LVW131161 MFR131161:MFS131161 MPN131161:MPO131161 MZJ131161:MZK131161 NJF131161:NJG131161 NTB131161:NTC131161 OCX131161:OCY131161 OMT131161:OMU131161 OWP131161:OWQ131161 PGL131161:PGM131161 PQH131161:PQI131161 QAD131161:QAE131161 QJZ131161:QKA131161 QTV131161:QTW131161 RDR131161:RDS131161 RNN131161:RNO131161 RXJ131161:RXK131161 SHF131161:SHG131161 SRB131161:SRC131161 TAX131161:TAY131161 TKT131161:TKU131161 TUP131161:TUQ131161 UEL131161:UEM131161 UOH131161:UOI131161 UYD131161:UYE131161 VHZ131161:VIA131161 VRV131161:VRW131161 WBR131161:WBS131161 WLN131161:WLO131161 WVJ131161:WVK131161 B196697:C196697 IX196697:IY196697 ST196697:SU196697 ACP196697:ACQ196697 AML196697:AMM196697 AWH196697:AWI196697 BGD196697:BGE196697 BPZ196697:BQA196697 BZV196697:BZW196697 CJR196697:CJS196697 CTN196697:CTO196697 DDJ196697:DDK196697 DNF196697:DNG196697 DXB196697:DXC196697 EGX196697:EGY196697 EQT196697:EQU196697 FAP196697:FAQ196697 FKL196697:FKM196697 FUH196697:FUI196697 GED196697:GEE196697 GNZ196697:GOA196697 GXV196697:GXW196697 HHR196697:HHS196697 HRN196697:HRO196697 IBJ196697:IBK196697 ILF196697:ILG196697 IVB196697:IVC196697 JEX196697:JEY196697 JOT196697:JOU196697 JYP196697:JYQ196697 KIL196697:KIM196697 KSH196697:KSI196697 LCD196697:LCE196697 LLZ196697:LMA196697 LVV196697:LVW196697 MFR196697:MFS196697 MPN196697:MPO196697 MZJ196697:MZK196697 NJF196697:NJG196697 NTB196697:NTC196697 OCX196697:OCY196697 OMT196697:OMU196697 OWP196697:OWQ196697 PGL196697:PGM196697 PQH196697:PQI196697 QAD196697:QAE196697 QJZ196697:QKA196697 QTV196697:QTW196697 RDR196697:RDS196697 RNN196697:RNO196697 RXJ196697:RXK196697 SHF196697:SHG196697 SRB196697:SRC196697 TAX196697:TAY196697 TKT196697:TKU196697 TUP196697:TUQ196697 UEL196697:UEM196697 UOH196697:UOI196697 UYD196697:UYE196697 VHZ196697:VIA196697 VRV196697:VRW196697 WBR196697:WBS196697 WLN196697:WLO196697 WVJ196697:WVK196697 B262233:C262233 IX262233:IY262233 ST262233:SU262233 ACP262233:ACQ262233 AML262233:AMM262233 AWH262233:AWI262233 BGD262233:BGE262233 BPZ262233:BQA262233 BZV262233:BZW262233 CJR262233:CJS262233 CTN262233:CTO262233 DDJ262233:DDK262233 DNF262233:DNG262233 DXB262233:DXC262233 EGX262233:EGY262233 EQT262233:EQU262233 FAP262233:FAQ262233 FKL262233:FKM262233 FUH262233:FUI262233 GED262233:GEE262233 GNZ262233:GOA262233 GXV262233:GXW262233 HHR262233:HHS262233 HRN262233:HRO262233 IBJ262233:IBK262233 ILF262233:ILG262233 IVB262233:IVC262233 JEX262233:JEY262233 JOT262233:JOU262233 JYP262233:JYQ262233 KIL262233:KIM262233 KSH262233:KSI262233 LCD262233:LCE262233 LLZ262233:LMA262233 LVV262233:LVW262233 MFR262233:MFS262233 MPN262233:MPO262233 MZJ262233:MZK262233 NJF262233:NJG262233 NTB262233:NTC262233 OCX262233:OCY262233 OMT262233:OMU262233 OWP262233:OWQ262233 PGL262233:PGM262233 PQH262233:PQI262233 QAD262233:QAE262233 QJZ262233:QKA262233 QTV262233:QTW262233 RDR262233:RDS262233 RNN262233:RNO262233 RXJ262233:RXK262233 SHF262233:SHG262233 SRB262233:SRC262233 TAX262233:TAY262233 TKT262233:TKU262233 TUP262233:TUQ262233 UEL262233:UEM262233 UOH262233:UOI262233 UYD262233:UYE262233 VHZ262233:VIA262233 VRV262233:VRW262233 WBR262233:WBS262233 WLN262233:WLO262233 WVJ262233:WVK262233 B327769:C327769 IX327769:IY327769 ST327769:SU327769 ACP327769:ACQ327769 AML327769:AMM327769 AWH327769:AWI327769 BGD327769:BGE327769 BPZ327769:BQA327769 BZV327769:BZW327769 CJR327769:CJS327769 CTN327769:CTO327769 DDJ327769:DDK327769 DNF327769:DNG327769 DXB327769:DXC327769 EGX327769:EGY327769 EQT327769:EQU327769 FAP327769:FAQ327769 FKL327769:FKM327769 FUH327769:FUI327769 GED327769:GEE327769 GNZ327769:GOA327769 GXV327769:GXW327769 HHR327769:HHS327769 HRN327769:HRO327769 IBJ327769:IBK327769 ILF327769:ILG327769 IVB327769:IVC327769 JEX327769:JEY327769 JOT327769:JOU327769 JYP327769:JYQ327769 KIL327769:KIM327769 KSH327769:KSI327769 LCD327769:LCE327769 LLZ327769:LMA327769 LVV327769:LVW327769 MFR327769:MFS327769 MPN327769:MPO327769 MZJ327769:MZK327769 NJF327769:NJG327769 NTB327769:NTC327769 OCX327769:OCY327769 OMT327769:OMU327769 OWP327769:OWQ327769 PGL327769:PGM327769 PQH327769:PQI327769 QAD327769:QAE327769 QJZ327769:QKA327769 QTV327769:QTW327769 RDR327769:RDS327769 RNN327769:RNO327769 RXJ327769:RXK327769 SHF327769:SHG327769 SRB327769:SRC327769 TAX327769:TAY327769 TKT327769:TKU327769 TUP327769:TUQ327769 UEL327769:UEM327769 UOH327769:UOI327769 UYD327769:UYE327769 VHZ327769:VIA327769 VRV327769:VRW327769 WBR327769:WBS327769 WLN327769:WLO327769 WVJ327769:WVK327769 B393305:C393305 IX393305:IY393305 ST393305:SU393305 ACP393305:ACQ393305 AML393305:AMM393305 AWH393305:AWI393305 BGD393305:BGE393305 BPZ393305:BQA393305 BZV393305:BZW393305 CJR393305:CJS393305 CTN393305:CTO393305 DDJ393305:DDK393305 DNF393305:DNG393305 DXB393305:DXC393305 EGX393305:EGY393305 EQT393305:EQU393305 FAP393305:FAQ393305 FKL393305:FKM393305 FUH393305:FUI393305 GED393305:GEE393305 GNZ393305:GOA393305 GXV393305:GXW393305 HHR393305:HHS393305 HRN393305:HRO393305 IBJ393305:IBK393305 ILF393305:ILG393305 IVB393305:IVC393305 JEX393305:JEY393305 JOT393305:JOU393305 JYP393305:JYQ393305 KIL393305:KIM393305 KSH393305:KSI393305 LCD393305:LCE393305 LLZ393305:LMA393305 LVV393305:LVW393305 MFR393305:MFS393305 MPN393305:MPO393305 MZJ393305:MZK393305 NJF393305:NJG393305 NTB393305:NTC393305 OCX393305:OCY393305 OMT393305:OMU393305 OWP393305:OWQ393305 PGL393305:PGM393305 PQH393305:PQI393305 QAD393305:QAE393305 QJZ393305:QKA393305 QTV393305:QTW393305 RDR393305:RDS393305 RNN393305:RNO393305 RXJ393305:RXK393305 SHF393305:SHG393305 SRB393305:SRC393305 TAX393305:TAY393305 TKT393305:TKU393305 TUP393305:TUQ393305 UEL393305:UEM393305 UOH393305:UOI393305 UYD393305:UYE393305 VHZ393305:VIA393305 VRV393305:VRW393305 WBR393305:WBS393305 WLN393305:WLO393305 WVJ393305:WVK393305 B458841:C458841 IX458841:IY458841 ST458841:SU458841 ACP458841:ACQ458841 AML458841:AMM458841 AWH458841:AWI458841 BGD458841:BGE458841 BPZ458841:BQA458841 BZV458841:BZW458841 CJR458841:CJS458841 CTN458841:CTO458841 DDJ458841:DDK458841 DNF458841:DNG458841 DXB458841:DXC458841 EGX458841:EGY458841 EQT458841:EQU458841 FAP458841:FAQ458841 FKL458841:FKM458841 FUH458841:FUI458841 GED458841:GEE458841 GNZ458841:GOA458841 GXV458841:GXW458841 HHR458841:HHS458841 HRN458841:HRO458841 IBJ458841:IBK458841 ILF458841:ILG458841 IVB458841:IVC458841 JEX458841:JEY458841 JOT458841:JOU458841 JYP458841:JYQ458841 KIL458841:KIM458841 KSH458841:KSI458841 LCD458841:LCE458841 LLZ458841:LMA458841 LVV458841:LVW458841 MFR458841:MFS458841 MPN458841:MPO458841 MZJ458841:MZK458841 NJF458841:NJG458841 NTB458841:NTC458841 OCX458841:OCY458841 OMT458841:OMU458841 OWP458841:OWQ458841 PGL458841:PGM458841 PQH458841:PQI458841 QAD458841:QAE458841 QJZ458841:QKA458841 QTV458841:QTW458841 RDR458841:RDS458841 RNN458841:RNO458841 RXJ458841:RXK458841 SHF458841:SHG458841 SRB458841:SRC458841 TAX458841:TAY458841 TKT458841:TKU458841 TUP458841:TUQ458841 UEL458841:UEM458841 UOH458841:UOI458841 UYD458841:UYE458841 VHZ458841:VIA458841 VRV458841:VRW458841 WBR458841:WBS458841 WLN458841:WLO458841 WVJ458841:WVK458841 B524377:C524377 IX524377:IY524377 ST524377:SU524377 ACP524377:ACQ524377 AML524377:AMM524377 AWH524377:AWI524377 BGD524377:BGE524377 BPZ524377:BQA524377 BZV524377:BZW524377 CJR524377:CJS524377 CTN524377:CTO524377 DDJ524377:DDK524377 DNF524377:DNG524377 DXB524377:DXC524377 EGX524377:EGY524377 EQT524377:EQU524377 FAP524377:FAQ524377 FKL524377:FKM524377 FUH524377:FUI524377 GED524377:GEE524377 GNZ524377:GOA524377 GXV524377:GXW524377 HHR524377:HHS524377 HRN524377:HRO524377 IBJ524377:IBK524377 ILF524377:ILG524377 IVB524377:IVC524377 JEX524377:JEY524377 JOT524377:JOU524377 JYP524377:JYQ524377 KIL524377:KIM524377 KSH524377:KSI524377 LCD524377:LCE524377 LLZ524377:LMA524377 LVV524377:LVW524377 MFR524377:MFS524377 MPN524377:MPO524377 MZJ524377:MZK524377 NJF524377:NJG524377 NTB524377:NTC524377 OCX524377:OCY524377 OMT524377:OMU524377 OWP524377:OWQ524377 PGL524377:PGM524377 PQH524377:PQI524377 QAD524377:QAE524377 QJZ524377:QKA524377 QTV524377:QTW524377 RDR524377:RDS524377 RNN524377:RNO524377 RXJ524377:RXK524377 SHF524377:SHG524377 SRB524377:SRC524377 TAX524377:TAY524377 TKT524377:TKU524377 TUP524377:TUQ524377 UEL524377:UEM524377 UOH524377:UOI524377 UYD524377:UYE524377 VHZ524377:VIA524377 VRV524377:VRW524377 WBR524377:WBS524377 WLN524377:WLO524377 WVJ524377:WVK524377 B589913:C589913 IX589913:IY589913 ST589913:SU589913 ACP589913:ACQ589913 AML589913:AMM589913 AWH589913:AWI589913 BGD589913:BGE589913 BPZ589913:BQA589913 BZV589913:BZW589913 CJR589913:CJS589913 CTN589913:CTO589913 DDJ589913:DDK589913 DNF589913:DNG589913 DXB589913:DXC589913 EGX589913:EGY589913 EQT589913:EQU589913 FAP589913:FAQ589913 FKL589913:FKM589913 FUH589913:FUI589913 GED589913:GEE589913 GNZ589913:GOA589913 GXV589913:GXW589913 HHR589913:HHS589913 HRN589913:HRO589913 IBJ589913:IBK589913 ILF589913:ILG589913 IVB589913:IVC589913 JEX589913:JEY589913 JOT589913:JOU589913 JYP589913:JYQ589913 KIL589913:KIM589913 KSH589913:KSI589913 LCD589913:LCE589913 LLZ589913:LMA589913 LVV589913:LVW589913 MFR589913:MFS589913 MPN589913:MPO589913 MZJ589913:MZK589913 NJF589913:NJG589913 NTB589913:NTC589913 OCX589913:OCY589913 OMT589913:OMU589913 OWP589913:OWQ589913 PGL589913:PGM589913 PQH589913:PQI589913 QAD589913:QAE589913 QJZ589913:QKA589913 QTV589913:QTW589913 RDR589913:RDS589913 RNN589913:RNO589913 RXJ589913:RXK589913 SHF589913:SHG589913 SRB589913:SRC589913 TAX589913:TAY589913 TKT589913:TKU589913 TUP589913:TUQ589913 UEL589913:UEM589913 UOH589913:UOI589913 UYD589913:UYE589913 VHZ589913:VIA589913 VRV589913:VRW589913 WBR589913:WBS589913 WLN589913:WLO589913 WVJ589913:WVK589913 B655449:C655449 IX655449:IY655449 ST655449:SU655449 ACP655449:ACQ655449 AML655449:AMM655449 AWH655449:AWI655449 BGD655449:BGE655449 BPZ655449:BQA655449 BZV655449:BZW655449 CJR655449:CJS655449 CTN655449:CTO655449 DDJ655449:DDK655449 DNF655449:DNG655449 DXB655449:DXC655449 EGX655449:EGY655449 EQT655449:EQU655449 FAP655449:FAQ655449 FKL655449:FKM655449 FUH655449:FUI655449 GED655449:GEE655449 GNZ655449:GOA655449 GXV655449:GXW655449 HHR655449:HHS655449 HRN655449:HRO655449 IBJ655449:IBK655449 ILF655449:ILG655449 IVB655449:IVC655449 JEX655449:JEY655449 JOT655449:JOU655449 JYP655449:JYQ655449 KIL655449:KIM655449 KSH655449:KSI655449 LCD655449:LCE655449 LLZ655449:LMA655449 LVV655449:LVW655449 MFR655449:MFS655449 MPN655449:MPO655449 MZJ655449:MZK655449 NJF655449:NJG655449 NTB655449:NTC655449 OCX655449:OCY655449 OMT655449:OMU655449 OWP655449:OWQ655449 PGL655449:PGM655449 PQH655449:PQI655449 QAD655449:QAE655449 QJZ655449:QKA655449 QTV655449:QTW655449 RDR655449:RDS655449 RNN655449:RNO655449 RXJ655449:RXK655449 SHF655449:SHG655449 SRB655449:SRC655449 TAX655449:TAY655449 TKT655449:TKU655449 TUP655449:TUQ655449 UEL655449:UEM655449 UOH655449:UOI655449 UYD655449:UYE655449 VHZ655449:VIA655449 VRV655449:VRW655449 WBR655449:WBS655449 WLN655449:WLO655449 WVJ655449:WVK655449 B720985:C720985 IX720985:IY720985 ST720985:SU720985 ACP720985:ACQ720985 AML720985:AMM720985 AWH720985:AWI720985 BGD720985:BGE720985 BPZ720985:BQA720985 BZV720985:BZW720985 CJR720985:CJS720985 CTN720985:CTO720985 DDJ720985:DDK720985 DNF720985:DNG720985 DXB720985:DXC720985 EGX720985:EGY720985 EQT720985:EQU720985 FAP720985:FAQ720985 FKL720985:FKM720985 FUH720985:FUI720985 GED720985:GEE720985 GNZ720985:GOA720985 GXV720985:GXW720985 HHR720985:HHS720985 HRN720985:HRO720985 IBJ720985:IBK720985 ILF720985:ILG720985 IVB720985:IVC720985 JEX720985:JEY720985 JOT720985:JOU720985 JYP720985:JYQ720985 KIL720985:KIM720985 KSH720985:KSI720985 LCD720985:LCE720985 LLZ720985:LMA720985 LVV720985:LVW720985 MFR720985:MFS720985 MPN720985:MPO720985 MZJ720985:MZK720985 NJF720985:NJG720985 NTB720985:NTC720985 OCX720985:OCY720985 OMT720985:OMU720985 OWP720985:OWQ720985 PGL720985:PGM720985 PQH720985:PQI720985 QAD720985:QAE720985 QJZ720985:QKA720985 QTV720985:QTW720985 RDR720985:RDS720985 RNN720985:RNO720985 RXJ720985:RXK720985 SHF720985:SHG720985 SRB720985:SRC720985 TAX720985:TAY720985 TKT720985:TKU720985 TUP720985:TUQ720985 UEL720985:UEM720985 UOH720985:UOI720985 UYD720985:UYE720985 VHZ720985:VIA720985 VRV720985:VRW720985 WBR720985:WBS720985 WLN720985:WLO720985 WVJ720985:WVK720985 B786521:C786521 IX786521:IY786521 ST786521:SU786521 ACP786521:ACQ786521 AML786521:AMM786521 AWH786521:AWI786521 BGD786521:BGE786521 BPZ786521:BQA786521 BZV786521:BZW786521 CJR786521:CJS786521 CTN786521:CTO786521 DDJ786521:DDK786521 DNF786521:DNG786521 DXB786521:DXC786521 EGX786521:EGY786521 EQT786521:EQU786521 FAP786521:FAQ786521 FKL786521:FKM786521 FUH786521:FUI786521 GED786521:GEE786521 GNZ786521:GOA786521 GXV786521:GXW786521 HHR786521:HHS786521 HRN786521:HRO786521 IBJ786521:IBK786521 ILF786521:ILG786521 IVB786521:IVC786521 JEX786521:JEY786521 JOT786521:JOU786521 JYP786521:JYQ786521 KIL786521:KIM786521 KSH786521:KSI786521 LCD786521:LCE786521 LLZ786521:LMA786521 LVV786521:LVW786521 MFR786521:MFS786521 MPN786521:MPO786521 MZJ786521:MZK786521 NJF786521:NJG786521 NTB786521:NTC786521 OCX786521:OCY786521 OMT786521:OMU786521 OWP786521:OWQ786521 PGL786521:PGM786521 PQH786521:PQI786521 QAD786521:QAE786521 QJZ786521:QKA786521 QTV786521:QTW786521 RDR786521:RDS786521 RNN786521:RNO786521 RXJ786521:RXK786521 SHF786521:SHG786521 SRB786521:SRC786521 TAX786521:TAY786521 TKT786521:TKU786521 TUP786521:TUQ786521 UEL786521:UEM786521 UOH786521:UOI786521 UYD786521:UYE786521 VHZ786521:VIA786521 VRV786521:VRW786521 WBR786521:WBS786521 WLN786521:WLO786521 WVJ786521:WVK786521 B852057:C852057 IX852057:IY852057 ST852057:SU852057 ACP852057:ACQ852057 AML852057:AMM852057 AWH852057:AWI852057 BGD852057:BGE852057 BPZ852057:BQA852057 BZV852057:BZW852057 CJR852057:CJS852057 CTN852057:CTO852057 DDJ852057:DDK852057 DNF852057:DNG852057 DXB852057:DXC852057 EGX852057:EGY852057 EQT852057:EQU852057 FAP852057:FAQ852057 FKL852057:FKM852057 FUH852057:FUI852057 GED852057:GEE852057 GNZ852057:GOA852057 GXV852057:GXW852057 HHR852057:HHS852057 HRN852057:HRO852057 IBJ852057:IBK852057 ILF852057:ILG852057 IVB852057:IVC852057 JEX852057:JEY852057 JOT852057:JOU852057 JYP852057:JYQ852057 KIL852057:KIM852057 KSH852057:KSI852057 LCD852057:LCE852057 LLZ852057:LMA852057 LVV852057:LVW852057 MFR852057:MFS852057 MPN852057:MPO852057 MZJ852057:MZK852057 NJF852057:NJG852057 NTB852057:NTC852057 OCX852057:OCY852057 OMT852057:OMU852057 OWP852057:OWQ852057 PGL852057:PGM852057 PQH852057:PQI852057 QAD852057:QAE852057 QJZ852057:QKA852057 QTV852057:QTW852057 RDR852057:RDS852057 RNN852057:RNO852057 RXJ852057:RXK852057 SHF852057:SHG852057 SRB852057:SRC852057 TAX852057:TAY852057 TKT852057:TKU852057 TUP852057:TUQ852057 UEL852057:UEM852057 UOH852057:UOI852057 UYD852057:UYE852057 VHZ852057:VIA852057 VRV852057:VRW852057 WBR852057:WBS852057 WLN852057:WLO852057 WVJ852057:WVK852057 B917593:C917593 IX917593:IY917593 ST917593:SU917593 ACP917593:ACQ917593 AML917593:AMM917593 AWH917593:AWI917593 BGD917593:BGE917593 BPZ917593:BQA917593 BZV917593:BZW917593 CJR917593:CJS917593 CTN917593:CTO917593 DDJ917593:DDK917593 DNF917593:DNG917593 DXB917593:DXC917593 EGX917593:EGY917593 EQT917593:EQU917593 FAP917593:FAQ917593 FKL917593:FKM917593 FUH917593:FUI917593 GED917593:GEE917593 GNZ917593:GOA917593 GXV917593:GXW917593 HHR917593:HHS917593 HRN917593:HRO917593 IBJ917593:IBK917593 ILF917593:ILG917593 IVB917593:IVC917593 JEX917593:JEY917593 JOT917593:JOU917593 JYP917593:JYQ917593 KIL917593:KIM917593 KSH917593:KSI917593 LCD917593:LCE917593 LLZ917593:LMA917593 LVV917593:LVW917593 MFR917593:MFS917593 MPN917593:MPO917593 MZJ917593:MZK917593 NJF917593:NJG917593 NTB917593:NTC917593 OCX917593:OCY917593 OMT917593:OMU917593 OWP917593:OWQ917593 PGL917593:PGM917593 PQH917593:PQI917593 QAD917593:QAE917593 QJZ917593:QKA917593 QTV917593:QTW917593 RDR917593:RDS917593 RNN917593:RNO917593 RXJ917593:RXK917593 SHF917593:SHG917593 SRB917593:SRC917593 TAX917593:TAY917593 TKT917593:TKU917593 TUP917593:TUQ917593 UEL917593:UEM917593 UOH917593:UOI917593 UYD917593:UYE917593 VHZ917593:VIA917593 VRV917593:VRW917593 WBR917593:WBS917593 WLN917593:WLO917593 WVJ917593:WVK917593 B983129:C983129 IX983129:IY983129 ST983129:SU983129 ACP983129:ACQ983129 AML983129:AMM983129 AWH983129:AWI983129 BGD983129:BGE983129 BPZ983129:BQA983129 BZV983129:BZW983129 CJR983129:CJS983129 CTN983129:CTO983129 DDJ983129:DDK983129 DNF983129:DNG983129 DXB983129:DXC983129 EGX983129:EGY983129 EQT983129:EQU983129 FAP983129:FAQ983129 FKL983129:FKM983129 FUH983129:FUI983129 GED983129:GEE983129 GNZ983129:GOA983129 GXV983129:GXW983129 HHR983129:HHS983129 HRN983129:HRO983129 IBJ983129:IBK983129 ILF983129:ILG983129 IVB983129:IVC983129 JEX983129:JEY983129 JOT983129:JOU983129 JYP983129:JYQ983129 KIL983129:KIM983129 KSH983129:KSI983129 LCD983129:LCE983129 LLZ983129:LMA983129 LVV983129:LVW983129 MFR983129:MFS983129 MPN983129:MPO983129 MZJ983129:MZK983129 NJF983129:NJG983129 NTB983129:NTC983129 OCX983129:OCY983129 OMT983129:OMU983129 OWP983129:OWQ983129 PGL983129:PGM983129 PQH983129:PQI983129 QAD983129:QAE983129 QJZ983129:QKA983129 QTV983129:QTW983129 RDR983129:RDS983129 RNN983129:RNO983129 RXJ983129:RXK983129 SHF983129:SHG983129 SRB983129:SRC983129 TAX983129:TAY983129 TKT983129:TKU983129 TUP983129:TUQ983129 UEL983129:UEM983129 UOH983129:UOI983129 UYD983129:UYE983129 VHZ983129:VIA983129 VRV983129:VRW983129 WBR983129:WBS983129 WLN983129:WLO983129 WVJ983129:WVK983129">
      <formula1>$Q$83:$Q$85</formula1>
    </dataValidation>
    <dataValidation type="list" allowBlank="1" sqref="B90:C90 IX90:IY90 ST90:SU90 ACP90:ACQ90 AML90:AMM90 AWH90:AWI90 BGD90:BGE90 BPZ90:BQA90 BZV90:BZW90 CJR90:CJS90 CTN90:CTO90 DDJ90:DDK90 DNF90:DNG90 DXB90:DXC90 EGX90:EGY90 EQT90:EQU90 FAP90:FAQ90 FKL90:FKM90 FUH90:FUI90 GED90:GEE90 GNZ90:GOA90 GXV90:GXW90 HHR90:HHS90 HRN90:HRO90 IBJ90:IBK90 ILF90:ILG90 IVB90:IVC90 JEX90:JEY90 JOT90:JOU90 JYP90:JYQ90 KIL90:KIM90 KSH90:KSI90 LCD90:LCE90 LLZ90:LMA90 LVV90:LVW90 MFR90:MFS90 MPN90:MPO90 MZJ90:MZK90 NJF90:NJG90 NTB90:NTC90 OCX90:OCY90 OMT90:OMU90 OWP90:OWQ90 PGL90:PGM90 PQH90:PQI90 QAD90:QAE90 QJZ90:QKA90 QTV90:QTW90 RDR90:RDS90 RNN90:RNO90 RXJ90:RXK90 SHF90:SHG90 SRB90:SRC90 TAX90:TAY90 TKT90:TKU90 TUP90:TUQ90 UEL90:UEM90 UOH90:UOI90 UYD90:UYE90 VHZ90:VIA90 VRV90:VRW90 WBR90:WBS90 WLN90:WLO90 WVJ90:WVK90 B65626:C65626 IX65626:IY65626 ST65626:SU65626 ACP65626:ACQ65626 AML65626:AMM65626 AWH65626:AWI65626 BGD65626:BGE65626 BPZ65626:BQA65626 BZV65626:BZW65626 CJR65626:CJS65626 CTN65626:CTO65626 DDJ65626:DDK65626 DNF65626:DNG65626 DXB65626:DXC65626 EGX65626:EGY65626 EQT65626:EQU65626 FAP65626:FAQ65626 FKL65626:FKM65626 FUH65626:FUI65626 GED65626:GEE65626 GNZ65626:GOA65626 GXV65626:GXW65626 HHR65626:HHS65626 HRN65626:HRO65626 IBJ65626:IBK65626 ILF65626:ILG65626 IVB65626:IVC65626 JEX65626:JEY65626 JOT65626:JOU65626 JYP65626:JYQ65626 KIL65626:KIM65626 KSH65626:KSI65626 LCD65626:LCE65626 LLZ65626:LMA65626 LVV65626:LVW65626 MFR65626:MFS65626 MPN65626:MPO65626 MZJ65626:MZK65626 NJF65626:NJG65626 NTB65626:NTC65626 OCX65626:OCY65626 OMT65626:OMU65626 OWP65626:OWQ65626 PGL65626:PGM65626 PQH65626:PQI65626 QAD65626:QAE65626 QJZ65626:QKA65626 QTV65626:QTW65626 RDR65626:RDS65626 RNN65626:RNO65626 RXJ65626:RXK65626 SHF65626:SHG65626 SRB65626:SRC65626 TAX65626:TAY65626 TKT65626:TKU65626 TUP65626:TUQ65626 UEL65626:UEM65626 UOH65626:UOI65626 UYD65626:UYE65626 VHZ65626:VIA65626 VRV65626:VRW65626 WBR65626:WBS65626 WLN65626:WLO65626 WVJ65626:WVK65626 B131162:C131162 IX131162:IY131162 ST131162:SU131162 ACP131162:ACQ131162 AML131162:AMM131162 AWH131162:AWI131162 BGD131162:BGE131162 BPZ131162:BQA131162 BZV131162:BZW131162 CJR131162:CJS131162 CTN131162:CTO131162 DDJ131162:DDK131162 DNF131162:DNG131162 DXB131162:DXC131162 EGX131162:EGY131162 EQT131162:EQU131162 FAP131162:FAQ131162 FKL131162:FKM131162 FUH131162:FUI131162 GED131162:GEE131162 GNZ131162:GOA131162 GXV131162:GXW131162 HHR131162:HHS131162 HRN131162:HRO131162 IBJ131162:IBK131162 ILF131162:ILG131162 IVB131162:IVC131162 JEX131162:JEY131162 JOT131162:JOU131162 JYP131162:JYQ131162 KIL131162:KIM131162 KSH131162:KSI131162 LCD131162:LCE131162 LLZ131162:LMA131162 LVV131162:LVW131162 MFR131162:MFS131162 MPN131162:MPO131162 MZJ131162:MZK131162 NJF131162:NJG131162 NTB131162:NTC131162 OCX131162:OCY131162 OMT131162:OMU131162 OWP131162:OWQ131162 PGL131162:PGM131162 PQH131162:PQI131162 QAD131162:QAE131162 QJZ131162:QKA131162 QTV131162:QTW131162 RDR131162:RDS131162 RNN131162:RNO131162 RXJ131162:RXK131162 SHF131162:SHG131162 SRB131162:SRC131162 TAX131162:TAY131162 TKT131162:TKU131162 TUP131162:TUQ131162 UEL131162:UEM131162 UOH131162:UOI131162 UYD131162:UYE131162 VHZ131162:VIA131162 VRV131162:VRW131162 WBR131162:WBS131162 WLN131162:WLO131162 WVJ131162:WVK131162 B196698:C196698 IX196698:IY196698 ST196698:SU196698 ACP196698:ACQ196698 AML196698:AMM196698 AWH196698:AWI196698 BGD196698:BGE196698 BPZ196698:BQA196698 BZV196698:BZW196698 CJR196698:CJS196698 CTN196698:CTO196698 DDJ196698:DDK196698 DNF196698:DNG196698 DXB196698:DXC196698 EGX196698:EGY196698 EQT196698:EQU196698 FAP196698:FAQ196698 FKL196698:FKM196698 FUH196698:FUI196698 GED196698:GEE196698 GNZ196698:GOA196698 GXV196698:GXW196698 HHR196698:HHS196698 HRN196698:HRO196698 IBJ196698:IBK196698 ILF196698:ILG196698 IVB196698:IVC196698 JEX196698:JEY196698 JOT196698:JOU196698 JYP196698:JYQ196698 KIL196698:KIM196698 KSH196698:KSI196698 LCD196698:LCE196698 LLZ196698:LMA196698 LVV196698:LVW196698 MFR196698:MFS196698 MPN196698:MPO196698 MZJ196698:MZK196698 NJF196698:NJG196698 NTB196698:NTC196698 OCX196698:OCY196698 OMT196698:OMU196698 OWP196698:OWQ196698 PGL196698:PGM196698 PQH196698:PQI196698 QAD196698:QAE196698 QJZ196698:QKA196698 QTV196698:QTW196698 RDR196698:RDS196698 RNN196698:RNO196698 RXJ196698:RXK196698 SHF196698:SHG196698 SRB196698:SRC196698 TAX196698:TAY196698 TKT196698:TKU196698 TUP196698:TUQ196698 UEL196698:UEM196698 UOH196698:UOI196698 UYD196698:UYE196698 VHZ196698:VIA196698 VRV196698:VRW196698 WBR196698:WBS196698 WLN196698:WLO196698 WVJ196698:WVK196698 B262234:C262234 IX262234:IY262234 ST262234:SU262234 ACP262234:ACQ262234 AML262234:AMM262234 AWH262234:AWI262234 BGD262234:BGE262234 BPZ262234:BQA262234 BZV262234:BZW262234 CJR262234:CJS262234 CTN262234:CTO262234 DDJ262234:DDK262234 DNF262234:DNG262234 DXB262234:DXC262234 EGX262234:EGY262234 EQT262234:EQU262234 FAP262234:FAQ262234 FKL262234:FKM262234 FUH262234:FUI262234 GED262234:GEE262234 GNZ262234:GOA262234 GXV262234:GXW262234 HHR262234:HHS262234 HRN262234:HRO262234 IBJ262234:IBK262234 ILF262234:ILG262234 IVB262234:IVC262234 JEX262234:JEY262234 JOT262234:JOU262234 JYP262234:JYQ262234 KIL262234:KIM262234 KSH262234:KSI262234 LCD262234:LCE262234 LLZ262234:LMA262234 LVV262234:LVW262234 MFR262234:MFS262234 MPN262234:MPO262234 MZJ262234:MZK262234 NJF262234:NJG262234 NTB262234:NTC262234 OCX262234:OCY262234 OMT262234:OMU262234 OWP262234:OWQ262234 PGL262234:PGM262234 PQH262234:PQI262234 QAD262234:QAE262234 QJZ262234:QKA262234 QTV262234:QTW262234 RDR262234:RDS262234 RNN262234:RNO262234 RXJ262234:RXK262234 SHF262234:SHG262234 SRB262234:SRC262234 TAX262234:TAY262234 TKT262234:TKU262234 TUP262234:TUQ262234 UEL262234:UEM262234 UOH262234:UOI262234 UYD262234:UYE262234 VHZ262234:VIA262234 VRV262234:VRW262234 WBR262234:WBS262234 WLN262234:WLO262234 WVJ262234:WVK262234 B327770:C327770 IX327770:IY327770 ST327770:SU327770 ACP327770:ACQ327770 AML327770:AMM327770 AWH327770:AWI327770 BGD327770:BGE327770 BPZ327770:BQA327770 BZV327770:BZW327770 CJR327770:CJS327770 CTN327770:CTO327770 DDJ327770:DDK327770 DNF327770:DNG327770 DXB327770:DXC327770 EGX327770:EGY327770 EQT327770:EQU327770 FAP327770:FAQ327770 FKL327770:FKM327770 FUH327770:FUI327770 GED327770:GEE327770 GNZ327770:GOA327770 GXV327770:GXW327770 HHR327770:HHS327770 HRN327770:HRO327770 IBJ327770:IBK327770 ILF327770:ILG327770 IVB327770:IVC327770 JEX327770:JEY327770 JOT327770:JOU327770 JYP327770:JYQ327770 KIL327770:KIM327770 KSH327770:KSI327770 LCD327770:LCE327770 LLZ327770:LMA327770 LVV327770:LVW327770 MFR327770:MFS327770 MPN327770:MPO327770 MZJ327770:MZK327770 NJF327770:NJG327770 NTB327770:NTC327770 OCX327770:OCY327770 OMT327770:OMU327770 OWP327770:OWQ327770 PGL327770:PGM327770 PQH327770:PQI327770 QAD327770:QAE327770 QJZ327770:QKA327770 QTV327770:QTW327770 RDR327770:RDS327770 RNN327770:RNO327770 RXJ327770:RXK327770 SHF327770:SHG327770 SRB327770:SRC327770 TAX327770:TAY327770 TKT327770:TKU327770 TUP327770:TUQ327770 UEL327770:UEM327770 UOH327770:UOI327770 UYD327770:UYE327770 VHZ327770:VIA327770 VRV327770:VRW327770 WBR327770:WBS327770 WLN327770:WLO327770 WVJ327770:WVK327770 B393306:C393306 IX393306:IY393306 ST393306:SU393306 ACP393306:ACQ393306 AML393306:AMM393306 AWH393306:AWI393306 BGD393306:BGE393306 BPZ393306:BQA393306 BZV393306:BZW393306 CJR393306:CJS393306 CTN393306:CTO393306 DDJ393306:DDK393306 DNF393306:DNG393306 DXB393306:DXC393306 EGX393306:EGY393306 EQT393306:EQU393306 FAP393306:FAQ393306 FKL393306:FKM393306 FUH393306:FUI393306 GED393306:GEE393306 GNZ393306:GOA393306 GXV393306:GXW393306 HHR393306:HHS393306 HRN393306:HRO393306 IBJ393306:IBK393306 ILF393306:ILG393306 IVB393306:IVC393306 JEX393306:JEY393306 JOT393306:JOU393306 JYP393306:JYQ393306 KIL393306:KIM393306 KSH393306:KSI393306 LCD393306:LCE393306 LLZ393306:LMA393306 LVV393306:LVW393306 MFR393306:MFS393306 MPN393306:MPO393306 MZJ393306:MZK393306 NJF393306:NJG393306 NTB393306:NTC393306 OCX393306:OCY393306 OMT393306:OMU393306 OWP393306:OWQ393306 PGL393306:PGM393306 PQH393306:PQI393306 QAD393306:QAE393306 QJZ393306:QKA393306 QTV393306:QTW393306 RDR393306:RDS393306 RNN393306:RNO393306 RXJ393306:RXK393306 SHF393306:SHG393306 SRB393306:SRC393306 TAX393306:TAY393306 TKT393306:TKU393306 TUP393306:TUQ393306 UEL393306:UEM393306 UOH393306:UOI393306 UYD393306:UYE393306 VHZ393306:VIA393306 VRV393306:VRW393306 WBR393306:WBS393306 WLN393306:WLO393306 WVJ393306:WVK393306 B458842:C458842 IX458842:IY458842 ST458842:SU458842 ACP458842:ACQ458842 AML458842:AMM458842 AWH458842:AWI458842 BGD458842:BGE458842 BPZ458842:BQA458842 BZV458842:BZW458842 CJR458842:CJS458842 CTN458842:CTO458842 DDJ458842:DDK458842 DNF458842:DNG458842 DXB458842:DXC458842 EGX458842:EGY458842 EQT458842:EQU458842 FAP458842:FAQ458842 FKL458842:FKM458842 FUH458842:FUI458842 GED458842:GEE458842 GNZ458842:GOA458842 GXV458842:GXW458842 HHR458842:HHS458842 HRN458842:HRO458842 IBJ458842:IBK458842 ILF458842:ILG458842 IVB458842:IVC458842 JEX458842:JEY458842 JOT458842:JOU458842 JYP458842:JYQ458842 KIL458842:KIM458842 KSH458842:KSI458842 LCD458842:LCE458842 LLZ458842:LMA458842 LVV458842:LVW458842 MFR458842:MFS458842 MPN458842:MPO458842 MZJ458842:MZK458842 NJF458842:NJG458842 NTB458842:NTC458842 OCX458842:OCY458842 OMT458842:OMU458842 OWP458842:OWQ458842 PGL458842:PGM458842 PQH458842:PQI458842 QAD458842:QAE458842 QJZ458842:QKA458842 QTV458842:QTW458842 RDR458842:RDS458842 RNN458842:RNO458842 RXJ458842:RXK458842 SHF458842:SHG458842 SRB458842:SRC458842 TAX458842:TAY458842 TKT458842:TKU458842 TUP458842:TUQ458842 UEL458842:UEM458842 UOH458842:UOI458842 UYD458842:UYE458842 VHZ458842:VIA458842 VRV458842:VRW458842 WBR458842:WBS458842 WLN458842:WLO458842 WVJ458842:WVK458842 B524378:C524378 IX524378:IY524378 ST524378:SU524378 ACP524378:ACQ524378 AML524378:AMM524378 AWH524378:AWI524378 BGD524378:BGE524378 BPZ524378:BQA524378 BZV524378:BZW524378 CJR524378:CJS524378 CTN524378:CTO524378 DDJ524378:DDK524378 DNF524378:DNG524378 DXB524378:DXC524378 EGX524378:EGY524378 EQT524378:EQU524378 FAP524378:FAQ524378 FKL524378:FKM524378 FUH524378:FUI524378 GED524378:GEE524378 GNZ524378:GOA524378 GXV524378:GXW524378 HHR524378:HHS524378 HRN524378:HRO524378 IBJ524378:IBK524378 ILF524378:ILG524378 IVB524378:IVC524378 JEX524378:JEY524378 JOT524378:JOU524378 JYP524378:JYQ524378 KIL524378:KIM524378 KSH524378:KSI524378 LCD524378:LCE524378 LLZ524378:LMA524378 LVV524378:LVW524378 MFR524378:MFS524378 MPN524378:MPO524378 MZJ524378:MZK524378 NJF524378:NJG524378 NTB524378:NTC524378 OCX524378:OCY524378 OMT524378:OMU524378 OWP524378:OWQ524378 PGL524378:PGM524378 PQH524378:PQI524378 QAD524378:QAE524378 QJZ524378:QKA524378 QTV524378:QTW524378 RDR524378:RDS524378 RNN524378:RNO524378 RXJ524378:RXK524378 SHF524378:SHG524378 SRB524378:SRC524378 TAX524378:TAY524378 TKT524378:TKU524378 TUP524378:TUQ524378 UEL524378:UEM524378 UOH524378:UOI524378 UYD524378:UYE524378 VHZ524378:VIA524378 VRV524378:VRW524378 WBR524378:WBS524378 WLN524378:WLO524378 WVJ524378:WVK524378 B589914:C589914 IX589914:IY589914 ST589914:SU589914 ACP589914:ACQ589914 AML589914:AMM589914 AWH589914:AWI589914 BGD589914:BGE589914 BPZ589914:BQA589914 BZV589914:BZW589914 CJR589914:CJS589914 CTN589914:CTO589914 DDJ589914:DDK589914 DNF589914:DNG589914 DXB589914:DXC589914 EGX589914:EGY589914 EQT589914:EQU589914 FAP589914:FAQ589914 FKL589914:FKM589914 FUH589914:FUI589914 GED589914:GEE589914 GNZ589914:GOA589914 GXV589914:GXW589914 HHR589914:HHS589914 HRN589914:HRO589914 IBJ589914:IBK589914 ILF589914:ILG589914 IVB589914:IVC589914 JEX589914:JEY589914 JOT589914:JOU589914 JYP589914:JYQ589914 KIL589914:KIM589914 KSH589914:KSI589914 LCD589914:LCE589914 LLZ589914:LMA589914 LVV589914:LVW589914 MFR589914:MFS589914 MPN589914:MPO589914 MZJ589914:MZK589914 NJF589914:NJG589914 NTB589914:NTC589914 OCX589914:OCY589914 OMT589914:OMU589914 OWP589914:OWQ589914 PGL589914:PGM589914 PQH589914:PQI589914 QAD589914:QAE589914 QJZ589914:QKA589914 QTV589914:QTW589914 RDR589914:RDS589914 RNN589914:RNO589914 RXJ589914:RXK589914 SHF589914:SHG589914 SRB589914:SRC589914 TAX589914:TAY589914 TKT589914:TKU589914 TUP589914:TUQ589914 UEL589914:UEM589914 UOH589914:UOI589914 UYD589914:UYE589914 VHZ589914:VIA589914 VRV589914:VRW589914 WBR589914:WBS589914 WLN589914:WLO589914 WVJ589914:WVK589914 B655450:C655450 IX655450:IY655450 ST655450:SU655450 ACP655450:ACQ655450 AML655450:AMM655450 AWH655450:AWI655450 BGD655450:BGE655450 BPZ655450:BQA655450 BZV655450:BZW655450 CJR655450:CJS655450 CTN655450:CTO655450 DDJ655450:DDK655450 DNF655450:DNG655450 DXB655450:DXC655450 EGX655450:EGY655450 EQT655450:EQU655450 FAP655450:FAQ655450 FKL655450:FKM655450 FUH655450:FUI655450 GED655450:GEE655450 GNZ655450:GOA655450 GXV655450:GXW655450 HHR655450:HHS655450 HRN655450:HRO655450 IBJ655450:IBK655450 ILF655450:ILG655450 IVB655450:IVC655450 JEX655450:JEY655450 JOT655450:JOU655450 JYP655450:JYQ655450 KIL655450:KIM655450 KSH655450:KSI655450 LCD655450:LCE655450 LLZ655450:LMA655450 LVV655450:LVW655450 MFR655450:MFS655450 MPN655450:MPO655450 MZJ655450:MZK655450 NJF655450:NJG655450 NTB655450:NTC655450 OCX655450:OCY655450 OMT655450:OMU655450 OWP655450:OWQ655450 PGL655450:PGM655450 PQH655450:PQI655450 QAD655450:QAE655450 QJZ655450:QKA655450 QTV655450:QTW655450 RDR655450:RDS655450 RNN655450:RNO655450 RXJ655450:RXK655450 SHF655450:SHG655450 SRB655450:SRC655450 TAX655450:TAY655450 TKT655450:TKU655450 TUP655450:TUQ655450 UEL655450:UEM655450 UOH655450:UOI655450 UYD655450:UYE655450 VHZ655450:VIA655450 VRV655450:VRW655450 WBR655450:WBS655450 WLN655450:WLO655450 WVJ655450:WVK655450 B720986:C720986 IX720986:IY720986 ST720986:SU720986 ACP720986:ACQ720986 AML720986:AMM720986 AWH720986:AWI720986 BGD720986:BGE720986 BPZ720986:BQA720986 BZV720986:BZW720986 CJR720986:CJS720986 CTN720986:CTO720986 DDJ720986:DDK720986 DNF720986:DNG720986 DXB720986:DXC720986 EGX720986:EGY720986 EQT720986:EQU720986 FAP720986:FAQ720986 FKL720986:FKM720986 FUH720986:FUI720986 GED720986:GEE720986 GNZ720986:GOA720986 GXV720986:GXW720986 HHR720986:HHS720986 HRN720986:HRO720986 IBJ720986:IBK720986 ILF720986:ILG720986 IVB720986:IVC720986 JEX720986:JEY720986 JOT720986:JOU720986 JYP720986:JYQ720986 KIL720986:KIM720986 KSH720986:KSI720986 LCD720986:LCE720986 LLZ720986:LMA720986 LVV720986:LVW720986 MFR720986:MFS720986 MPN720986:MPO720986 MZJ720986:MZK720986 NJF720986:NJG720986 NTB720986:NTC720986 OCX720986:OCY720986 OMT720986:OMU720986 OWP720986:OWQ720986 PGL720986:PGM720986 PQH720986:PQI720986 QAD720986:QAE720986 QJZ720986:QKA720986 QTV720986:QTW720986 RDR720986:RDS720986 RNN720986:RNO720986 RXJ720986:RXK720986 SHF720986:SHG720986 SRB720986:SRC720986 TAX720986:TAY720986 TKT720986:TKU720986 TUP720986:TUQ720986 UEL720986:UEM720986 UOH720986:UOI720986 UYD720986:UYE720986 VHZ720986:VIA720986 VRV720986:VRW720986 WBR720986:WBS720986 WLN720986:WLO720986 WVJ720986:WVK720986 B786522:C786522 IX786522:IY786522 ST786522:SU786522 ACP786522:ACQ786522 AML786522:AMM786522 AWH786522:AWI786522 BGD786522:BGE786522 BPZ786522:BQA786522 BZV786522:BZW786522 CJR786522:CJS786522 CTN786522:CTO786522 DDJ786522:DDK786522 DNF786522:DNG786522 DXB786522:DXC786522 EGX786522:EGY786522 EQT786522:EQU786522 FAP786522:FAQ786522 FKL786522:FKM786522 FUH786522:FUI786522 GED786522:GEE786522 GNZ786522:GOA786522 GXV786522:GXW786522 HHR786522:HHS786522 HRN786522:HRO786522 IBJ786522:IBK786522 ILF786522:ILG786522 IVB786522:IVC786522 JEX786522:JEY786522 JOT786522:JOU786522 JYP786522:JYQ786522 KIL786522:KIM786522 KSH786522:KSI786522 LCD786522:LCE786522 LLZ786522:LMA786522 LVV786522:LVW786522 MFR786522:MFS786522 MPN786522:MPO786522 MZJ786522:MZK786522 NJF786522:NJG786522 NTB786522:NTC786522 OCX786522:OCY786522 OMT786522:OMU786522 OWP786522:OWQ786522 PGL786522:PGM786522 PQH786522:PQI786522 QAD786522:QAE786522 QJZ786522:QKA786522 QTV786522:QTW786522 RDR786522:RDS786522 RNN786522:RNO786522 RXJ786522:RXK786522 SHF786522:SHG786522 SRB786522:SRC786522 TAX786522:TAY786522 TKT786522:TKU786522 TUP786522:TUQ786522 UEL786522:UEM786522 UOH786522:UOI786522 UYD786522:UYE786522 VHZ786522:VIA786522 VRV786522:VRW786522 WBR786522:WBS786522 WLN786522:WLO786522 WVJ786522:WVK786522 B852058:C852058 IX852058:IY852058 ST852058:SU852058 ACP852058:ACQ852058 AML852058:AMM852058 AWH852058:AWI852058 BGD852058:BGE852058 BPZ852058:BQA852058 BZV852058:BZW852058 CJR852058:CJS852058 CTN852058:CTO852058 DDJ852058:DDK852058 DNF852058:DNG852058 DXB852058:DXC852058 EGX852058:EGY852058 EQT852058:EQU852058 FAP852058:FAQ852058 FKL852058:FKM852058 FUH852058:FUI852058 GED852058:GEE852058 GNZ852058:GOA852058 GXV852058:GXW852058 HHR852058:HHS852058 HRN852058:HRO852058 IBJ852058:IBK852058 ILF852058:ILG852058 IVB852058:IVC852058 JEX852058:JEY852058 JOT852058:JOU852058 JYP852058:JYQ852058 KIL852058:KIM852058 KSH852058:KSI852058 LCD852058:LCE852058 LLZ852058:LMA852058 LVV852058:LVW852058 MFR852058:MFS852058 MPN852058:MPO852058 MZJ852058:MZK852058 NJF852058:NJG852058 NTB852058:NTC852058 OCX852058:OCY852058 OMT852058:OMU852058 OWP852058:OWQ852058 PGL852058:PGM852058 PQH852058:PQI852058 QAD852058:QAE852058 QJZ852058:QKA852058 QTV852058:QTW852058 RDR852058:RDS852058 RNN852058:RNO852058 RXJ852058:RXK852058 SHF852058:SHG852058 SRB852058:SRC852058 TAX852058:TAY852058 TKT852058:TKU852058 TUP852058:TUQ852058 UEL852058:UEM852058 UOH852058:UOI852058 UYD852058:UYE852058 VHZ852058:VIA852058 VRV852058:VRW852058 WBR852058:WBS852058 WLN852058:WLO852058 WVJ852058:WVK852058 B917594:C917594 IX917594:IY917594 ST917594:SU917594 ACP917594:ACQ917594 AML917594:AMM917594 AWH917594:AWI917594 BGD917594:BGE917594 BPZ917594:BQA917594 BZV917594:BZW917594 CJR917594:CJS917594 CTN917594:CTO917594 DDJ917594:DDK917594 DNF917594:DNG917594 DXB917594:DXC917594 EGX917594:EGY917594 EQT917594:EQU917594 FAP917594:FAQ917594 FKL917594:FKM917594 FUH917594:FUI917594 GED917594:GEE917594 GNZ917594:GOA917594 GXV917594:GXW917594 HHR917594:HHS917594 HRN917594:HRO917594 IBJ917594:IBK917594 ILF917594:ILG917594 IVB917594:IVC917594 JEX917594:JEY917594 JOT917594:JOU917594 JYP917594:JYQ917594 KIL917594:KIM917594 KSH917594:KSI917594 LCD917594:LCE917594 LLZ917594:LMA917594 LVV917594:LVW917594 MFR917594:MFS917594 MPN917594:MPO917594 MZJ917594:MZK917594 NJF917594:NJG917594 NTB917594:NTC917594 OCX917594:OCY917594 OMT917594:OMU917594 OWP917594:OWQ917594 PGL917594:PGM917594 PQH917594:PQI917594 QAD917594:QAE917594 QJZ917594:QKA917594 QTV917594:QTW917594 RDR917594:RDS917594 RNN917594:RNO917594 RXJ917594:RXK917594 SHF917594:SHG917594 SRB917594:SRC917594 TAX917594:TAY917594 TKT917594:TKU917594 TUP917594:TUQ917594 UEL917594:UEM917594 UOH917594:UOI917594 UYD917594:UYE917594 VHZ917594:VIA917594 VRV917594:VRW917594 WBR917594:WBS917594 WLN917594:WLO917594 WVJ917594:WVK917594 B983130:C983130 IX983130:IY983130 ST983130:SU983130 ACP983130:ACQ983130 AML983130:AMM983130 AWH983130:AWI983130 BGD983130:BGE983130 BPZ983130:BQA983130 BZV983130:BZW983130 CJR983130:CJS983130 CTN983130:CTO983130 DDJ983130:DDK983130 DNF983130:DNG983130 DXB983130:DXC983130 EGX983130:EGY983130 EQT983130:EQU983130 FAP983130:FAQ983130 FKL983130:FKM983130 FUH983130:FUI983130 GED983130:GEE983130 GNZ983130:GOA983130 GXV983130:GXW983130 HHR983130:HHS983130 HRN983130:HRO983130 IBJ983130:IBK983130 ILF983130:ILG983130 IVB983130:IVC983130 JEX983130:JEY983130 JOT983130:JOU983130 JYP983130:JYQ983130 KIL983130:KIM983130 KSH983130:KSI983130 LCD983130:LCE983130 LLZ983130:LMA983130 LVV983130:LVW983130 MFR983130:MFS983130 MPN983130:MPO983130 MZJ983130:MZK983130 NJF983130:NJG983130 NTB983130:NTC983130 OCX983130:OCY983130 OMT983130:OMU983130 OWP983130:OWQ983130 PGL983130:PGM983130 PQH983130:PQI983130 QAD983130:QAE983130 QJZ983130:QKA983130 QTV983130:QTW983130 RDR983130:RDS983130 RNN983130:RNO983130 RXJ983130:RXK983130 SHF983130:SHG983130 SRB983130:SRC983130 TAX983130:TAY983130 TKT983130:TKU983130 TUP983130:TUQ983130 UEL983130:UEM983130 UOH983130:UOI983130 UYD983130:UYE983130 VHZ983130:VIA983130 VRV983130:VRW983130 WBR983130:WBS983130 WLN983130:WLO983130 WVJ983130:WVK983130">
      <formula1>$R$83:$R$88</formula1>
    </dataValidation>
    <dataValidation type="list" allowBlank="1" sqref="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formula1>$R$22:$R$26</formula1>
    </dataValidation>
    <dataValidation type="list" allowBlank="1" sqref="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formula1>$P$22:$P$27</formula1>
    </dataValidation>
    <dataValidation type="list" allowBlank="1" sqref="WVJ983120:WVK983120 IX80:IY80 ST80:SU80 ACP80:ACQ80 AML80:AMM80 AWH80:AWI80 BGD80:BGE80 BPZ80:BQA80 BZV80:BZW80 CJR80:CJS80 CTN80:CTO80 DDJ80:DDK80 DNF80:DNG80 DXB80:DXC80 EGX80:EGY80 EQT80:EQU80 FAP80:FAQ80 FKL80:FKM80 FUH80:FUI80 GED80:GEE80 GNZ80:GOA80 GXV80:GXW80 HHR80:HHS80 HRN80:HRO80 IBJ80:IBK80 ILF80:ILG80 IVB80:IVC80 JEX80:JEY80 JOT80:JOU80 JYP80:JYQ80 KIL80:KIM80 KSH80:KSI80 LCD80:LCE80 LLZ80:LMA80 LVV80:LVW80 MFR80:MFS80 MPN80:MPO80 MZJ80:MZK80 NJF80:NJG80 NTB80:NTC80 OCX80:OCY80 OMT80:OMU80 OWP80:OWQ80 PGL80:PGM80 PQH80:PQI80 QAD80:QAE80 QJZ80:QKA80 QTV80:QTW80 RDR80:RDS80 RNN80:RNO80 RXJ80:RXK80 SHF80:SHG80 SRB80:SRC80 TAX80:TAY80 TKT80:TKU80 TUP80:TUQ80 UEL80:UEM80 UOH80:UOI80 UYD80:UYE80 VHZ80:VIA80 VRV80:VRW80 WBR80:WBS80 WLN80:WLO80 WVJ80:WVK80 B65616:C65616 IX65616:IY65616 ST65616:SU65616 ACP65616:ACQ65616 AML65616:AMM65616 AWH65616:AWI65616 BGD65616:BGE65616 BPZ65616:BQA65616 BZV65616:BZW65616 CJR65616:CJS65616 CTN65616:CTO65616 DDJ65616:DDK65616 DNF65616:DNG65616 DXB65616:DXC65616 EGX65616:EGY65616 EQT65616:EQU65616 FAP65616:FAQ65616 FKL65616:FKM65616 FUH65616:FUI65616 GED65616:GEE65616 GNZ65616:GOA65616 GXV65616:GXW65616 HHR65616:HHS65616 HRN65616:HRO65616 IBJ65616:IBK65616 ILF65616:ILG65616 IVB65616:IVC65616 JEX65616:JEY65616 JOT65616:JOU65616 JYP65616:JYQ65616 KIL65616:KIM65616 KSH65616:KSI65616 LCD65616:LCE65616 LLZ65616:LMA65616 LVV65616:LVW65616 MFR65616:MFS65616 MPN65616:MPO65616 MZJ65616:MZK65616 NJF65616:NJG65616 NTB65616:NTC65616 OCX65616:OCY65616 OMT65616:OMU65616 OWP65616:OWQ65616 PGL65616:PGM65616 PQH65616:PQI65616 QAD65616:QAE65616 QJZ65616:QKA65616 QTV65616:QTW65616 RDR65616:RDS65616 RNN65616:RNO65616 RXJ65616:RXK65616 SHF65616:SHG65616 SRB65616:SRC65616 TAX65616:TAY65616 TKT65616:TKU65616 TUP65616:TUQ65616 UEL65616:UEM65616 UOH65616:UOI65616 UYD65616:UYE65616 VHZ65616:VIA65616 VRV65616:VRW65616 WBR65616:WBS65616 WLN65616:WLO65616 WVJ65616:WVK65616 B131152:C131152 IX131152:IY131152 ST131152:SU131152 ACP131152:ACQ131152 AML131152:AMM131152 AWH131152:AWI131152 BGD131152:BGE131152 BPZ131152:BQA131152 BZV131152:BZW131152 CJR131152:CJS131152 CTN131152:CTO131152 DDJ131152:DDK131152 DNF131152:DNG131152 DXB131152:DXC131152 EGX131152:EGY131152 EQT131152:EQU131152 FAP131152:FAQ131152 FKL131152:FKM131152 FUH131152:FUI131152 GED131152:GEE131152 GNZ131152:GOA131152 GXV131152:GXW131152 HHR131152:HHS131152 HRN131152:HRO131152 IBJ131152:IBK131152 ILF131152:ILG131152 IVB131152:IVC131152 JEX131152:JEY131152 JOT131152:JOU131152 JYP131152:JYQ131152 KIL131152:KIM131152 KSH131152:KSI131152 LCD131152:LCE131152 LLZ131152:LMA131152 LVV131152:LVW131152 MFR131152:MFS131152 MPN131152:MPO131152 MZJ131152:MZK131152 NJF131152:NJG131152 NTB131152:NTC131152 OCX131152:OCY131152 OMT131152:OMU131152 OWP131152:OWQ131152 PGL131152:PGM131152 PQH131152:PQI131152 QAD131152:QAE131152 QJZ131152:QKA131152 QTV131152:QTW131152 RDR131152:RDS131152 RNN131152:RNO131152 RXJ131152:RXK131152 SHF131152:SHG131152 SRB131152:SRC131152 TAX131152:TAY131152 TKT131152:TKU131152 TUP131152:TUQ131152 UEL131152:UEM131152 UOH131152:UOI131152 UYD131152:UYE131152 VHZ131152:VIA131152 VRV131152:VRW131152 WBR131152:WBS131152 WLN131152:WLO131152 WVJ131152:WVK131152 B196688:C196688 IX196688:IY196688 ST196688:SU196688 ACP196688:ACQ196688 AML196688:AMM196688 AWH196688:AWI196688 BGD196688:BGE196688 BPZ196688:BQA196688 BZV196688:BZW196688 CJR196688:CJS196688 CTN196688:CTO196688 DDJ196688:DDK196688 DNF196688:DNG196688 DXB196688:DXC196688 EGX196688:EGY196688 EQT196688:EQU196688 FAP196688:FAQ196688 FKL196688:FKM196688 FUH196688:FUI196688 GED196688:GEE196688 GNZ196688:GOA196688 GXV196688:GXW196688 HHR196688:HHS196688 HRN196688:HRO196688 IBJ196688:IBK196688 ILF196688:ILG196688 IVB196688:IVC196688 JEX196688:JEY196688 JOT196688:JOU196688 JYP196688:JYQ196688 KIL196688:KIM196688 KSH196688:KSI196688 LCD196688:LCE196688 LLZ196688:LMA196688 LVV196688:LVW196688 MFR196688:MFS196688 MPN196688:MPO196688 MZJ196688:MZK196688 NJF196688:NJG196688 NTB196688:NTC196688 OCX196688:OCY196688 OMT196688:OMU196688 OWP196688:OWQ196688 PGL196688:PGM196688 PQH196688:PQI196688 QAD196688:QAE196688 QJZ196688:QKA196688 QTV196688:QTW196688 RDR196688:RDS196688 RNN196688:RNO196688 RXJ196688:RXK196688 SHF196688:SHG196688 SRB196688:SRC196688 TAX196688:TAY196688 TKT196688:TKU196688 TUP196688:TUQ196688 UEL196688:UEM196688 UOH196688:UOI196688 UYD196688:UYE196688 VHZ196688:VIA196688 VRV196688:VRW196688 WBR196688:WBS196688 WLN196688:WLO196688 WVJ196688:WVK196688 B262224:C262224 IX262224:IY262224 ST262224:SU262224 ACP262224:ACQ262224 AML262224:AMM262224 AWH262224:AWI262224 BGD262224:BGE262224 BPZ262224:BQA262224 BZV262224:BZW262224 CJR262224:CJS262224 CTN262224:CTO262224 DDJ262224:DDK262224 DNF262224:DNG262224 DXB262224:DXC262224 EGX262224:EGY262224 EQT262224:EQU262224 FAP262224:FAQ262224 FKL262224:FKM262224 FUH262224:FUI262224 GED262224:GEE262224 GNZ262224:GOA262224 GXV262224:GXW262224 HHR262224:HHS262224 HRN262224:HRO262224 IBJ262224:IBK262224 ILF262224:ILG262224 IVB262224:IVC262224 JEX262224:JEY262224 JOT262224:JOU262224 JYP262224:JYQ262224 KIL262224:KIM262224 KSH262224:KSI262224 LCD262224:LCE262224 LLZ262224:LMA262224 LVV262224:LVW262224 MFR262224:MFS262224 MPN262224:MPO262224 MZJ262224:MZK262224 NJF262224:NJG262224 NTB262224:NTC262224 OCX262224:OCY262224 OMT262224:OMU262224 OWP262224:OWQ262224 PGL262224:PGM262224 PQH262224:PQI262224 QAD262224:QAE262224 QJZ262224:QKA262224 QTV262224:QTW262224 RDR262224:RDS262224 RNN262224:RNO262224 RXJ262224:RXK262224 SHF262224:SHG262224 SRB262224:SRC262224 TAX262224:TAY262224 TKT262224:TKU262224 TUP262224:TUQ262224 UEL262224:UEM262224 UOH262224:UOI262224 UYD262224:UYE262224 VHZ262224:VIA262224 VRV262224:VRW262224 WBR262224:WBS262224 WLN262224:WLO262224 WVJ262224:WVK262224 B327760:C327760 IX327760:IY327760 ST327760:SU327760 ACP327760:ACQ327760 AML327760:AMM327760 AWH327760:AWI327760 BGD327760:BGE327760 BPZ327760:BQA327760 BZV327760:BZW327760 CJR327760:CJS327760 CTN327760:CTO327760 DDJ327760:DDK327760 DNF327760:DNG327760 DXB327760:DXC327760 EGX327760:EGY327760 EQT327760:EQU327760 FAP327760:FAQ327760 FKL327760:FKM327760 FUH327760:FUI327760 GED327760:GEE327760 GNZ327760:GOA327760 GXV327760:GXW327760 HHR327760:HHS327760 HRN327760:HRO327760 IBJ327760:IBK327760 ILF327760:ILG327760 IVB327760:IVC327760 JEX327760:JEY327760 JOT327760:JOU327760 JYP327760:JYQ327760 KIL327760:KIM327760 KSH327760:KSI327760 LCD327760:LCE327760 LLZ327760:LMA327760 LVV327760:LVW327760 MFR327760:MFS327760 MPN327760:MPO327760 MZJ327760:MZK327760 NJF327760:NJG327760 NTB327760:NTC327760 OCX327760:OCY327760 OMT327760:OMU327760 OWP327760:OWQ327760 PGL327760:PGM327760 PQH327760:PQI327760 QAD327760:QAE327760 QJZ327760:QKA327760 QTV327760:QTW327760 RDR327760:RDS327760 RNN327760:RNO327760 RXJ327760:RXK327760 SHF327760:SHG327760 SRB327760:SRC327760 TAX327760:TAY327760 TKT327760:TKU327760 TUP327760:TUQ327760 UEL327760:UEM327760 UOH327760:UOI327760 UYD327760:UYE327760 VHZ327760:VIA327760 VRV327760:VRW327760 WBR327760:WBS327760 WLN327760:WLO327760 WVJ327760:WVK327760 B393296:C393296 IX393296:IY393296 ST393296:SU393296 ACP393296:ACQ393296 AML393296:AMM393296 AWH393296:AWI393296 BGD393296:BGE393296 BPZ393296:BQA393296 BZV393296:BZW393296 CJR393296:CJS393296 CTN393296:CTO393296 DDJ393296:DDK393296 DNF393296:DNG393296 DXB393296:DXC393296 EGX393296:EGY393296 EQT393296:EQU393296 FAP393296:FAQ393296 FKL393296:FKM393296 FUH393296:FUI393296 GED393296:GEE393296 GNZ393296:GOA393296 GXV393296:GXW393296 HHR393296:HHS393296 HRN393296:HRO393296 IBJ393296:IBK393296 ILF393296:ILG393296 IVB393296:IVC393296 JEX393296:JEY393296 JOT393296:JOU393296 JYP393296:JYQ393296 KIL393296:KIM393296 KSH393296:KSI393296 LCD393296:LCE393296 LLZ393296:LMA393296 LVV393296:LVW393296 MFR393296:MFS393296 MPN393296:MPO393296 MZJ393296:MZK393296 NJF393296:NJG393296 NTB393296:NTC393296 OCX393296:OCY393296 OMT393296:OMU393296 OWP393296:OWQ393296 PGL393296:PGM393296 PQH393296:PQI393296 QAD393296:QAE393296 QJZ393296:QKA393296 QTV393296:QTW393296 RDR393296:RDS393296 RNN393296:RNO393296 RXJ393296:RXK393296 SHF393296:SHG393296 SRB393296:SRC393296 TAX393296:TAY393296 TKT393296:TKU393296 TUP393296:TUQ393296 UEL393296:UEM393296 UOH393296:UOI393296 UYD393296:UYE393296 VHZ393296:VIA393296 VRV393296:VRW393296 WBR393296:WBS393296 WLN393296:WLO393296 WVJ393296:WVK393296 B458832:C458832 IX458832:IY458832 ST458832:SU458832 ACP458832:ACQ458832 AML458832:AMM458832 AWH458832:AWI458832 BGD458832:BGE458832 BPZ458832:BQA458832 BZV458832:BZW458832 CJR458832:CJS458832 CTN458832:CTO458832 DDJ458832:DDK458832 DNF458832:DNG458832 DXB458832:DXC458832 EGX458832:EGY458832 EQT458832:EQU458832 FAP458832:FAQ458832 FKL458832:FKM458832 FUH458832:FUI458832 GED458832:GEE458832 GNZ458832:GOA458832 GXV458832:GXW458832 HHR458832:HHS458832 HRN458832:HRO458832 IBJ458832:IBK458832 ILF458832:ILG458832 IVB458832:IVC458832 JEX458832:JEY458832 JOT458832:JOU458832 JYP458832:JYQ458832 KIL458832:KIM458832 KSH458832:KSI458832 LCD458832:LCE458832 LLZ458832:LMA458832 LVV458832:LVW458832 MFR458832:MFS458832 MPN458832:MPO458832 MZJ458832:MZK458832 NJF458832:NJG458832 NTB458832:NTC458832 OCX458832:OCY458832 OMT458832:OMU458832 OWP458832:OWQ458832 PGL458832:PGM458832 PQH458832:PQI458832 QAD458832:QAE458832 QJZ458832:QKA458832 QTV458832:QTW458832 RDR458832:RDS458832 RNN458832:RNO458832 RXJ458832:RXK458832 SHF458832:SHG458832 SRB458832:SRC458832 TAX458832:TAY458832 TKT458832:TKU458832 TUP458832:TUQ458832 UEL458832:UEM458832 UOH458832:UOI458832 UYD458832:UYE458832 VHZ458832:VIA458832 VRV458832:VRW458832 WBR458832:WBS458832 WLN458832:WLO458832 WVJ458832:WVK458832 B524368:C524368 IX524368:IY524368 ST524368:SU524368 ACP524368:ACQ524368 AML524368:AMM524368 AWH524368:AWI524368 BGD524368:BGE524368 BPZ524368:BQA524368 BZV524368:BZW524368 CJR524368:CJS524368 CTN524368:CTO524368 DDJ524368:DDK524368 DNF524368:DNG524368 DXB524368:DXC524368 EGX524368:EGY524368 EQT524368:EQU524368 FAP524368:FAQ524368 FKL524368:FKM524368 FUH524368:FUI524368 GED524368:GEE524368 GNZ524368:GOA524368 GXV524368:GXW524368 HHR524368:HHS524368 HRN524368:HRO524368 IBJ524368:IBK524368 ILF524368:ILG524368 IVB524368:IVC524368 JEX524368:JEY524368 JOT524368:JOU524368 JYP524368:JYQ524368 KIL524368:KIM524368 KSH524368:KSI524368 LCD524368:LCE524368 LLZ524368:LMA524368 LVV524368:LVW524368 MFR524368:MFS524368 MPN524368:MPO524368 MZJ524368:MZK524368 NJF524368:NJG524368 NTB524368:NTC524368 OCX524368:OCY524368 OMT524368:OMU524368 OWP524368:OWQ524368 PGL524368:PGM524368 PQH524368:PQI524368 QAD524368:QAE524368 QJZ524368:QKA524368 QTV524368:QTW524368 RDR524368:RDS524368 RNN524368:RNO524368 RXJ524368:RXK524368 SHF524368:SHG524368 SRB524368:SRC524368 TAX524368:TAY524368 TKT524368:TKU524368 TUP524368:TUQ524368 UEL524368:UEM524368 UOH524368:UOI524368 UYD524368:UYE524368 VHZ524368:VIA524368 VRV524368:VRW524368 WBR524368:WBS524368 WLN524368:WLO524368 WVJ524368:WVK524368 B589904:C589904 IX589904:IY589904 ST589904:SU589904 ACP589904:ACQ589904 AML589904:AMM589904 AWH589904:AWI589904 BGD589904:BGE589904 BPZ589904:BQA589904 BZV589904:BZW589904 CJR589904:CJS589904 CTN589904:CTO589904 DDJ589904:DDK589904 DNF589904:DNG589904 DXB589904:DXC589904 EGX589904:EGY589904 EQT589904:EQU589904 FAP589904:FAQ589904 FKL589904:FKM589904 FUH589904:FUI589904 GED589904:GEE589904 GNZ589904:GOA589904 GXV589904:GXW589904 HHR589904:HHS589904 HRN589904:HRO589904 IBJ589904:IBK589904 ILF589904:ILG589904 IVB589904:IVC589904 JEX589904:JEY589904 JOT589904:JOU589904 JYP589904:JYQ589904 KIL589904:KIM589904 KSH589904:KSI589904 LCD589904:LCE589904 LLZ589904:LMA589904 LVV589904:LVW589904 MFR589904:MFS589904 MPN589904:MPO589904 MZJ589904:MZK589904 NJF589904:NJG589904 NTB589904:NTC589904 OCX589904:OCY589904 OMT589904:OMU589904 OWP589904:OWQ589904 PGL589904:PGM589904 PQH589904:PQI589904 QAD589904:QAE589904 QJZ589904:QKA589904 QTV589904:QTW589904 RDR589904:RDS589904 RNN589904:RNO589904 RXJ589904:RXK589904 SHF589904:SHG589904 SRB589904:SRC589904 TAX589904:TAY589904 TKT589904:TKU589904 TUP589904:TUQ589904 UEL589904:UEM589904 UOH589904:UOI589904 UYD589904:UYE589904 VHZ589904:VIA589904 VRV589904:VRW589904 WBR589904:WBS589904 WLN589904:WLO589904 WVJ589904:WVK589904 B655440:C655440 IX655440:IY655440 ST655440:SU655440 ACP655440:ACQ655440 AML655440:AMM655440 AWH655440:AWI655440 BGD655440:BGE655440 BPZ655440:BQA655440 BZV655440:BZW655440 CJR655440:CJS655440 CTN655440:CTO655440 DDJ655440:DDK655440 DNF655440:DNG655440 DXB655440:DXC655440 EGX655440:EGY655440 EQT655440:EQU655440 FAP655440:FAQ655440 FKL655440:FKM655440 FUH655440:FUI655440 GED655440:GEE655440 GNZ655440:GOA655440 GXV655440:GXW655440 HHR655440:HHS655440 HRN655440:HRO655440 IBJ655440:IBK655440 ILF655440:ILG655440 IVB655440:IVC655440 JEX655440:JEY655440 JOT655440:JOU655440 JYP655440:JYQ655440 KIL655440:KIM655440 KSH655440:KSI655440 LCD655440:LCE655440 LLZ655440:LMA655440 LVV655440:LVW655440 MFR655440:MFS655440 MPN655440:MPO655440 MZJ655440:MZK655440 NJF655440:NJG655440 NTB655440:NTC655440 OCX655440:OCY655440 OMT655440:OMU655440 OWP655440:OWQ655440 PGL655440:PGM655440 PQH655440:PQI655440 QAD655440:QAE655440 QJZ655440:QKA655440 QTV655440:QTW655440 RDR655440:RDS655440 RNN655440:RNO655440 RXJ655440:RXK655440 SHF655440:SHG655440 SRB655440:SRC655440 TAX655440:TAY655440 TKT655440:TKU655440 TUP655440:TUQ655440 UEL655440:UEM655440 UOH655440:UOI655440 UYD655440:UYE655440 VHZ655440:VIA655440 VRV655440:VRW655440 WBR655440:WBS655440 WLN655440:WLO655440 WVJ655440:WVK655440 B720976:C720976 IX720976:IY720976 ST720976:SU720976 ACP720976:ACQ720976 AML720976:AMM720976 AWH720976:AWI720976 BGD720976:BGE720976 BPZ720976:BQA720976 BZV720976:BZW720976 CJR720976:CJS720976 CTN720976:CTO720976 DDJ720976:DDK720976 DNF720976:DNG720976 DXB720976:DXC720976 EGX720976:EGY720976 EQT720976:EQU720976 FAP720976:FAQ720976 FKL720976:FKM720976 FUH720976:FUI720976 GED720976:GEE720976 GNZ720976:GOA720976 GXV720976:GXW720976 HHR720976:HHS720976 HRN720976:HRO720976 IBJ720976:IBK720976 ILF720976:ILG720976 IVB720976:IVC720976 JEX720976:JEY720976 JOT720976:JOU720976 JYP720976:JYQ720976 KIL720976:KIM720976 KSH720976:KSI720976 LCD720976:LCE720976 LLZ720976:LMA720976 LVV720976:LVW720976 MFR720976:MFS720976 MPN720976:MPO720976 MZJ720976:MZK720976 NJF720976:NJG720976 NTB720976:NTC720976 OCX720976:OCY720976 OMT720976:OMU720976 OWP720976:OWQ720976 PGL720976:PGM720976 PQH720976:PQI720976 QAD720976:QAE720976 QJZ720976:QKA720976 QTV720976:QTW720976 RDR720976:RDS720976 RNN720976:RNO720976 RXJ720976:RXK720976 SHF720976:SHG720976 SRB720976:SRC720976 TAX720976:TAY720976 TKT720976:TKU720976 TUP720976:TUQ720976 UEL720976:UEM720976 UOH720976:UOI720976 UYD720976:UYE720976 VHZ720976:VIA720976 VRV720976:VRW720976 WBR720976:WBS720976 WLN720976:WLO720976 WVJ720976:WVK720976 B786512:C786512 IX786512:IY786512 ST786512:SU786512 ACP786512:ACQ786512 AML786512:AMM786512 AWH786512:AWI786512 BGD786512:BGE786512 BPZ786512:BQA786512 BZV786512:BZW786512 CJR786512:CJS786512 CTN786512:CTO786512 DDJ786512:DDK786512 DNF786512:DNG786512 DXB786512:DXC786512 EGX786512:EGY786512 EQT786512:EQU786512 FAP786512:FAQ786512 FKL786512:FKM786512 FUH786512:FUI786512 GED786512:GEE786512 GNZ786512:GOA786512 GXV786512:GXW786512 HHR786512:HHS786512 HRN786512:HRO786512 IBJ786512:IBK786512 ILF786512:ILG786512 IVB786512:IVC786512 JEX786512:JEY786512 JOT786512:JOU786512 JYP786512:JYQ786512 KIL786512:KIM786512 KSH786512:KSI786512 LCD786512:LCE786512 LLZ786512:LMA786512 LVV786512:LVW786512 MFR786512:MFS786512 MPN786512:MPO786512 MZJ786512:MZK786512 NJF786512:NJG786512 NTB786512:NTC786512 OCX786512:OCY786512 OMT786512:OMU786512 OWP786512:OWQ786512 PGL786512:PGM786512 PQH786512:PQI786512 QAD786512:QAE786512 QJZ786512:QKA786512 QTV786512:QTW786512 RDR786512:RDS786512 RNN786512:RNO786512 RXJ786512:RXK786512 SHF786512:SHG786512 SRB786512:SRC786512 TAX786512:TAY786512 TKT786512:TKU786512 TUP786512:TUQ786512 UEL786512:UEM786512 UOH786512:UOI786512 UYD786512:UYE786512 VHZ786512:VIA786512 VRV786512:VRW786512 WBR786512:WBS786512 WLN786512:WLO786512 WVJ786512:WVK786512 B852048:C852048 IX852048:IY852048 ST852048:SU852048 ACP852048:ACQ852048 AML852048:AMM852048 AWH852048:AWI852048 BGD852048:BGE852048 BPZ852048:BQA852048 BZV852048:BZW852048 CJR852048:CJS852048 CTN852048:CTO852048 DDJ852048:DDK852048 DNF852048:DNG852048 DXB852048:DXC852048 EGX852048:EGY852048 EQT852048:EQU852048 FAP852048:FAQ852048 FKL852048:FKM852048 FUH852048:FUI852048 GED852048:GEE852048 GNZ852048:GOA852048 GXV852048:GXW852048 HHR852048:HHS852048 HRN852048:HRO852048 IBJ852048:IBK852048 ILF852048:ILG852048 IVB852048:IVC852048 JEX852048:JEY852048 JOT852048:JOU852048 JYP852048:JYQ852048 KIL852048:KIM852048 KSH852048:KSI852048 LCD852048:LCE852048 LLZ852048:LMA852048 LVV852048:LVW852048 MFR852048:MFS852048 MPN852048:MPO852048 MZJ852048:MZK852048 NJF852048:NJG852048 NTB852048:NTC852048 OCX852048:OCY852048 OMT852048:OMU852048 OWP852048:OWQ852048 PGL852048:PGM852048 PQH852048:PQI852048 QAD852048:QAE852048 QJZ852048:QKA852048 QTV852048:QTW852048 RDR852048:RDS852048 RNN852048:RNO852048 RXJ852048:RXK852048 SHF852048:SHG852048 SRB852048:SRC852048 TAX852048:TAY852048 TKT852048:TKU852048 TUP852048:TUQ852048 UEL852048:UEM852048 UOH852048:UOI852048 UYD852048:UYE852048 VHZ852048:VIA852048 VRV852048:VRW852048 WBR852048:WBS852048 WLN852048:WLO852048 WVJ852048:WVK852048 B917584:C917584 IX917584:IY917584 ST917584:SU917584 ACP917584:ACQ917584 AML917584:AMM917584 AWH917584:AWI917584 BGD917584:BGE917584 BPZ917584:BQA917584 BZV917584:BZW917584 CJR917584:CJS917584 CTN917584:CTO917584 DDJ917584:DDK917584 DNF917584:DNG917584 DXB917584:DXC917584 EGX917584:EGY917584 EQT917584:EQU917584 FAP917584:FAQ917584 FKL917584:FKM917584 FUH917584:FUI917584 GED917584:GEE917584 GNZ917584:GOA917584 GXV917584:GXW917584 HHR917584:HHS917584 HRN917584:HRO917584 IBJ917584:IBK917584 ILF917584:ILG917584 IVB917584:IVC917584 JEX917584:JEY917584 JOT917584:JOU917584 JYP917584:JYQ917584 KIL917584:KIM917584 KSH917584:KSI917584 LCD917584:LCE917584 LLZ917584:LMA917584 LVV917584:LVW917584 MFR917584:MFS917584 MPN917584:MPO917584 MZJ917584:MZK917584 NJF917584:NJG917584 NTB917584:NTC917584 OCX917584:OCY917584 OMT917584:OMU917584 OWP917584:OWQ917584 PGL917584:PGM917584 PQH917584:PQI917584 QAD917584:QAE917584 QJZ917584:QKA917584 QTV917584:QTW917584 RDR917584:RDS917584 RNN917584:RNO917584 RXJ917584:RXK917584 SHF917584:SHG917584 SRB917584:SRC917584 TAX917584:TAY917584 TKT917584:TKU917584 TUP917584:TUQ917584 UEL917584:UEM917584 UOH917584:UOI917584 UYD917584:UYE917584 VHZ917584:VIA917584 VRV917584:VRW917584 WBR917584:WBS917584 WLN917584:WLO917584 WVJ917584:WVK917584 B983120:C983120 IX983120:IY983120 ST983120:SU983120 ACP983120:ACQ983120 AML983120:AMM983120 AWH983120:AWI983120 BGD983120:BGE983120 BPZ983120:BQA983120 BZV983120:BZW983120 CJR983120:CJS983120 CTN983120:CTO983120 DDJ983120:DDK983120 DNF983120:DNG983120 DXB983120:DXC983120 EGX983120:EGY983120 EQT983120:EQU983120 FAP983120:FAQ983120 FKL983120:FKM983120 FUH983120:FUI983120 GED983120:GEE983120 GNZ983120:GOA983120 GXV983120:GXW983120 HHR983120:HHS983120 HRN983120:HRO983120 IBJ983120:IBK983120 ILF983120:ILG983120 IVB983120:IVC983120 JEX983120:JEY983120 JOT983120:JOU983120 JYP983120:JYQ983120 KIL983120:KIM983120 KSH983120:KSI983120 LCD983120:LCE983120 LLZ983120:LMA983120 LVV983120:LVW983120 MFR983120:MFS983120 MPN983120:MPO983120 MZJ983120:MZK983120 NJF983120:NJG983120 NTB983120:NTC983120 OCX983120:OCY983120 OMT983120:OMU983120 OWP983120:OWQ983120 PGL983120:PGM983120 PQH983120:PQI983120 QAD983120:QAE983120 QJZ983120:QKA983120 QTV983120:QTW983120 RDR983120:RDS983120 RNN983120:RNO983120 RXJ983120:RXK983120 SHF983120:SHG983120 SRB983120:SRC983120 TAX983120:TAY983120 TKT983120:TKU983120 TUP983120:TUQ983120 UEL983120:UEM983120 UOH983120:UOI983120 UYD983120:UYE983120 VHZ983120:VIA983120 VRV983120:VRW983120 WBR983120:WBS983120 WLN983120:WLO983120 B80:C80">
      <formula1>$U$70:$U$77</formula1>
    </dataValidation>
    <dataValidation type="list" allowBlank="1" sqref="WVJ983119:WVK983119 IX79:IY79 ST79:SU79 ACP79:ACQ79 AML79:AMM79 AWH79:AWI79 BGD79:BGE79 BPZ79:BQA79 BZV79:BZW79 CJR79:CJS79 CTN79:CTO79 DDJ79:DDK79 DNF79:DNG79 DXB79:DXC79 EGX79:EGY79 EQT79:EQU79 FAP79:FAQ79 FKL79:FKM79 FUH79:FUI79 GED79:GEE79 GNZ79:GOA79 GXV79:GXW79 HHR79:HHS79 HRN79:HRO79 IBJ79:IBK79 ILF79:ILG79 IVB79:IVC79 JEX79:JEY79 JOT79:JOU79 JYP79:JYQ79 KIL79:KIM79 KSH79:KSI79 LCD79:LCE79 LLZ79:LMA79 LVV79:LVW79 MFR79:MFS79 MPN79:MPO79 MZJ79:MZK79 NJF79:NJG79 NTB79:NTC79 OCX79:OCY79 OMT79:OMU79 OWP79:OWQ79 PGL79:PGM79 PQH79:PQI79 QAD79:QAE79 QJZ79:QKA79 QTV79:QTW79 RDR79:RDS79 RNN79:RNO79 RXJ79:RXK79 SHF79:SHG79 SRB79:SRC79 TAX79:TAY79 TKT79:TKU79 TUP79:TUQ79 UEL79:UEM79 UOH79:UOI79 UYD79:UYE79 VHZ79:VIA79 VRV79:VRW79 WBR79:WBS79 WLN79:WLO79 WVJ79:WVK79 B65615:C65615 IX65615:IY65615 ST65615:SU65615 ACP65615:ACQ65615 AML65615:AMM65615 AWH65615:AWI65615 BGD65615:BGE65615 BPZ65615:BQA65615 BZV65615:BZW65615 CJR65615:CJS65615 CTN65615:CTO65615 DDJ65615:DDK65615 DNF65615:DNG65615 DXB65615:DXC65615 EGX65615:EGY65615 EQT65615:EQU65615 FAP65615:FAQ65615 FKL65615:FKM65615 FUH65615:FUI65615 GED65615:GEE65615 GNZ65615:GOA65615 GXV65615:GXW65615 HHR65615:HHS65615 HRN65615:HRO65615 IBJ65615:IBK65615 ILF65615:ILG65615 IVB65615:IVC65615 JEX65615:JEY65615 JOT65615:JOU65615 JYP65615:JYQ65615 KIL65615:KIM65615 KSH65615:KSI65615 LCD65615:LCE65615 LLZ65615:LMA65615 LVV65615:LVW65615 MFR65615:MFS65615 MPN65615:MPO65615 MZJ65615:MZK65615 NJF65615:NJG65615 NTB65615:NTC65615 OCX65615:OCY65615 OMT65615:OMU65615 OWP65615:OWQ65615 PGL65615:PGM65615 PQH65615:PQI65615 QAD65615:QAE65615 QJZ65615:QKA65615 QTV65615:QTW65615 RDR65615:RDS65615 RNN65615:RNO65615 RXJ65615:RXK65615 SHF65615:SHG65615 SRB65615:SRC65615 TAX65615:TAY65615 TKT65615:TKU65615 TUP65615:TUQ65615 UEL65615:UEM65615 UOH65615:UOI65615 UYD65615:UYE65615 VHZ65615:VIA65615 VRV65615:VRW65615 WBR65615:WBS65615 WLN65615:WLO65615 WVJ65615:WVK65615 B131151:C131151 IX131151:IY131151 ST131151:SU131151 ACP131151:ACQ131151 AML131151:AMM131151 AWH131151:AWI131151 BGD131151:BGE131151 BPZ131151:BQA131151 BZV131151:BZW131151 CJR131151:CJS131151 CTN131151:CTO131151 DDJ131151:DDK131151 DNF131151:DNG131151 DXB131151:DXC131151 EGX131151:EGY131151 EQT131151:EQU131151 FAP131151:FAQ131151 FKL131151:FKM131151 FUH131151:FUI131151 GED131151:GEE131151 GNZ131151:GOA131151 GXV131151:GXW131151 HHR131151:HHS131151 HRN131151:HRO131151 IBJ131151:IBK131151 ILF131151:ILG131151 IVB131151:IVC131151 JEX131151:JEY131151 JOT131151:JOU131151 JYP131151:JYQ131151 KIL131151:KIM131151 KSH131151:KSI131151 LCD131151:LCE131151 LLZ131151:LMA131151 LVV131151:LVW131151 MFR131151:MFS131151 MPN131151:MPO131151 MZJ131151:MZK131151 NJF131151:NJG131151 NTB131151:NTC131151 OCX131151:OCY131151 OMT131151:OMU131151 OWP131151:OWQ131151 PGL131151:PGM131151 PQH131151:PQI131151 QAD131151:QAE131151 QJZ131151:QKA131151 QTV131151:QTW131151 RDR131151:RDS131151 RNN131151:RNO131151 RXJ131151:RXK131151 SHF131151:SHG131151 SRB131151:SRC131151 TAX131151:TAY131151 TKT131151:TKU131151 TUP131151:TUQ131151 UEL131151:UEM131151 UOH131151:UOI131151 UYD131151:UYE131151 VHZ131151:VIA131151 VRV131151:VRW131151 WBR131151:WBS131151 WLN131151:WLO131151 WVJ131151:WVK131151 B196687:C196687 IX196687:IY196687 ST196687:SU196687 ACP196687:ACQ196687 AML196687:AMM196687 AWH196687:AWI196687 BGD196687:BGE196687 BPZ196687:BQA196687 BZV196687:BZW196687 CJR196687:CJS196687 CTN196687:CTO196687 DDJ196687:DDK196687 DNF196687:DNG196687 DXB196687:DXC196687 EGX196687:EGY196687 EQT196687:EQU196687 FAP196687:FAQ196687 FKL196687:FKM196687 FUH196687:FUI196687 GED196687:GEE196687 GNZ196687:GOA196687 GXV196687:GXW196687 HHR196687:HHS196687 HRN196687:HRO196687 IBJ196687:IBK196687 ILF196687:ILG196687 IVB196687:IVC196687 JEX196687:JEY196687 JOT196687:JOU196687 JYP196687:JYQ196687 KIL196687:KIM196687 KSH196687:KSI196687 LCD196687:LCE196687 LLZ196687:LMA196687 LVV196687:LVW196687 MFR196687:MFS196687 MPN196687:MPO196687 MZJ196687:MZK196687 NJF196687:NJG196687 NTB196687:NTC196687 OCX196687:OCY196687 OMT196687:OMU196687 OWP196687:OWQ196687 PGL196687:PGM196687 PQH196687:PQI196687 QAD196687:QAE196687 QJZ196687:QKA196687 QTV196687:QTW196687 RDR196687:RDS196687 RNN196687:RNO196687 RXJ196687:RXK196687 SHF196687:SHG196687 SRB196687:SRC196687 TAX196687:TAY196687 TKT196687:TKU196687 TUP196687:TUQ196687 UEL196687:UEM196687 UOH196687:UOI196687 UYD196687:UYE196687 VHZ196687:VIA196687 VRV196687:VRW196687 WBR196687:WBS196687 WLN196687:WLO196687 WVJ196687:WVK196687 B262223:C262223 IX262223:IY262223 ST262223:SU262223 ACP262223:ACQ262223 AML262223:AMM262223 AWH262223:AWI262223 BGD262223:BGE262223 BPZ262223:BQA262223 BZV262223:BZW262223 CJR262223:CJS262223 CTN262223:CTO262223 DDJ262223:DDK262223 DNF262223:DNG262223 DXB262223:DXC262223 EGX262223:EGY262223 EQT262223:EQU262223 FAP262223:FAQ262223 FKL262223:FKM262223 FUH262223:FUI262223 GED262223:GEE262223 GNZ262223:GOA262223 GXV262223:GXW262223 HHR262223:HHS262223 HRN262223:HRO262223 IBJ262223:IBK262223 ILF262223:ILG262223 IVB262223:IVC262223 JEX262223:JEY262223 JOT262223:JOU262223 JYP262223:JYQ262223 KIL262223:KIM262223 KSH262223:KSI262223 LCD262223:LCE262223 LLZ262223:LMA262223 LVV262223:LVW262223 MFR262223:MFS262223 MPN262223:MPO262223 MZJ262223:MZK262223 NJF262223:NJG262223 NTB262223:NTC262223 OCX262223:OCY262223 OMT262223:OMU262223 OWP262223:OWQ262223 PGL262223:PGM262223 PQH262223:PQI262223 QAD262223:QAE262223 QJZ262223:QKA262223 QTV262223:QTW262223 RDR262223:RDS262223 RNN262223:RNO262223 RXJ262223:RXK262223 SHF262223:SHG262223 SRB262223:SRC262223 TAX262223:TAY262223 TKT262223:TKU262223 TUP262223:TUQ262223 UEL262223:UEM262223 UOH262223:UOI262223 UYD262223:UYE262223 VHZ262223:VIA262223 VRV262223:VRW262223 WBR262223:WBS262223 WLN262223:WLO262223 WVJ262223:WVK262223 B327759:C327759 IX327759:IY327759 ST327759:SU327759 ACP327759:ACQ327759 AML327759:AMM327759 AWH327759:AWI327759 BGD327759:BGE327759 BPZ327759:BQA327759 BZV327759:BZW327759 CJR327759:CJS327759 CTN327759:CTO327759 DDJ327759:DDK327759 DNF327759:DNG327759 DXB327759:DXC327759 EGX327759:EGY327759 EQT327759:EQU327759 FAP327759:FAQ327759 FKL327759:FKM327759 FUH327759:FUI327759 GED327759:GEE327759 GNZ327759:GOA327759 GXV327759:GXW327759 HHR327759:HHS327759 HRN327759:HRO327759 IBJ327759:IBK327759 ILF327759:ILG327759 IVB327759:IVC327759 JEX327759:JEY327759 JOT327759:JOU327759 JYP327759:JYQ327759 KIL327759:KIM327759 KSH327759:KSI327759 LCD327759:LCE327759 LLZ327759:LMA327759 LVV327759:LVW327759 MFR327759:MFS327759 MPN327759:MPO327759 MZJ327759:MZK327759 NJF327759:NJG327759 NTB327759:NTC327759 OCX327759:OCY327759 OMT327759:OMU327759 OWP327759:OWQ327759 PGL327759:PGM327759 PQH327759:PQI327759 QAD327759:QAE327759 QJZ327759:QKA327759 QTV327759:QTW327759 RDR327759:RDS327759 RNN327759:RNO327759 RXJ327759:RXK327759 SHF327759:SHG327759 SRB327759:SRC327759 TAX327759:TAY327759 TKT327759:TKU327759 TUP327759:TUQ327759 UEL327759:UEM327759 UOH327759:UOI327759 UYD327759:UYE327759 VHZ327759:VIA327759 VRV327759:VRW327759 WBR327759:WBS327759 WLN327759:WLO327759 WVJ327759:WVK327759 B393295:C393295 IX393295:IY393295 ST393295:SU393295 ACP393295:ACQ393295 AML393295:AMM393295 AWH393295:AWI393295 BGD393295:BGE393295 BPZ393295:BQA393295 BZV393295:BZW393295 CJR393295:CJS393295 CTN393295:CTO393295 DDJ393295:DDK393295 DNF393295:DNG393295 DXB393295:DXC393295 EGX393295:EGY393295 EQT393295:EQU393295 FAP393295:FAQ393295 FKL393295:FKM393295 FUH393295:FUI393295 GED393295:GEE393295 GNZ393295:GOA393295 GXV393295:GXW393295 HHR393295:HHS393295 HRN393295:HRO393295 IBJ393295:IBK393295 ILF393295:ILG393295 IVB393295:IVC393295 JEX393295:JEY393295 JOT393295:JOU393295 JYP393295:JYQ393295 KIL393295:KIM393295 KSH393295:KSI393295 LCD393295:LCE393295 LLZ393295:LMA393295 LVV393295:LVW393295 MFR393295:MFS393295 MPN393295:MPO393295 MZJ393295:MZK393295 NJF393295:NJG393295 NTB393295:NTC393295 OCX393295:OCY393295 OMT393295:OMU393295 OWP393295:OWQ393295 PGL393295:PGM393295 PQH393295:PQI393295 QAD393295:QAE393295 QJZ393295:QKA393295 QTV393295:QTW393295 RDR393295:RDS393295 RNN393295:RNO393295 RXJ393295:RXK393295 SHF393295:SHG393295 SRB393295:SRC393295 TAX393295:TAY393295 TKT393295:TKU393295 TUP393295:TUQ393295 UEL393295:UEM393295 UOH393295:UOI393295 UYD393295:UYE393295 VHZ393295:VIA393295 VRV393295:VRW393295 WBR393295:WBS393295 WLN393295:WLO393295 WVJ393295:WVK393295 B458831:C458831 IX458831:IY458831 ST458831:SU458831 ACP458831:ACQ458831 AML458831:AMM458831 AWH458831:AWI458831 BGD458831:BGE458831 BPZ458831:BQA458831 BZV458831:BZW458831 CJR458831:CJS458831 CTN458831:CTO458831 DDJ458831:DDK458831 DNF458831:DNG458831 DXB458831:DXC458831 EGX458831:EGY458831 EQT458831:EQU458831 FAP458831:FAQ458831 FKL458831:FKM458831 FUH458831:FUI458831 GED458831:GEE458831 GNZ458831:GOA458831 GXV458831:GXW458831 HHR458831:HHS458831 HRN458831:HRO458831 IBJ458831:IBK458831 ILF458831:ILG458831 IVB458831:IVC458831 JEX458831:JEY458831 JOT458831:JOU458831 JYP458831:JYQ458831 KIL458831:KIM458831 KSH458831:KSI458831 LCD458831:LCE458831 LLZ458831:LMA458831 LVV458831:LVW458831 MFR458831:MFS458831 MPN458831:MPO458831 MZJ458831:MZK458831 NJF458831:NJG458831 NTB458831:NTC458831 OCX458831:OCY458831 OMT458831:OMU458831 OWP458831:OWQ458831 PGL458831:PGM458831 PQH458831:PQI458831 QAD458831:QAE458831 QJZ458831:QKA458831 QTV458831:QTW458831 RDR458831:RDS458831 RNN458831:RNO458831 RXJ458831:RXK458831 SHF458831:SHG458831 SRB458831:SRC458831 TAX458831:TAY458831 TKT458831:TKU458831 TUP458831:TUQ458831 UEL458831:UEM458831 UOH458831:UOI458831 UYD458831:UYE458831 VHZ458831:VIA458831 VRV458831:VRW458831 WBR458831:WBS458831 WLN458831:WLO458831 WVJ458831:WVK458831 B524367:C524367 IX524367:IY524367 ST524367:SU524367 ACP524367:ACQ524367 AML524367:AMM524367 AWH524367:AWI524367 BGD524367:BGE524367 BPZ524367:BQA524367 BZV524367:BZW524367 CJR524367:CJS524367 CTN524367:CTO524367 DDJ524367:DDK524367 DNF524367:DNG524367 DXB524367:DXC524367 EGX524367:EGY524367 EQT524367:EQU524367 FAP524367:FAQ524367 FKL524367:FKM524367 FUH524367:FUI524367 GED524367:GEE524367 GNZ524367:GOA524367 GXV524367:GXW524367 HHR524367:HHS524367 HRN524367:HRO524367 IBJ524367:IBK524367 ILF524367:ILG524367 IVB524367:IVC524367 JEX524367:JEY524367 JOT524367:JOU524367 JYP524367:JYQ524367 KIL524367:KIM524367 KSH524367:KSI524367 LCD524367:LCE524367 LLZ524367:LMA524367 LVV524367:LVW524367 MFR524367:MFS524367 MPN524367:MPO524367 MZJ524367:MZK524367 NJF524367:NJG524367 NTB524367:NTC524367 OCX524367:OCY524367 OMT524367:OMU524367 OWP524367:OWQ524367 PGL524367:PGM524367 PQH524367:PQI524367 QAD524367:QAE524367 QJZ524367:QKA524367 QTV524367:QTW524367 RDR524367:RDS524367 RNN524367:RNO524367 RXJ524367:RXK524367 SHF524367:SHG524367 SRB524367:SRC524367 TAX524367:TAY524367 TKT524367:TKU524367 TUP524367:TUQ524367 UEL524367:UEM524367 UOH524367:UOI524367 UYD524367:UYE524367 VHZ524367:VIA524367 VRV524367:VRW524367 WBR524367:WBS524367 WLN524367:WLO524367 WVJ524367:WVK524367 B589903:C589903 IX589903:IY589903 ST589903:SU589903 ACP589903:ACQ589903 AML589903:AMM589903 AWH589903:AWI589903 BGD589903:BGE589903 BPZ589903:BQA589903 BZV589903:BZW589903 CJR589903:CJS589903 CTN589903:CTO589903 DDJ589903:DDK589903 DNF589903:DNG589903 DXB589903:DXC589903 EGX589903:EGY589903 EQT589903:EQU589903 FAP589903:FAQ589903 FKL589903:FKM589903 FUH589903:FUI589903 GED589903:GEE589903 GNZ589903:GOA589903 GXV589903:GXW589903 HHR589903:HHS589903 HRN589903:HRO589903 IBJ589903:IBK589903 ILF589903:ILG589903 IVB589903:IVC589903 JEX589903:JEY589903 JOT589903:JOU589903 JYP589903:JYQ589903 KIL589903:KIM589903 KSH589903:KSI589903 LCD589903:LCE589903 LLZ589903:LMA589903 LVV589903:LVW589903 MFR589903:MFS589903 MPN589903:MPO589903 MZJ589903:MZK589903 NJF589903:NJG589903 NTB589903:NTC589903 OCX589903:OCY589903 OMT589903:OMU589903 OWP589903:OWQ589903 PGL589903:PGM589903 PQH589903:PQI589903 QAD589903:QAE589903 QJZ589903:QKA589903 QTV589903:QTW589903 RDR589903:RDS589903 RNN589903:RNO589903 RXJ589903:RXK589903 SHF589903:SHG589903 SRB589903:SRC589903 TAX589903:TAY589903 TKT589903:TKU589903 TUP589903:TUQ589903 UEL589903:UEM589903 UOH589903:UOI589903 UYD589903:UYE589903 VHZ589903:VIA589903 VRV589903:VRW589903 WBR589903:WBS589903 WLN589903:WLO589903 WVJ589903:WVK589903 B655439:C655439 IX655439:IY655439 ST655439:SU655439 ACP655439:ACQ655439 AML655439:AMM655439 AWH655439:AWI655439 BGD655439:BGE655439 BPZ655439:BQA655439 BZV655439:BZW655439 CJR655439:CJS655439 CTN655439:CTO655439 DDJ655439:DDK655439 DNF655439:DNG655439 DXB655439:DXC655439 EGX655439:EGY655439 EQT655439:EQU655439 FAP655439:FAQ655439 FKL655439:FKM655439 FUH655439:FUI655439 GED655439:GEE655439 GNZ655439:GOA655439 GXV655439:GXW655439 HHR655439:HHS655439 HRN655439:HRO655439 IBJ655439:IBK655439 ILF655439:ILG655439 IVB655439:IVC655439 JEX655439:JEY655439 JOT655439:JOU655439 JYP655439:JYQ655439 KIL655439:KIM655439 KSH655439:KSI655439 LCD655439:LCE655439 LLZ655439:LMA655439 LVV655439:LVW655439 MFR655439:MFS655439 MPN655439:MPO655439 MZJ655439:MZK655439 NJF655439:NJG655439 NTB655439:NTC655439 OCX655439:OCY655439 OMT655439:OMU655439 OWP655439:OWQ655439 PGL655439:PGM655439 PQH655439:PQI655439 QAD655439:QAE655439 QJZ655439:QKA655439 QTV655439:QTW655439 RDR655439:RDS655439 RNN655439:RNO655439 RXJ655439:RXK655439 SHF655439:SHG655439 SRB655439:SRC655439 TAX655439:TAY655439 TKT655439:TKU655439 TUP655439:TUQ655439 UEL655439:UEM655439 UOH655439:UOI655439 UYD655439:UYE655439 VHZ655439:VIA655439 VRV655439:VRW655439 WBR655439:WBS655439 WLN655439:WLO655439 WVJ655439:WVK655439 B720975:C720975 IX720975:IY720975 ST720975:SU720975 ACP720975:ACQ720975 AML720975:AMM720975 AWH720975:AWI720975 BGD720975:BGE720975 BPZ720975:BQA720975 BZV720975:BZW720975 CJR720975:CJS720975 CTN720975:CTO720975 DDJ720975:DDK720975 DNF720975:DNG720975 DXB720975:DXC720975 EGX720975:EGY720975 EQT720975:EQU720975 FAP720975:FAQ720975 FKL720975:FKM720975 FUH720975:FUI720975 GED720975:GEE720975 GNZ720975:GOA720975 GXV720975:GXW720975 HHR720975:HHS720975 HRN720975:HRO720975 IBJ720975:IBK720975 ILF720975:ILG720975 IVB720975:IVC720975 JEX720975:JEY720975 JOT720975:JOU720975 JYP720975:JYQ720975 KIL720975:KIM720975 KSH720975:KSI720975 LCD720975:LCE720975 LLZ720975:LMA720975 LVV720975:LVW720975 MFR720975:MFS720975 MPN720975:MPO720975 MZJ720975:MZK720975 NJF720975:NJG720975 NTB720975:NTC720975 OCX720975:OCY720975 OMT720975:OMU720975 OWP720975:OWQ720975 PGL720975:PGM720975 PQH720975:PQI720975 QAD720975:QAE720975 QJZ720975:QKA720975 QTV720975:QTW720975 RDR720975:RDS720975 RNN720975:RNO720975 RXJ720975:RXK720975 SHF720975:SHG720975 SRB720975:SRC720975 TAX720975:TAY720975 TKT720975:TKU720975 TUP720975:TUQ720975 UEL720975:UEM720975 UOH720975:UOI720975 UYD720975:UYE720975 VHZ720975:VIA720975 VRV720975:VRW720975 WBR720975:WBS720975 WLN720975:WLO720975 WVJ720975:WVK720975 B786511:C786511 IX786511:IY786511 ST786511:SU786511 ACP786511:ACQ786511 AML786511:AMM786511 AWH786511:AWI786511 BGD786511:BGE786511 BPZ786511:BQA786511 BZV786511:BZW786511 CJR786511:CJS786511 CTN786511:CTO786511 DDJ786511:DDK786511 DNF786511:DNG786511 DXB786511:DXC786511 EGX786511:EGY786511 EQT786511:EQU786511 FAP786511:FAQ786511 FKL786511:FKM786511 FUH786511:FUI786511 GED786511:GEE786511 GNZ786511:GOA786511 GXV786511:GXW786511 HHR786511:HHS786511 HRN786511:HRO786511 IBJ786511:IBK786511 ILF786511:ILG786511 IVB786511:IVC786511 JEX786511:JEY786511 JOT786511:JOU786511 JYP786511:JYQ786511 KIL786511:KIM786511 KSH786511:KSI786511 LCD786511:LCE786511 LLZ786511:LMA786511 LVV786511:LVW786511 MFR786511:MFS786511 MPN786511:MPO786511 MZJ786511:MZK786511 NJF786511:NJG786511 NTB786511:NTC786511 OCX786511:OCY786511 OMT786511:OMU786511 OWP786511:OWQ786511 PGL786511:PGM786511 PQH786511:PQI786511 QAD786511:QAE786511 QJZ786511:QKA786511 QTV786511:QTW786511 RDR786511:RDS786511 RNN786511:RNO786511 RXJ786511:RXK786511 SHF786511:SHG786511 SRB786511:SRC786511 TAX786511:TAY786511 TKT786511:TKU786511 TUP786511:TUQ786511 UEL786511:UEM786511 UOH786511:UOI786511 UYD786511:UYE786511 VHZ786511:VIA786511 VRV786511:VRW786511 WBR786511:WBS786511 WLN786511:WLO786511 WVJ786511:WVK786511 B852047:C852047 IX852047:IY852047 ST852047:SU852047 ACP852047:ACQ852047 AML852047:AMM852047 AWH852047:AWI852047 BGD852047:BGE852047 BPZ852047:BQA852047 BZV852047:BZW852047 CJR852047:CJS852047 CTN852047:CTO852047 DDJ852047:DDK852047 DNF852047:DNG852047 DXB852047:DXC852047 EGX852047:EGY852047 EQT852047:EQU852047 FAP852047:FAQ852047 FKL852047:FKM852047 FUH852047:FUI852047 GED852047:GEE852047 GNZ852047:GOA852047 GXV852047:GXW852047 HHR852047:HHS852047 HRN852047:HRO852047 IBJ852047:IBK852047 ILF852047:ILG852047 IVB852047:IVC852047 JEX852047:JEY852047 JOT852047:JOU852047 JYP852047:JYQ852047 KIL852047:KIM852047 KSH852047:KSI852047 LCD852047:LCE852047 LLZ852047:LMA852047 LVV852047:LVW852047 MFR852047:MFS852047 MPN852047:MPO852047 MZJ852047:MZK852047 NJF852047:NJG852047 NTB852047:NTC852047 OCX852047:OCY852047 OMT852047:OMU852047 OWP852047:OWQ852047 PGL852047:PGM852047 PQH852047:PQI852047 QAD852047:QAE852047 QJZ852047:QKA852047 QTV852047:QTW852047 RDR852047:RDS852047 RNN852047:RNO852047 RXJ852047:RXK852047 SHF852047:SHG852047 SRB852047:SRC852047 TAX852047:TAY852047 TKT852047:TKU852047 TUP852047:TUQ852047 UEL852047:UEM852047 UOH852047:UOI852047 UYD852047:UYE852047 VHZ852047:VIA852047 VRV852047:VRW852047 WBR852047:WBS852047 WLN852047:WLO852047 WVJ852047:WVK852047 B917583:C917583 IX917583:IY917583 ST917583:SU917583 ACP917583:ACQ917583 AML917583:AMM917583 AWH917583:AWI917583 BGD917583:BGE917583 BPZ917583:BQA917583 BZV917583:BZW917583 CJR917583:CJS917583 CTN917583:CTO917583 DDJ917583:DDK917583 DNF917583:DNG917583 DXB917583:DXC917583 EGX917583:EGY917583 EQT917583:EQU917583 FAP917583:FAQ917583 FKL917583:FKM917583 FUH917583:FUI917583 GED917583:GEE917583 GNZ917583:GOA917583 GXV917583:GXW917583 HHR917583:HHS917583 HRN917583:HRO917583 IBJ917583:IBK917583 ILF917583:ILG917583 IVB917583:IVC917583 JEX917583:JEY917583 JOT917583:JOU917583 JYP917583:JYQ917583 KIL917583:KIM917583 KSH917583:KSI917583 LCD917583:LCE917583 LLZ917583:LMA917583 LVV917583:LVW917583 MFR917583:MFS917583 MPN917583:MPO917583 MZJ917583:MZK917583 NJF917583:NJG917583 NTB917583:NTC917583 OCX917583:OCY917583 OMT917583:OMU917583 OWP917583:OWQ917583 PGL917583:PGM917583 PQH917583:PQI917583 QAD917583:QAE917583 QJZ917583:QKA917583 QTV917583:QTW917583 RDR917583:RDS917583 RNN917583:RNO917583 RXJ917583:RXK917583 SHF917583:SHG917583 SRB917583:SRC917583 TAX917583:TAY917583 TKT917583:TKU917583 TUP917583:TUQ917583 UEL917583:UEM917583 UOH917583:UOI917583 UYD917583:UYE917583 VHZ917583:VIA917583 VRV917583:VRW917583 WBR917583:WBS917583 WLN917583:WLO917583 WVJ917583:WVK917583 B983119:C983119 IX983119:IY983119 ST983119:SU983119 ACP983119:ACQ983119 AML983119:AMM983119 AWH983119:AWI983119 BGD983119:BGE983119 BPZ983119:BQA983119 BZV983119:BZW983119 CJR983119:CJS983119 CTN983119:CTO983119 DDJ983119:DDK983119 DNF983119:DNG983119 DXB983119:DXC983119 EGX983119:EGY983119 EQT983119:EQU983119 FAP983119:FAQ983119 FKL983119:FKM983119 FUH983119:FUI983119 GED983119:GEE983119 GNZ983119:GOA983119 GXV983119:GXW983119 HHR983119:HHS983119 HRN983119:HRO983119 IBJ983119:IBK983119 ILF983119:ILG983119 IVB983119:IVC983119 JEX983119:JEY983119 JOT983119:JOU983119 JYP983119:JYQ983119 KIL983119:KIM983119 KSH983119:KSI983119 LCD983119:LCE983119 LLZ983119:LMA983119 LVV983119:LVW983119 MFR983119:MFS983119 MPN983119:MPO983119 MZJ983119:MZK983119 NJF983119:NJG983119 NTB983119:NTC983119 OCX983119:OCY983119 OMT983119:OMU983119 OWP983119:OWQ983119 PGL983119:PGM983119 PQH983119:PQI983119 QAD983119:QAE983119 QJZ983119:QKA983119 QTV983119:QTW983119 RDR983119:RDS983119 RNN983119:RNO983119 RXJ983119:RXK983119 SHF983119:SHG983119 SRB983119:SRC983119 TAX983119:TAY983119 TKT983119:TKU983119 TUP983119:TUQ983119 UEL983119:UEM983119 UOH983119:UOI983119 UYD983119:UYE983119 VHZ983119:VIA983119 VRV983119:VRW983119 WBR983119:WBS983119 WLN983119:WLO983119 B79:C79">
      <formula1>$T$70:$T$72</formula1>
    </dataValidation>
    <dataValidation type="list" allowBlank="1" sqref="B27:C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B65563:C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B131099:C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B196635:C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B262171:C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B327707:C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B393243:C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B458779:C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B524315:C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B589851:C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B655387:C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B720923:C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B786459:C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B851995:C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B917531:C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B983067:C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WVJ983067:WVK983067 WVJ983133:WVK983133 IX76:IY76 ST76:SU76 ACP76:ACQ76 AML76:AMM76 AWH76:AWI76 BGD76:BGE76 BPZ76:BQA76 BZV76:BZW76 CJR76:CJS76 CTN76:CTO76 DDJ76:DDK76 DNF76:DNG76 DXB76:DXC76 EGX76:EGY76 EQT76:EQU76 FAP76:FAQ76 FKL76:FKM76 FUH76:FUI76 GED76:GEE76 GNZ76:GOA76 GXV76:GXW76 HHR76:HHS76 HRN76:HRO76 IBJ76:IBK76 ILF76:ILG76 IVB76:IVC76 JEX76:JEY76 JOT76:JOU76 JYP76:JYQ76 KIL76:KIM76 KSH76:KSI76 LCD76:LCE76 LLZ76:LMA76 LVV76:LVW76 MFR76:MFS76 MPN76:MPO76 MZJ76:MZK76 NJF76:NJG76 NTB76:NTC76 OCX76:OCY76 OMT76:OMU76 OWP76:OWQ76 PGL76:PGM76 PQH76:PQI76 QAD76:QAE76 QJZ76:QKA76 QTV76:QTW76 RDR76:RDS76 RNN76:RNO76 RXJ76:RXK76 SHF76:SHG76 SRB76:SRC76 TAX76:TAY76 TKT76:TKU76 TUP76:TUQ76 UEL76:UEM76 UOH76:UOI76 UYD76:UYE76 VHZ76:VIA76 VRV76:VRW76 WBR76:WBS76 WLN76:WLO76 WVJ76:WVK76 B65612:C65612 IX65612:IY65612 ST65612:SU65612 ACP65612:ACQ65612 AML65612:AMM65612 AWH65612:AWI65612 BGD65612:BGE65612 BPZ65612:BQA65612 BZV65612:BZW65612 CJR65612:CJS65612 CTN65612:CTO65612 DDJ65612:DDK65612 DNF65612:DNG65612 DXB65612:DXC65612 EGX65612:EGY65612 EQT65612:EQU65612 FAP65612:FAQ65612 FKL65612:FKM65612 FUH65612:FUI65612 GED65612:GEE65612 GNZ65612:GOA65612 GXV65612:GXW65612 HHR65612:HHS65612 HRN65612:HRO65612 IBJ65612:IBK65612 ILF65612:ILG65612 IVB65612:IVC65612 JEX65612:JEY65612 JOT65612:JOU65612 JYP65612:JYQ65612 KIL65612:KIM65612 KSH65612:KSI65612 LCD65612:LCE65612 LLZ65612:LMA65612 LVV65612:LVW65612 MFR65612:MFS65612 MPN65612:MPO65612 MZJ65612:MZK65612 NJF65612:NJG65612 NTB65612:NTC65612 OCX65612:OCY65612 OMT65612:OMU65612 OWP65612:OWQ65612 PGL65612:PGM65612 PQH65612:PQI65612 QAD65612:QAE65612 QJZ65612:QKA65612 QTV65612:QTW65612 RDR65612:RDS65612 RNN65612:RNO65612 RXJ65612:RXK65612 SHF65612:SHG65612 SRB65612:SRC65612 TAX65612:TAY65612 TKT65612:TKU65612 TUP65612:TUQ65612 UEL65612:UEM65612 UOH65612:UOI65612 UYD65612:UYE65612 VHZ65612:VIA65612 VRV65612:VRW65612 WBR65612:WBS65612 WLN65612:WLO65612 WVJ65612:WVK65612 B131148:C131148 IX131148:IY131148 ST131148:SU131148 ACP131148:ACQ131148 AML131148:AMM131148 AWH131148:AWI131148 BGD131148:BGE131148 BPZ131148:BQA131148 BZV131148:BZW131148 CJR131148:CJS131148 CTN131148:CTO131148 DDJ131148:DDK131148 DNF131148:DNG131148 DXB131148:DXC131148 EGX131148:EGY131148 EQT131148:EQU131148 FAP131148:FAQ131148 FKL131148:FKM131148 FUH131148:FUI131148 GED131148:GEE131148 GNZ131148:GOA131148 GXV131148:GXW131148 HHR131148:HHS131148 HRN131148:HRO131148 IBJ131148:IBK131148 ILF131148:ILG131148 IVB131148:IVC131148 JEX131148:JEY131148 JOT131148:JOU131148 JYP131148:JYQ131148 KIL131148:KIM131148 KSH131148:KSI131148 LCD131148:LCE131148 LLZ131148:LMA131148 LVV131148:LVW131148 MFR131148:MFS131148 MPN131148:MPO131148 MZJ131148:MZK131148 NJF131148:NJG131148 NTB131148:NTC131148 OCX131148:OCY131148 OMT131148:OMU131148 OWP131148:OWQ131148 PGL131148:PGM131148 PQH131148:PQI131148 QAD131148:QAE131148 QJZ131148:QKA131148 QTV131148:QTW131148 RDR131148:RDS131148 RNN131148:RNO131148 RXJ131148:RXK131148 SHF131148:SHG131148 SRB131148:SRC131148 TAX131148:TAY131148 TKT131148:TKU131148 TUP131148:TUQ131148 UEL131148:UEM131148 UOH131148:UOI131148 UYD131148:UYE131148 VHZ131148:VIA131148 VRV131148:VRW131148 WBR131148:WBS131148 WLN131148:WLO131148 WVJ131148:WVK131148 B196684:C196684 IX196684:IY196684 ST196684:SU196684 ACP196684:ACQ196684 AML196684:AMM196684 AWH196684:AWI196684 BGD196684:BGE196684 BPZ196684:BQA196684 BZV196684:BZW196684 CJR196684:CJS196684 CTN196684:CTO196684 DDJ196684:DDK196684 DNF196684:DNG196684 DXB196684:DXC196684 EGX196684:EGY196684 EQT196684:EQU196684 FAP196684:FAQ196684 FKL196684:FKM196684 FUH196684:FUI196684 GED196684:GEE196684 GNZ196684:GOA196684 GXV196684:GXW196684 HHR196684:HHS196684 HRN196684:HRO196684 IBJ196684:IBK196684 ILF196684:ILG196684 IVB196684:IVC196684 JEX196684:JEY196684 JOT196684:JOU196684 JYP196684:JYQ196684 KIL196684:KIM196684 KSH196684:KSI196684 LCD196684:LCE196684 LLZ196684:LMA196684 LVV196684:LVW196684 MFR196684:MFS196684 MPN196684:MPO196684 MZJ196684:MZK196684 NJF196684:NJG196684 NTB196684:NTC196684 OCX196684:OCY196684 OMT196684:OMU196684 OWP196684:OWQ196684 PGL196684:PGM196684 PQH196684:PQI196684 QAD196684:QAE196684 QJZ196684:QKA196684 QTV196684:QTW196684 RDR196684:RDS196684 RNN196684:RNO196684 RXJ196684:RXK196684 SHF196684:SHG196684 SRB196684:SRC196684 TAX196684:TAY196684 TKT196684:TKU196684 TUP196684:TUQ196684 UEL196684:UEM196684 UOH196684:UOI196684 UYD196684:UYE196684 VHZ196684:VIA196684 VRV196684:VRW196684 WBR196684:WBS196684 WLN196684:WLO196684 WVJ196684:WVK196684 B262220:C262220 IX262220:IY262220 ST262220:SU262220 ACP262220:ACQ262220 AML262220:AMM262220 AWH262220:AWI262220 BGD262220:BGE262220 BPZ262220:BQA262220 BZV262220:BZW262220 CJR262220:CJS262220 CTN262220:CTO262220 DDJ262220:DDK262220 DNF262220:DNG262220 DXB262220:DXC262220 EGX262220:EGY262220 EQT262220:EQU262220 FAP262220:FAQ262220 FKL262220:FKM262220 FUH262220:FUI262220 GED262220:GEE262220 GNZ262220:GOA262220 GXV262220:GXW262220 HHR262220:HHS262220 HRN262220:HRO262220 IBJ262220:IBK262220 ILF262220:ILG262220 IVB262220:IVC262220 JEX262220:JEY262220 JOT262220:JOU262220 JYP262220:JYQ262220 KIL262220:KIM262220 KSH262220:KSI262220 LCD262220:LCE262220 LLZ262220:LMA262220 LVV262220:LVW262220 MFR262220:MFS262220 MPN262220:MPO262220 MZJ262220:MZK262220 NJF262220:NJG262220 NTB262220:NTC262220 OCX262220:OCY262220 OMT262220:OMU262220 OWP262220:OWQ262220 PGL262220:PGM262220 PQH262220:PQI262220 QAD262220:QAE262220 QJZ262220:QKA262220 QTV262220:QTW262220 RDR262220:RDS262220 RNN262220:RNO262220 RXJ262220:RXK262220 SHF262220:SHG262220 SRB262220:SRC262220 TAX262220:TAY262220 TKT262220:TKU262220 TUP262220:TUQ262220 UEL262220:UEM262220 UOH262220:UOI262220 UYD262220:UYE262220 VHZ262220:VIA262220 VRV262220:VRW262220 WBR262220:WBS262220 WLN262220:WLO262220 WVJ262220:WVK262220 B327756:C327756 IX327756:IY327756 ST327756:SU327756 ACP327756:ACQ327756 AML327756:AMM327756 AWH327756:AWI327756 BGD327756:BGE327756 BPZ327756:BQA327756 BZV327756:BZW327756 CJR327756:CJS327756 CTN327756:CTO327756 DDJ327756:DDK327756 DNF327756:DNG327756 DXB327756:DXC327756 EGX327756:EGY327756 EQT327756:EQU327756 FAP327756:FAQ327756 FKL327756:FKM327756 FUH327756:FUI327756 GED327756:GEE327756 GNZ327756:GOA327756 GXV327756:GXW327756 HHR327756:HHS327756 HRN327756:HRO327756 IBJ327756:IBK327756 ILF327756:ILG327756 IVB327756:IVC327756 JEX327756:JEY327756 JOT327756:JOU327756 JYP327756:JYQ327756 KIL327756:KIM327756 KSH327756:KSI327756 LCD327756:LCE327756 LLZ327756:LMA327756 LVV327756:LVW327756 MFR327756:MFS327756 MPN327756:MPO327756 MZJ327756:MZK327756 NJF327756:NJG327756 NTB327756:NTC327756 OCX327756:OCY327756 OMT327756:OMU327756 OWP327756:OWQ327756 PGL327756:PGM327756 PQH327756:PQI327756 QAD327756:QAE327756 QJZ327756:QKA327756 QTV327756:QTW327756 RDR327756:RDS327756 RNN327756:RNO327756 RXJ327756:RXK327756 SHF327756:SHG327756 SRB327756:SRC327756 TAX327756:TAY327756 TKT327756:TKU327756 TUP327756:TUQ327756 UEL327756:UEM327756 UOH327756:UOI327756 UYD327756:UYE327756 VHZ327756:VIA327756 VRV327756:VRW327756 WBR327756:WBS327756 WLN327756:WLO327756 WVJ327756:WVK327756 B393292:C393292 IX393292:IY393292 ST393292:SU393292 ACP393292:ACQ393292 AML393292:AMM393292 AWH393292:AWI393292 BGD393292:BGE393292 BPZ393292:BQA393292 BZV393292:BZW393292 CJR393292:CJS393292 CTN393292:CTO393292 DDJ393292:DDK393292 DNF393292:DNG393292 DXB393292:DXC393292 EGX393292:EGY393292 EQT393292:EQU393292 FAP393292:FAQ393292 FKL393292:FKM393292 FUH393292:FUI393292 GED393292:GEE393292 GNZ393292:GOA393292 GXV393292:GXW393292 HHR393292:HHS393292 HRN393292:HRO393292 IBJ393292:IBK393292 ILF393292:ILG393292 IVB393292:IVC393292 JEX393292:JEY393292 JOT393292:JOU393292 JYP393292:JYQ393292 KIL393292:KIM393292 KSH393292:KSI393292 LCD393292:LCE393292 LLZ393292:LMA393292 LVV393292:LVW393292 MFR393292:MFS393292 MPN393292:MPO393292 MZJ393292:MZK393292 NJF393292:NJG393292 NTB393292:NTC393292 OCX393292:OCY393292 OMT393292:OMU393292 OWP393292:OWQ393292 PGL393292:PGM393292 PQH393292:PQI393292 QAD393292:QAE393292 QJZ393292:QKA393292 QTV393292:QTW393292 RDR393292:RDS393292 RNN393292:RNO393292 RXJ393292:RXK393292 SHF393292:SHG393292 SRB393292:SRC393292 TAX393292:TAY393292 TKT393292:TKU393292 TUP393292:TUQ393292 UEL393292:UEM393292 UOH393292:UOI393292 UYD393292:UYE393292 VHZ393292:VIA393292 VRV393292:VRW393292 WBR393292:WBS393292 WLN393292:WLO393292 WVJ393292:WVK393292 B458828:C458828 IX458828:IY458828 ST458828:SU458828 ACP458828:ACQ458828 AML458828:AMM458828 AWH458828:AWI458828 BGD458828:BGE458828 BPZ458828:BQA458828 BZV458828:BZW458828 CJR458828:CJS458828 CTN458828:CTO458828 DDJ458828:DDK458828 DNF458828:DNG458828 DXB458828:DXC458828 EGX458828:EGY458828 EQT458828:EQU458828 FAP458828:FAQ458828 FKL458828:FKM458828 FUH458828:FUI458828 GED458828:GEE458828 GNZ458828:GOA458828 GXV458828:GXW458828 HHR458828:HHS458828 HRN458828:HRO458828 IBJ458828:IBK458828 ILF458828:ILG458828 IVB458828:IVC458828 JEX458828:JEY458828 JOT458828:JOU458828 JYP458828:JYQ458828 KIL458828:KIM458828 KSH458828:KSI458828 LCD458828:LCE458828 LLZ458828:LMA458828 LVV458828:LVW458828 MFR458828:MFS458828 MPN458828:MPO458828 MZJ458828:MZK458828 NJF458828:NJG458828 NTB458828:NTC458828 OCX458828:OCY458828 OMT458828:OMU458828 OWP458828:OWQ458828 PGL458828:PGM458828 PQH458828:PQI458828 QAD458828:QAE458828 QJZ458828:QKA458828 QTV458828:QTW458828 RDR458828:RDS458828 RNN458828:RNO458828 RXJ458828:RXK458828 SHF458828:SHG458828 SRB458828:SRC458828 TAX458828:TAY458828 TKT458828:TKU458828 TUP458828:TUQ458828 UEL458828:UEM458828 UOH458828:UOI458828 UYD458828:UYE458828 VHZ458828:VIA458828 VRV458828:VRW458828 WBR458828:WBS458828 WLN458828:WLO458828 WVJ458828:WVK458828 B524364:C524364 IX524364:IY524364 ST524364:SU524364 ACP524364:ACQ524364 AML524364:AMM524364 AWH524364:AWI524364 BGD524364:BGE524364 BPZ524364:BQA524364 BZV524364:BZW524364 CJR524364:CJS524364 CTN524364:CTO524364 DDJ524364:DDK524364 DNF524364:DNG524364 DXB524364:DXC524364 EGX524364:EGY524364 EQT524364:EQU524364 FAP524364:FAQ524364 FKL524364:FKM524364 FUH524364:FUI524364 GED524364:GEE524364 GNZ524364:GOA524364 GXV524364:GXW524364 HHR524364:HHS524364 HRN524364:HRO524364 IBJ524364:IBK524364 ILF524364:ILG524364 IVB524364:IVC524364 JEX524364:JEY524364 JOT524364:JOU524364 JYP524364:JYQ524364 KIL524364:KIM524364 KSH524364:KSI524364 LCD524364:LCE524364 LLZ524364:LMA524364 LVV524364:LVW524364 MFR524364:MFS524364 MPN524364:MPO524364 MZJ524364:MZK524364 NJF524364:NJG524364 NTB524364:NTC524364 OCX524364:OCY524364 OMT524364:OMU524364 OWP524364:OWQ524364 PGL524364:PGM524364 PQH524364:PQI524364 QAD524364:QAE524364 QJZ524364:QKA524364 QTV524364:QTW524364 RDR524364:RDS524364 RNN524364:RNO524364 RXJ524364:RXK524364 SHF524364:SHG524364 SRB524364:SRC524364 TAX524364:TAY524364 TKT524364:TKU524364 TUP524364:TUQ524364 UEL524364:UEM524364 UOH524364:UOI524364 UYD524364:UYE524364 VHZ524364:VIA524364 VRV524364:VRW524364 WBR524364:WBS524364 WLN524364:WLO524364 WVJ524364:WVK524364 B589900:C589900 IX589900:IY589900 ST589900:SU589900 ACP589900:ACQ589900 AML589900:AMM589900 AWH589900:AWI589900 BGD589900:BGE589900 BPZ589900:BQA589900 BZV589900:BZW589900 CJR589900:CJS589900 CTN589900:CTO589900 DDJ589900:DDK589900 DNF589900:DNG589900 DXB589900:DXC589900 EGX589900:EGY589900 EQT589900:EQU589900 FAP589900:FAQ589900 FKL589900:FKM589900 FUH589900:FUI589900 GED589900:GEE589900 GNZ589900:GOA589900 GXV589900:GXW589900 HHR589900:HHS589900 HRN589900:HRO589900 IBJ589900:IBK589900 ILF589900:ILG589900 IVB589900:IVC589900 JEX589900:JEY589900 JOT589900:JOU589900 JYP589900:JYQ589900 KIL589900:KIM589900 KSH589900:KSI589900 LCD589900:LCE589900 LLZ589900:LMA589900 LVV589900:LVW589900 MFR589900:MFS589900 MPN589900:MPO589900 MZJ589900:MZK589900 NJF589900:NJG589900 NTB589900:NTC589900 OCX589900:OCY589900 OMT589900:OMU589900 OWP589900:OWQ589900 PGL589900:PGM589900 PQH589900:PQI589900 QAD589900:QAE589900 QJZ589900:QKA589900 QTV589900:QTW589900 RDR589900:RDS589900 RNN589900:RNO589900 RXJ589900:RXK589900 SHF589900:SHG589900 SRB589900:SRC589900 TAX589900:TAY589900 TKT589900:TKU589900 TUP589900:TUQ589900 UEL589900:UEM589900 UOH589900:UOI589900 UYD589900:UYE589900 VHZ589900:VIA589900 VRV589900:VRW589900 WBR589900:WBS589900 WLN589900:WLO589900 WVJ589900:WVK589900 B655436:C655436 IX655436:IY655436 ST655436:SU655436 ACP655436:ACQ655436 AML655436:AMM655436 AWH655436:AWI655436 BGD655436:BGE655436 BPZ655436:BQA655436 BZV655436:BZW655436 CJR655436:CJS655436 CTN655436:CTO655436 DDJ655436:DDK655436 DNF655436:DNG655436 DXB655436:DXC655436 EGX655436:EGY655436 EQT655436:EQU655436 FAP655436:FAQ655436 FKL655436:FKM655436 FUH655436:FUI655436 GED655436:GEE655436 GNZ655436:GOA655436 GXV655436:GXW655436 HHR655436:HHS655436 HRN655436:HRO655436 IBJ655436:IBK655436 ILF655436:ILG655436 IVB655436:IVC655436 JEX655436:JEY655436 JOT655436:JOU655436 JYP655436:JYQ655436 KIL655436:KIM655436 KSH655436:KSI655436 LCD655436:LCE655436 LLZ655436:LMA655436 LVV655436:LVW655436 MFR655436:MFS655436 MPN655436:MPO655436 MZJ655436:MZK655436 NJF655436:NJG655436 NTB655436:NTC655436 OCX655436:OCY655436 OMT655436:OMU655436 OWP655436:OWQ655436 PGL655436:PGM655436 PQH655436:PQI655436 QAD655436:QAE655436 QJZ655436:QKA655436 QTV655436:QTW655436 RDR655436:RDS655436 RNN655436:RNO655436 RXJ655436:RXK655436 SHF655436:SHG655436 SRB655436:SRC655436 TAX655436:TAY655436 TKT655436:TKU655436 TUP655436:TUQ655436 UEL655436:UEM655436 UOH655436:UOI655436 UYD655436:UYE655436 VHZ655436:VIA655436 VRV655436:VRW655436 WBR655436:WBS655436 WLN655436:WLO655436 WVJ655436:WVK655436 B720972:C720972 IX720972:IY720972 ST720972:SU720972 ACP720972:ACQ720972 AML720972:AMM720972 AWH720972:AWI720972 BGD720972:BGE720972 BPZ720972:BQA720972 BZV720972:BZW720972 CJR720972:CJS720972 CTN720972:CTO720972 DDJ720972:DDK720972 DNF720972:DNG720972 DXB720972:DXC720972 EGX720972:EGY720972 EQT720972:EQU720972 FAP720972:FAQ720972 FKL720972:FKM720972 FUH720972:FUI720972 GED720972:GEE720972 GNZ720972:GOA720972 GXV720972:GXW720972 HHR720972:HHS720972 HRN720972:HRO720972 IBJ720972:IBK720972 ILF720972:ILG720972 IVB720972:IVC720972 JEX720972:JEY720972 JOT720972:JOU720972 JYP720972:JYQ720972 KIL720972:KIM720972 KSH720972:KSI720972 LCD720972:LCE720972 LLZ720972:LMA720972 LVV720972:LVW720972 MFR720972:MFS720972 MPN720972:MPO720972 MZJ720972:MZK720972 NJF720972:NJG720972 NTB720972:NTC720972 OCX720972:OCY720972 OMT720972:OMU720972 OWP720972:OWQ720972 PGL720972:PGM720972 PQH720972:PQI720972 QAD720972:QAE720972 QJZ720972:QKA720972 QTV720972:QTW720972 RDR720972:RDS720972 RNN720972:RNO720972 RXJ720972:RXK720972 SHF720972:SHG720972 SRB720972:SRC720972 TAX720972:TAY720972 TKT720972:TKU720972 TUP720972:TUQ720972 UEL720972:UEM720972 UOH720972:UOI720972 UYD720972:UYE720972 VHZ720972:VIA720972 VRV720972:VRW720972 WBR720972:WBS720972 WLN720972:WLO720972 WVJ720972:WVK720972 B786508:C786508 IX786508:IY786508 ST786508:SU786508 ACP786508:ACQ786508 AML786508:AMM786508 AWH786508:AWI786508 BGD786508:BGE786508 BPZ786508:BQA786508 BZV786508:BZW786508 CJR786508:CJS786508 CTN786508:CTO786508 DDJ786508:DDK786508 DNF786508:DNG786508 DXB786508:DXC786508 EGX786508:EGY786508 EQT786508:EQU786508 FAP786508:FAQ786508 FKL786508:FKM786508 FUH786508:FUI786508 GED786508:GEE786508 GNZ786508:GOA786508 GXV786508:GXW786508 HHR786508:HHS786508 HRN786508:HRO786508 IBJ786508:IBK786508 ILF786508:ILG786508 IVB786508:IVC786508 JEX786508:JEY786508 JOT786508:JOU786508 JYP786508:JYQ786508 KIL786508:KIM786508 KSH786508:KSI786508 LCD786508:LCE786508 LLZ786508:LMA786508 LVV786508:LVW786508 MFR786508:MFS786508 MPN786508:MPO786508 MZJ786508:MZK786508 NJF786508:NJG786508 NTB786508:NTC786508 OCX786508:OCY786508 OMT786508:OMU786508 OWP786508:OWQ786508 PGL786508:PGM786508 PQH786508:PQI786508 QAD786508:QAE786508 QJZ786508:QKA786508 QTV786508:QTW786508 RDR786508:RDS786508 RNN786508:RNO786508 RXJ786508:RXK786508 SHF786508:SHG786508 SRB786508:SRC786508 TAX786508:TAY786508 TKT786508:TKU786508 TUP786508:TUQ786508 UEL786508:UEM786508 UOH786508:UOI786508 UYD786508:UYE786508 VHZ786508:VIA786508 VRV786508:VRW786508 WBR786508:WBS786508 WLN786508:WLO786508 WVJ786508:WVK786508 B852044:C852044 IX852044:IY852044 ST852044:SU852044 ACP852044:ACQ852044 AML852044:AMM852044 AWH852044:AWI852044 BGD852044:BGE852044 BPZ852044:BQA852044 BZV852044:BZW852044 CJR852044:CJS852044 CTN852044:CTO852044 DDJ852044:DDK852044 DNF852044:DNG852044 DXB852044:DXC852044 EGX852044:EGY852044 EQT852044:EQU852044 FAP852044:FAQ852044 FKL852044:FKM852044 FUH852044:FUI852044 GED852044:GEE852044 GNZ852044:GOA852044 GXV852044:GXW852044 HHR852044:HHS852044 HRN852044:HRO852044 IBJ852044:IBK852044 ILF852044:ILG852044 IVB852044:IVC852044 JEX852044:JEY852044 JOT852044:JOU852044 JYP852044:JYQ852044 KIL852044:KIM852044 KSH852044:KSI852044 LCD852044:LCE852044 LLZ852044:LMA852044 LVV852044:LVW852044 MFR852044:MFS852044 MPN852044:MPO852044 MZJ852044:MZK852044 NJF852044:NJG852044 NTB852044:NTC852044 OCX852044:OCY852044 OMT852044:OMU852044 OWP852044:OWQ852044 PGL852044:PGM852044 PQH852044:PQI852044 QAD852044:QAE852044 QJZ852044:QKA852044 QTV852044:QTW852044 RDR852044:RDS852044 RNN852044:RNO852044 RXJ852044:RXK852044 SHF852044:SHG852044 SRB852044:SRC852044 TAX852044:TAY852044 TKT852044:TKU852044 TUP852044:TUQ852044 UEL852044:UEM852044 UOH852044:UOI852044 UYD852044:UYE852044 VHZ852044:VIA852044 VRV852044:VRW852044 WBR852044:WBS852044 WLN852044:WLO852044 WVJ852044:WVK852044 B917580:C917580 IX917580:IY917580 ST917580:SU917580 ACP917580:ACQ917580 AML917580:AMM917580 AWH917580:AWI917580 BGD917580:BGE917580 BPZ917580:BQA917580 BZV917580:BZW917580 CJR917580:CJS917580 CTN917580:CTO917580 DDJ917580:DDK917580 DNF917580:DNG917580 DXB917580:DXC917580 EGX917580:EGY917580 EQT917580:EQU917580 FAP917580:FAQ917580 FKL917580:FKM917580 FUH917580:FUI917580 GED917580:GEE917580 GNZ917580:GOA917580 GXV917580:GXW917580 HHR917580:HHS917580 HRN917580:HRO917580 IBJ917580:IBK917580 ILF917580:ILG917580 IVB917580:IVC917580 JEX917580:JEY917580 JOT917580:JOU917580 JYP917580:JYQ917580 KIL917580:KIM917580 KSH917580:KSI917580 LCD917580:LCE917580 LLZ917580:LMA917580 LVV917580:LVW917580 MFR917580:MFS917580 MPN917580:MPO917580 MZJ917580:MZK917580 NJF917580:NJG917580 NTB917580:NTC917580 OCX917580:OCY917580 OMT917580:OMU917580 OWP917580:OWQ917580 PGL917580:PGM917580 PQH917580:PQI917580 QAD917580:QAE917580 QJZ917580:QKA917580 QTV917580:QTW917580 RDR917580:RDS917580 RNN917580:RNO917580 RXJ917580:RXK917580 SHF917580:SHG917580 SRB917580:SRC917580 TAX917580:TAY917580 TKT917580:TKU917580 TUP917580:TUQ917580 UEL917580:UEM917580 UOH917580:UOI917580 UYD917580:UYE917580 VHZ917580:VIA917580 VRV917580:VRW917580 WBR917580:WBS917580 WLN917580:WLO917580 WVJ917580:WVK917580 B983116:C983116 IX983116:IY983116 ST983116:SU983116 ACP983116:ACQ983116 AML983116:AMM983116 AWH983116:AWI983116 BGD983116:BGE983116 BPZ983116:BQA983116 BZV983116:BZW983116 CJR983116:CJS983116 CTN983116:CTO983116 DDJ983116:DDK983116 DNF983116:DNG983116 DXB983116:DXC983116 EGX983116:EGY983116 EQT983116:EQU983116 FAP983116:FAQ983116 FKL983116:FKM983116 FUH983116:FUI983116 GED983116:GEE983116 GNZ983116:GOA983116 GXV983116:GXW983116 HHR983116:HHS983116 HRN983116:HRO983116 IBJ983116:IBK983116 ILF983116:ILG983116 IVB983116:IVC983116 JEX983116:JEY983116 JOT983116:JOU983116 JYP983116:JYQ983116 KIL983116:KIM983116 KSH983116:KSI983116 LCD983116:LCE983116 LLZ983116:LMA983116 LVV983116:LVW983116 MFR983116:MFS983116 MPN983116:MPO983116 MZJ983116:MZK983116 NJF983116:NJG983116 NTB983116:NTC983116 OCX983116:OCY983116 OMT983116:OMU983116 OWP983116:OWQ983116 PGL983116:PGM983116 PQH983116:PQI983116 QAD983116:QAE983116 QJZ983116:QKA983116 QTV983116:QTW983116 RDR983116:RDS983116 RNN983116:RNO983116 RXJ983116:RXK983116 SHF983116:SHG983116 SRB983116:SRC983116 TAX983116:TAY983116 TKT983116:TKU983116 TUP983116:TUQ983116 UEL983116:UEM983116 UOH983116:UOI983116 UYD983116:UYE983116 VHZ983116:VIA983116 VRV983116:VRW983116 WBR983116:WBS983116 WLN983116:WLO983116 WVJ983116:WVK983116 B93:C93 IX93:IY93 ST93:SU93 ACP93:ACQ93 AML93:AMM93 AWH93:AWI93 BGD93:BGE93 BPZ93:BQA93 BZV93:BZW93 CJR93:CJS93 CTN93:CTO93 DDJ93:DDK93 DNF93:DNG93 DXB93:DXC93 EGX93:EGY93 EQT93:EQU93 FAP93:FAQ93 FKL93:FKM93 FUH93:FUI93 GED93:GEE93 GNZ93:GOA93 GXV93:GXW93 HHR93:HHS93 HRN93:HRO93 IBJ93:IBK93 ILF93:ILG93 IVB93:IVC93 JEX93:JEY93 JOT93:JOU93 JYP93:JYQ93 KIL93:KIM93 KSH93:KSI93 LCD93:LCE93 LLZ93:LMA93 LVV93:LVW93 MFR93:MFS93 MPN93:MPO93 MZJ93:MZK93 NJF93:NJG93 NTB93:NTC93 OCX93:OCY93 OMT93:OMU93 OWP93:OWQ93 PGL93:PGM93 PQH93:PQI93 QAD93:QAE93 QJZ93:QKA93 QTV93:QTW93 RDR93:RDS93 RNN93:RNO93 RXJ93:RXK93 SHF93:SHG93 SRB93:SRC93 TAX93:TAY93 TKT93:TKU93 TUP93:TUQ93 UEL93:UEM93 UOH93:UOI93 UYD93:UYE93 VHZ93:VIA93 VRV93:VRW93 WBR93:WBS93 WLN93:WLO93 WVJ93:WVK93 B65629:C65629 IX65629:IY65629 ST65629:SU65629 ACP65629:ACQ65629 AML65629:AMM65629 AWH65629:AWI65629 BGD65629:BGE65629 BPZ65629:BQA65629 BZV65629:BZW65629 CJR65629:CJS65629 CTN65629:CTO65629 DDJ65629:DDK65629 DNF65629:DNG65629 DXB65629:DXC65629 EGX65629:EGY65629 EQT65629:EQU65629 FAP65629:FAQ65629 FKL65629:FKM65629 FUH65629:FUI65629 GED65629:GEE65629 GNZ65629:GOA65629 GXV65629:GXW65629 HHR65629:HHS65629 HRN65629:HRO65629 IBJ65629:IBK65629 ILF65629:ILG65629 IVB65629:IVC65629 JEX65629:JEY65629 JOT65629:JOU65629 JYP65629:JYQ65629 KIL65629:KIM65629 KSH65629:KSI65629 LCD65629:LCE65629 LLZ65629:LMA65629 LVV65629:LVW65629 MFR65629:MFS65629 MPN65629:MPO65629 MZJ65629:MZK65629 NJF65629:NJG65629 NTB65629:NTC65629 OCX65629:OCY65629 OMT65629:OMU65629 OWP65629:OWQ65629 PGL65629:PGM65629 PQH65629:PQI65629 QAD65629:QAE65629 QJZ65629:QKA65629 QTV65629:QTW65629 RDR65629:RDS65629 RNN65629:RNO65629 RXJ65629:RXK65629 SHF65629:SHG65629 SRB65629:SRC65629 TAX65629:TAY65629 TKT65629:TKU65629 TUP65629:TUQ65629 UEL65629:UEM65629 UOH65629:UOI65629 UYD65629:UYE65629 VHZ65629:VIA65629 VRV65629:VRW65629 WBR65629:WBS65629 WLN65629:WLO65629 WVJ65629:WVK65629 B131165:C131165 IX131165:IY131165 ST131165:SU131165 ACP131165:ACQ131165 AML131165:AMM131165 AWH131165:AWI131165 BGD131165:BGE131165 BPZ131165:BQA131165 BZV131165:BZW131165 CJR131165:CJS131165 CTN131165:CTO131165 DDJ131165:DDK131165 DNF131165:DNG131165 DXB131165:DXC131165 EGX131165:EGY131165 EQT131165:EQU131165 FAP131165:FAQ131165 FKL131165:FKM131165 FUH131165:FUI131165 GED131165:GEE131165 GNZ131165:GOA131165 GXV131165:GXW131165 HHR131165:HHS131165 HRN131165:HRO131165 IBJ131165:IBK131165 ILF131165:ILG131165 IVB131165:IVC131165 JEX131165:JEY131165 JOT131165:JOU131165 JYP131165:JYQ131165 KIL131165:KIM131165 KSH131165:KSI131165 LCD131165:LCE131165 LLZ131165:LMA131165 LVV131165:LVW131165 MFR131165:MFS131165 MPN131165:MPO131165 MZJ131165:MZK131165 NJF131165:NJG131165 NTB131165:NTC131165 OCX131165:OCY131165 OMT131165:OMU131165 OWP131165:OWQ131165 PGL131165:PGM131165 PQH131165:PQI131165 QAD131165:QAE131165 QJZ131165:QKA131165 QTV131165:QTW131165 RDR131165:RDS131165 RNN131165:RNO131165 RXJ131165:RXK131165 SHF131165:SHG131165 SRB131165:SRC131165 TAX131165:TAY131165 TKT131165:TKU131165 TUP131165:TUQ131165 UEL131165:UEM131165 UOH131165:UOI131165 UYD131165:UYE131165 VHZ131165:VIA131165 VRV131165:VRW131165 WBR131165:WBS131165 WLN131165:WLO131165 WVJ131165:WVK131165 B196701:C196701 IX196701:IY196701 ST196701:SU196701 ACP196701:ACQ196701 AML196701:AMM196701 AWH196701:AWI196701 BGD196701:BGE196701 BPZ196701:BQA196701 BZV196701:BZW196701 CJR196701:CJS196701 CTN196701:CTO196701 DDJ196701:DDK196701 DNF196701:DNG196701 DXB196701:DXC196701 EGX196701:EGY196701 EQT196701:EQU196701 FAP196701:FAQ196701 FKL196701:FKM196701 FUH196701:FUI196701 GED196701:GEE196701 GNZ196701:GOA196701 GXV196701:GXW196701 HHR196701:HHS196701 HRN196701:HRO196701 IBJ196701:IBK196701 ILF196701:ILG196701 IVB196701:IVC196701 JEX196701:JEY196701 JOT196701:JOU196701 JYP196701:JYQ196701 KIL196701:KIM196701 KSH196701:KSI196701 LCD196701:LCE196701 LLZ196701:LMA196701 LVV196701:LVW196701 MFR196701:MFS196701 MPN196701:MPO196701 MZJ196701:MZK196701 NJF196701:NJG196701 NTB196701:NTC196701 OCX196701:OCY196701 OMT196701:OMU196701 OWP196701:OWQ196701 PGL196701:PGM196701 PQH196701:PQI196701 QAD196701:QAE196701 QJZ196701:QKA196701 QTV196701:QTW196701 RDR196701:RDS196701 RNN196701:RNO196701 RXJ196701:RXK196701 SHF196701:SHG196701 SRB196701:SRC196701 TAX196701:TAY196701 TKT196701:TKU196701 TUP196701:TUQ196701 UEL196701:UEM196701 UOH196701:UOI196701 UYD196701:UYE196701 VHZ196701:VIA196701 VRV196701:VRW196701 WBR196701:WBS196701 WLN196701:WLO196701 WVJ196701:WVK196701 B262237:C262237 IX262237:IY262237 ST262237:SU262237 ACP262237:ACQ262237 AML262237:AMM262237 AWH262237:AWI262237 BGD262237:BGE262237 BPZ262237:BQA262237 BZV262237:BZW262237 CJR262237:CJS262237 CTN262237:CTO262237 DDJ262237:DDK262237 DNF262237:DNG262237 DXB262237:DXC262237 EGX262237:EGY262237 EQT262237:EQU262237 FAP262237:FAQ262237 FKL262237:FKM262237 FUH262237:FUI262237 GED262237:GEE262237 GNZ262237:GOA262237 GXV262237:GXW262237 HHR262237:HHS262237 HRN262237:HRO262237 IBJ262237:IBK262237 ILF262237:ILG262237 IVB262237:IVC262237 JEX262237:JEY262237 JOT262237:JOU262237 JYP262237:JYQ262237 KIL262237:KIM262237 KSH262237:KSI262237 LCD262237:LCE262237 LLZ262237:LMA262237 LVV262237:LVW262237 MFR262237:MFS262237 MPN262237:MPO262237 MZJ262237:MZK262237 NJF262237:NJG262237 NTB262237:NTC262237 OCX262237:OCY262237 OMT262237:OMU262237 OWP262237:OWQ262237 PGL262237:PGM262237 PQH262237:PQI262237 QAD262237:QAE262237 QJZ262237:QKA262237 QTV262237:QTW262237 RDR262237:RDS262237 RNN262237:RNO262237 RXJ262237:RXK262237 SHF262237:SHG262237 SRB262237:SRC262237 TAX262237:TAY262237 TKT262237:TKU262237 TUP262237:TUQ262237 UEL262237:UEM262237 UOH262237:UOI262237 UYD262237:UYE262237 VHZ262237:VIA262237 VRV262237:VRW262237 WBR262237:WBS262237 WLN262237:WLO262237 WVJ262237:WVK262237 B327773:C327773 IX327773:IY327773 ST327773:SU327773 ACP327773:ACQ327773 AML327773:AMM327773 AWH327773:AWI327773 BGD327773:BGE327773 BPZ327773:BQA327773 BZV327773:BZW327773 CJR327773:CJS327773 CTN327773:CTO327773 DDJ327773:DDK327773 DNF327773:DNG327773 DXB327773:DXC327773 EGX327773:EGY327773 EQT327773:EQU327773 FAP327773:FAQ327773 FKL327773:FKM327773 FUH327773:FUI327773 GED327773:GEE327773 GNZ327773:GOA327773 GXV327773:GXW327773 HHR327773:HHS327773 HRN327773:HRO327773 IBJ327773:IBK327773 ILF327773:ILG327773 IVB327773:IVC327773 JEX327773:JEY327773 JOT327773:JOU327773 JYP327773:JYQ327773 KIL327773:KIM327773 KSH327773:KSI327773 LCD327773:LCE327773 LLZ327773:LMA327773 LVV327773:LVW327773 MFR327773:MFS327773 MPN327773:MPO327773 MZJ327773:MZK327773 NJF327773:NJG327773 NTB327773:NTC327773 OCX327773:OCY327773 OMT327773:OMU327773 OWP327773:OWQ327773 PGL327773:PGM327773 PQH327773:PQI327773 QAD327773:QAE327773 QJZ327773:QKA327773 QTV327773:QTW327773 RDR327773:RDS327773 RNN327773:RNO327773 RXJ327773:RXK327773 SHF327773:SHG327773 SRB327773:SRC327773 TAX327773:TAY327773 TKT327773:TKU327773 TUP327773:TUQ327773 UEL327773:UEM327773 UOH327773:UOI327773 UYD327773:UYE327773 VHZ327773:VIA327773 VRV327773:VRW327773 WBR327773:WBS327773 WLN327773:WLO327773 WVJ327773:WVK327773 B393309:C393309 IX393309:IY393309 ST393309:SU393309 ACP393309:ACQ393309 AML393309:AMM393309 AWH393309:AWI393309 BGD393309:BGE393309 BPZ393309:BQA393309 BZV393309:BZW393309 CJR393309:CJS393309 CTN393309:CTO393309 DDJ393309:DDK393309 DNF393309:DNG393309 DXB393309:DXC393309 EGX393309:EGY393309 EQT393309:EQU393309 FAP393309:FAQ393309 FKL393309:FKM393309 FUH393309:FUI393309 GED393309:GEE393309 GNZ393309:GOA393309 GXV393309:GXW393309 HHR393309:HHS393309 HRN393309:HRO393309 IBJ393309:IBK393309 ILF393309:ILG393309 IVB393309:IVC393309 JEX393309:JEY393309 JOT393309:JOU393309 JYP393309:JYQ393309 KIL393309:KIM393309 KSH393309:KSI393309 LCD393309:LCE393309 LLZ393309:LMA393309 LVV393309:LVW393309 MFR393309:MFS393309 MPN393309:MPO393309 MZJ393309:MZK393309 NJF393309:NJG393309 NTB393309:NTC393309 OCX393309:OCY393309 OMT393309:OMU393309 OWP393309:OWQ393309 PGL393309:PGM393309 PQH393309:PQI393309 QAD393309:QAE393309 QJZ393309:QKA393309 QTV393309:QTW393309 RDR393309:RDS393309 RNN393309:RNO393309 RXJ393309:RXK393309 SHF393309:SHG393309 SRB393309:SRC393309 TAX393309:TAY393309 TKT393309:TKU393309 TUP393309:TUQ393309 UEL393309:UEM393309 UOH393309:UOI393309 UYD393309:UYE393309 VHZ393309:VIA393309 VRV393309:VRW393309 WBR393309:WBS393309 WLN393309:WLO393309 WVJ393309:WVK393309 B458845:C458845 IX458845:IY458845 ST458845:SU458845 ACP458845:ACQ458845 AML458845:AMM458845 AWH458845:AWI458845 BGD458845:BGE458845 BPZ458845:BQA458845 BZV458845:BZW458845 CJR458845:CJS458845 CTN458845:CTO458845 DDJ458845:DDK458845 DNF458845:DNG458845 DXB458845:DXC458845 EGX458845:EGY458845 EQT458845:EQU458845 FAP458845:FAQ458845 FKL458845:FKM458845 FUH458845:FUI458845 GED458845:GEE458845 GNZ458845:GOA458845 GXV458845:GXW458845 HHR458845:HHS458845 HRN458845:HRO458845 IBJ458845:IBK458845 ILF458845:ILG458845 IVB458845:IVC458845 JEX458845:JEY458845 JOT458845:JOU458845 JYP458845:JYQ458845 KIL458845:KIM458845 KSH458845:KSI458845 LCD458845:LCE458845 LLZ458845:LMA458845 LVV458845:LVW458845 MFR458845:MFS458845 MPN458845:MPO458845 MZJ458845:MZK458845 NJF458845:NJG458845 NTB458845:NTC458845 OCX458845:OCY458845 OMT458845:OMU458845 OWP458845:OWQ458845 PGL458845:PGM458845 PQH458845:PQI458845 QAD458845:QAE458845 QJZ458845:QKA458845 QTV458845:QTW458845 RDR458845:RDS458845 RNN458845:RNO458845 RXJ458845:RXK458845 SHF458845:SHG458845 SRB458845:SRC458845 TAX458845:TAY458845 TKT458845:TKU458845 TUP458845:TUQ458845 UEL458845:UEM458845 UOH458845:UOI458845 UYD458845:UYE458845 VHZ458845:VIA458845 VRV458845:VRW458845 WBR458845:WBS458845 WLN458845:WLO458845 WVJ458845:WVK458845 B524381:C524381 IX524381:IY524381 ST524381:SU524381 ACP524381:ACQ524381 AML524381:AMM524381 AWH524381:AWI524381 BGD524381:BGE524381 BPZ524381:BQA524381 BZV524381:BZW524381 CJR524381:CJS524381 CTN524381:CTO524381 DDJ524381:DDK524381 DNF524381:DNG524381 DXB524381:DXC524381 EGX524381:EGY524381 EQT524381:EQU524381 FAP524381:FAQ524381 FKL524381:FKM524381 FUH524381:FUI524381 GED524381:GEE524381 GNZ524381:GOA524381 GXV524381:GXW524381 HHR524381:HHS524381 HRN524381:HRO524381 IBJ524381:IBK524381 ILF524381:ILG524381 IVB524381:IVC524381 JEX524381:JEY524381 JOT524381:JOU524381 JYP524381:JYQ524381 KIL524381:KIM524381 KSH524381:KSI524381 LCD524381:LCE524381 LLZ524381:LMA524381 LVV524381:LVW524381 MFR524381:MFS524381 MPN524381:MPO524381 MZJ524381:MZK524381 NJF524381:NJG524381 NTB524381:NTC524381 OCX524381:OCY524381 OMT524381:OMU524381 OWP524381:OWQ524381 PGL524381:PGM524381 PQH524381:PQI524381 QAD524381:QAE524381 QJZ524381:QKA524381 QTV524381:QTW524381 RDR524381:RDS524381 RNN524381:RNO524381 RXJ524381:RXK524381 SHF524381:SHG524381 SRB524381:SRC524381 TAX524381:TAY524381 TKT524381:TKU524381 TUP524381:TUQ524381 UEL524381:UEM524381 UOH524381:UOI524381 UYD524381:UYE524381 VHZ524381:VIA524381 VRV524381:VRW524381 WBR524381:WBS524381 WLN524381:WLO524381 WVJ524381:WVK524381 B589917:C589917 IX589917:IY589917 ST589917:SU589917 ACP589917:ACQ589917 AML589917:AMM589917 AWH589917:AWI589917 BGD589917:BGE589917 BPZ589917:BQA589917 BZV589917:BZW589917 CJR589917:CJS589917 CTN589917:CTO589917 DDJ589917:DDK589917 DNF589917:DNG589917 DXB589917:DXC589917 EGX589917:EGY589917 EQT589917:EQU589917 FAP589917:FAQ589917 FKL589917:FKM589917 FUH589917:FUI589917 GED589917:GEE589917 GNZ589917:GOA589917 GXV589917:GXW589917 HHR589917:HHS589917 HRN589917:HRO589917 IBJ589917:IBK589917 ILF589917:ILG589917 IVB589917:IVC589917 JEX589917:JEY589917 JOT589917:JOU589917 JYP589917:JYQ589917 KIL589917:KIM589917 KSH589917:KSI589917 LCD589917:LCE589917 LLZ589917:LMA589917 LVV589917:LVW589917 MFR589917:MFS589917 MPN589917:MPO589917 MZJ589917:MZK589917 NJF589917:NJG589917 NTB589917:NTC589917 OCX589917:OCY589917 OMT589917:OMU589917 OWP589917:OWQ589917 PGL589917:PGM589917 PQH589917:PQI589917 QAD589917:QAE589917 QJZ589917:QKA589917 QTV589917:QTW589917 RDR589917:RDS589917 RNN589917:RNO589917 RXJ589917:RXK589917 SHF589917:SHG589917 SRB589917:SRC589917 TAX589917:TAY589917 TKT589917:TKU589917 TUP589917:TUQ589917 UEL589917:UEM589917 UOH589917:UOI589917 UYD589917:UYE589917 VHZ589917:VIA589917 VRV589917:VRW589917 WBR589917:WBS589917 WLN589917:WLO589917 WVJ589917:WVK589917 B655453:C655453 IX655453:IY655453 ST655453:SU655453 ACP655453:ACQ655453 AML655453:AMM655453 AWH655453:AWI655453 BGD655453:BGE655453 BPZ655453:BQA655453 BZV655453:BZW655453 CJR655453:CJS655453 CTN655453:CTO655453 DDJ655453:DDK655453 DNF655453:DNG655453 DXB655453:DXC655453 EGX655453:EGY655453 EQT655453:EQU655453 FAP655453:FAQ655453 FKL655453:FKM655453 FUH655453:FUI655453 GED655453:GEE655453 GNZ655453:GOA655453 GXV655453:GXW655453 HHR655453:HHS655453 HRN655453:HRO655453 IBJ655453:IBK655453 ILF655453:ILG655453 IVB655453:IVC655453 JEX655453:JEY655453 JOT655453:JOU655453 JYP655453:JYQ655453 KIL655453:KIM655453 KSH655453:KSI655453 LCD655453:LCE655453 LLZ655453:LMA655453 LVV655453:LVW655453 MFR655453:MFS655453 MPN655453:MPO655453 MZJ655453:MZK655453 NJF655453:NJG655453 NTB655453:NTC655453 OCX655453:OCY655453 OMT655453:OMU655453 OWP655453:OWQ655453 PGL655453:PGM655453 PQH655453:PQI655453 QAD655453:QAE655453 QJZ655453:QKA655453 QTV655453:QTW655453 RDR655453:RDS655453 RNN655453:RNO655453 RXJ655453:RXK655453 SHF655453:SHG655453 SRB655453:SRC655453 TAX655453:TAY655453 TKT655453:TKU655453 TUP655453:TUQ655453 UEL655453:UEM655453 UOH655453:UOI655453 UYD655453:UYE655453 VHZ655453:VIA655453 VRV655453:VRW655453 WBR655453:WBS655453 WLN655453:WLO655453 WVJ655453:WVK655453 B720989:C720989 IX720989:IY720989 ST720989:SU720989 ACP720989:ACQ720989 AML720989:AMM720989 AWH720989:AWI720989 BGD720989:BGE720989 BPZ720989:BQA720989 BZV720989:BZW720989 CJR720989:CJS720989 CTN720989:CTO720989 DDJ720989:DDK720989 DNF720989:DNG720989 DXB720989:DXC720989 EGX720989:EGY720989 EQT720989:EQU720989 FAP720989:FAQ720989 FKL720989:FKM720989 FUH720989:FUI720989 GED720989:GEE720989 GNZ720989:GOA720989 GXV720989:GXW720989 HHR720989:HHS720989 HRN720989:HRO720989 IBJ720989:IBK720989 ILF720989:ILG720989 IVB720989:IVC720989 JEX720989:JEY720989 JOT720989:JOU720989 JYP720989:JYQ720989 KIL720989:KIM720989 KSH720989:KSI720989 LCD720989:LCE720989 LLZ720989:LMA720989 LVV720989:LVW720989 MFR720989:MFS720989 MPN720989:MPO720989 MZJ720989:MZK720989 NJF720989:NJG720989 NTB720989:NTC720989 OCX720989:OCY720989 OMT720989:OMU720989 OWP720989:OWQ720989 PGL720989:PGM720989 PQH720989:PQI720989 QAD720989:QAE720989 QJZ720989:QKA720989 QTV720989:QTW720989 RDR720989:RDS720989 RNN720989:RNO720989 RXJ720989:RXK720989 SHF720989:SHG720989 SRB720989:SRC720989 TAX720989:TAY720989 TKT720989:TKU720989 TUP720989:TUQ720989 UEL720989:UEM720989 UOH720989:UOI720989 UYD720989:UYE720989 VHZ720989:VIA720989 VRV720989:VRW720989 WBR720989:WBS720989 WLN720989:WLO720989 WVJ720989:WVK720989 B786525:C786525 IX786525:IY786525 ST786525:SU786525 ACP786525:ACQ786525 AML786525:AMM786525 AWH786525:AWI786525 BGD786525:BGE786525 BPZ786525:BQA786525 BZV786525:BZW786525 CJR786525:CJS786525 CTN786525:CTO786525 DDJ786525:DDK786525 DNF786525:DNG786525 DXB786525:DXC786525 EGX786525:EGY786525 EQT786525:EQU786525 FAP786525:FAQ786525 FKL786525:FKM786525 FUH786525:FUI786525 GED786525:GEE786525 GNZ786525:GOA786525 GXV786525:GXW786525 HHR786525:HHS786525 HRN786525:HRO786525 IBJ786525:IBK786525 ILF786525:ILG786525 IVB786525:IVC786525 JEX786525:JEY786525 JOT786525:JOU786525 JYP786525:JYQ786525 KIL786525:KIM786525 KSH786525:KSI786525 LCD786525:LCE786525 LLZ786525:LMA786525 LVV786525:LVW786525 MFR786525:MFS786525 MPN786525:MPO786525 MZJ786525:MZK786525 NJF786525:NJG786525 NTB786525:NTC786525 OCX786525:OCY786525 OMT786525:OMU786525 OWP786525:OWQ786525 PGL786525:PGM786525 PQH786525:PQI786525 QAD786525:QAE786525 QJZ786525:QKA786525 QTV786525:QTW786525 RDR786525:RDS786525 RNN786525:RNO786525 RXJ786525:RXK786525 SHF786525:SHG786525 SRB786525:SRC786525 TAX786525:TAY786525 TKT786525:TKU786525 TUP786525:TUQ786525 UEL786525:UEM786525 UOH786525:UOI786525 UYD786525:UYE786525 VHZ786525:VIA786525 VRV786525:VRW786525 WBR786525:WBS786525 WLN786525:WLO786525 WVJ786525:WVK786525 B852061:C852061 IX852061:IY852061 ST852061:SU852061 ACP852061:ACQ852061 AML852061:AMM852061 AWH852061:AWI852061 BGD852061:BGE852061 BPZ852061:BQA852061 BZV852061:BZW852061 CJR852061:CJS852061 CTN852061:CTO852061 DDJ852061:DDK852061 DNF852061:DNG852061 DXB852061:DXC852061 EGX852061:EGY852061 EQT852061:EQU852061 FAP852061:FAQ852061 FKL852061:FKM852061 FUH852061:FUI852061 GED852061:GEE852061 GNZ852061:GOA852061 GXV852061:GXW852061 HHR852061:HHS852061 HRN852061:HRO852061 IBJ852061:IBK852061 ILF852061:ILG852061 IVB852061:IVC852061 JEX852061:JEY852061 JOT852061:JOU852061 JYP852061:JYQ852061 KIL852061:KIM852061 KSH852061:KSI852061 LCD852061:LCE852061 LLZ852061:LMA852061 LVV852061:LVW852061 MFR852061:MFS852061 MPN852061:MPO852061 MZJ852061:MZK852061 NJF852061:NJG852061 NTB852061:NTC852061 OCX852061:OCY852061 OMT852061:OMU852061 OWP852061:OWQ852061 PGL852061:PGM852061 PQH852061:PQI852061 QAD852061:QAE852061 QJZ852061:QKA852061 QTV852061:QTW852061 RDR852061:RDS852061 RNN852061:RNO852061 RXJ852061:RXK852061 SHF852061:SHG852061 SRB852061:SRC852061 TAX852061:TAY852061 TKT852061:TKU852061 TUP852061:TUQ852061 UEL852061:UEM852061 UOH852061:UOI852061 UYD852061:UYE852061 VHZ852061:VIA852061 VRV852061:VRW852061 WBR852061:WBS852061 WLN852061:WLO852061 WVJ852061:WVK852061 B917597:C917597 IX917597:IY917597 ST917597:SU917597 ACP917597:ACQ917597 AML917597:AMM917597 AWH917597:AWI917597 BGD917597:BGE917597 BPZ917597:BQA917597 BZV917597:BZW917597 CJR917597:CJS917597 CTN917597:CTO917597 DDJ917597:DDK917597 DNF917597:DNG917597 DXB917597:DXC917597 EGX917597:EGY917597 EQT917597:EQU917597 FAP917597:FAQ917597 FKL917597:FKM917597 FUH917597:FUI917597 GED917597:GEE917597 GNZ917597:GOA917597 GXV917597:GXW917597 HHR917597:HHS917597 HRN917597:HRO917597 IBJ917597:IBK917597 ILF917597:ILG917597 IVB917597:IVC917597 JEX917597:JEY917597 JOT917597:JOU917597 JYP917597:JYQ917597 KIL917597:KIM917597 KSH917597:KSI917597 LCD917597:LCE917597 LLZ917597:LMA917597 LVV917597:LVW917597 MFR917597:MFS917597 MPN917597:MPO917597 MZJ917597:MZK917597 NJF917597:NJG917597 NTB917597:NTC917597 OCX917597:OCY917597 OMT917597:OMU917597 OWP917597:OWQ917597 PGL917597:PGM917597 PQH917597:PQI917597 QAD917597:QAE917597 QJZ917597:QKA917597 QTV917597:QTW917597 RDR917597:RDS917597 RNN917597:RNO917597 RXJ917597:RXK917597 SHF917597:SHG917597 SRB917597:SRC917597 TAX917597:TAY917597 TKT917597:TKU917597 TUP917597:TUQ917597 UEL917597:UEM917597 UOH917597:UOI917597 UYD917597:UYE917597 VHZ917597:VIA917597 VRV917597:VRW917597 WBR917597:WBS917597 WLN917597:WLO917597 WVJ917597:WVK917597 B983133:C983133 IX983133:IY983133 ST983133:SU983133 ACP983133:ACQ983133 AML983133:AMM983133 AWH983133:AWI983133 BGD983133:BGE983133 BPZ983133:BQA983133 BZV983133:BZW983133 CJR983133:CJS983133 CTN983133:CTO983133 DDJ983133:DDK983133 DNF983133:DNG983133 DXB983133:DXC983133 EGX983133:EGY983133 EQT983133:EQU983133 FAP983133:FAQ983133 FKL983133:FKM983133 FUH983133:FUI983133 GED983133:GEE983133 GNZ983133:GOA983133 GXV983133:GXW983133 HHR983133:HHS983133 HRN983133:HRO983133 IBJ983133:IBK983133 ILF983133:ILG983133 IVB983133:IVC983133 JEX983133:JEY983133 JOT983133:JOU983133 JYP983133:JYQ983133 KIL983133:KIM983133 KSH983133:KSI983133 LCD983133:LCE983133 LLZ983133:LMA983133 LVV983133:LVW983133 MFR983133:MFS983133 MPN983133:MPO983133 MZJ983133:MZK983133 NJF983133:NJG983133 NTB983133:NTC983133 OCX983133:OCY983133 OMT983133:OMU983133 OWP983133:OWQ983133 PGL983133:PGM983133 PQH983133:PQI983133 QAD983133:QAE983133 QJZ983133:QKA983133 QTV983133:QTW983133 RDR983133:RDS983133 RNN983133:RNO983133 RXJ983133:RXK983133 SHF983133:SHG983133 SRB983133:SRC983133 TAX983133:TAY983133 TKT983133:TKU983133 TUP983133:TUQ983133 UEL983133:UEM983133 UOH983133:UOI983133 UYD983133:UYE983133 VHZ983133:VIA983133 VRV983133:VRW983133 WBR983133:WBS983133 WLN983133:WLO983133 B76:C76">
      <formula1>$R$70:$R$72</formula1>
    </dataValidation>
    <dataValidation type="list" allowBlank="1" sqref="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WVJ983132:WVK983132 IX75:IY75 ST75:SU75 ACP75:ACQ75 AML75:AMM75 AWH75:AWI75 BGD75:BGE75 BPZ75:BQA75 BZV75:BZW75 CJR75:CJS75 CTN75:CTO75 DDJ75:DDK75 DNF75:DNG75 DXB75:DXC75 EGX75:EGY75 EQT75:EQU75 FAP75:FAQ75 FKL75:FKM75 FUH75:FUI75 GED75:GEE75 GNZ75:GOA75 GXV75:GXW75 HHR75:HHS75 HRN75:HRO75 IBJ75:IBK75 ILF75:ILG75 IVB75:IVC75 JEX75:JEY75 JOT75:JOU75 JYP75:JYQ75 KIL75:KIM75 KSH75:KSI75 LCD75:LCE75 LLZ75:LMA75 LVV75:LVW75 MFR75:MFS75 MPN75:MPO75 MZJ75:MZK75 NJF75:NJG75 NTB75:NTC75 OCX75:OCY75 OMT75:OMU75 OWP75:OWQ75 PGL75:PGM75 PQH75:PQI75 QAD75:QAE75 QJZ75:QKA75 QTV75:QTW75 RDR75:RDS75 RNN75:RNO75 RXJ75:RXK75 SHF75:SHG75 SRB75:SRC75 TAX75:TAY75 TKT75:TKU75 TUP75:TUQ75 UEL75:UEM75 UOH75:UOI75 UYD75:UYE75 VHZ75:VIA75 VRV75:VRW75 WBR75:WBS75 WLN75:WLO75 WVJ75:WVK75 B65611:C65611 IX65611:IY65611 ST65611:SU65611 ACP65611:ACQ65611 AML65611:AMM65611 AWH65611:AWI65611 BGD65611:BGE65611 BPZ65611:BQA65611 BZV65611:BZW65611 CJR65611:CJS65611 CTN65611:CTO65611 DDJ65611:DDK65611 DNF65611:DNG65611 DXB65611:DXC65611 EGX65611:EGY65611 EQT65611:EQU65611 FAP65611:FAQ65611 FKL65611:FKM65611 FUH65611:FUI65611 GED65611:GEE65611 GNZ65611:GOA65611 GXV65611:GXW65611 HHR65611:HHS65611 HRN65611:HRO65611 IBJ65611:IBK65611 ILF65611:ILG65611 IVB65611:IVC65611 JEX65611:JEY65611 JOT65611:JOU65611 JYP65611:JYQ65611 KIL65611:KIM65611 KSH65611:KSI65611 LCD65611:LCE65611 LLZ65611:LMA65611 LVV65611:LVW65611 MFR65611:MFS65611 MPN65611:MPO65611 MZJ65611:MZK65611 NJF65611:NJG65611 NTB65611:NTC65611 OCX65611:OCY65611 OMT65611:OMU65611 OWP65611:OWQ65611 PGL65611:PGM65611 PQH65611:PQI65611 QAD65611:QAE65611 QJZ65611:QKA65611 QTV65611:QTW65611 RDR65611:RDS65611 RNN65611:RNO65611 RXJ65611:RXK65611 SHF65611:SHG65611 SRB65611:SRC65611 TAX65611:TAY65611 TKT65611:TKU65611 TUP65611:TUQ65611 UEL65611:UEM65611 UOH65611:UOI65611 UYD65611:UYE65611 VHZ65611:VIA65611 VRV65611:VRW65611 WBR65611:WBS65611 WLN65611:WLO65611 WVJ65611:WVK65611 B131147:C131147 IX131147:IY131147 ST131147:SU131147 ACP131147:ACQ131147 AML131147:AMM131147 AWH131147:AWI131147 BGD131147:BGE131147 BPZ131147:BQA131147 BZV131147:BZW131147 CJR131147:CJS131147 CTN131147:CTO131147 DDJ131147:DDK131147 DNF131147:DNG131147 DXB131147:DXC131147 EGX131147:EGY131147 EQT131147:EQU131147 FAP131147:FAQ131147 FKL131147:FKM131147 FUH131147:FUI131147 GED131147:GEE131147 GNZ131147:GOA131147 GXV131147:GXW131147 HHR131147:HHS131147 HRN131147:HRO131147 IBJ131147:IBK131147 ILF131147:ILG131147 IVB131147:IVC131147 JEX131147:JEY131147 JOT131147:JOU131147 JYP131147:JYQ131147 KIL131147:KIM131147 KSH131147:KSI131147 LCD131147:LCE131147 LLZ131147:LMA131147 LVV131147:LVW131147 MFR131147:MFS131147 MPN131147:MPO131147 MZJ131147:MZK131147 NJF131147:NJG131147 NTB131147:NTC131147 OCX131147:OCY131147 OMT131147:OMU131147 OWP131147:OWQ131147 PGL131147:PGM131147 PQH131147:PQI131147 QAD131147:QAE131147 QJZ131147:QKA131147 QTV131147:QTW131147 RDR131147:RDS131147 RNN131147:RNO131147 RXJ131147:RXK131147 SHF131147:SHG131147 SRB131147:SRC131147 TAX131147:TAY131147 TKT131147:TKU131147 TUP131147:TUQ131147 UEL131147:UEM131147 UOH131147:UOI131147 UYD131147:UYE131147 VHZ131147:VIA131147 VRV131147:VRW131147 WBR131147:WBS131147 WLN131147:WLO131147 WVJ131147:WVK131147 B196683:C196683 IX196683:IY196683 ST196683:SU196683 ACP196683:ACQ196683 AML196683:AMM196683 AWH196683:AWI196683 BGD196683:BGE196683 BPZ196683:BQA196683 BZV196683:BZW196683 CJR196683:CJS196683 CTN196683:CTO196683 DDJ196683:DDK196683 DNF196683:DNG196683 DXB196683:DXC196683 EGX196683:EGY196683 EQT196683:EQU196683 FAP196683:FAQ196683 FKL196683:FKM196683 FUH196683:FUI196683 GED196683:GEE196683 GNZ196683:GOA196683 GXV196683:GXW196683 HHR196683:HHS196683 HRN196683:HRO196683 IBJ196683:IBK196683 ILF196683:ILG196683 IVB196683:IVC196683 JEX196683:JEY196683 JOT196683:JOU196683 JYP196683:JYQ196683 KIL196683:KIM196683 KSH196683:KSI196683 LCD196683:LCE196683 LLZ196683:LMA196683 LVV196683:LVW196683 MFR196683:MFS196683 MPN196683:MPO196683 MZJ196683:MZK196683 NJF196683:NJG196683 NTB196683:NTC196683 OCX196683:OCY196683 OMT196683:OMU196683 OWP196683:OWQ196683 PGL196683:PGM196683 PQH196683:PQI196683 QAD196683:QAE196683 QJZ196683:QKA196683 QTV196683:QTW196683 RDR196683:RDS196683 RNN196683:RNO196683 RXJ196683:RXK196683 SHF196683:SHG196683 SRB196683:SRC196683 TAX196683:TAY196683 TKT196683:TKU196683 TUP196683:TUQ196683 UEL196683:UEM196683 UOH196683:UOI196683 UYD196683:UYE196683 VHZ196683:VIA196683 VRV196683:VRW196683 WBR196683:WBS196683 WLN196683:WLO196683 WVJ196683:WVK196683 B262219:C262219 IX262219:IY262219 ST262219:SU262219 ACP262219:ACQ262219 AML262219:AMM262219 AWH262219:AWI262219 BGD262219:BGE262219 BPZ262219:BQA262219 BZV262219:BZW262219 CJR262219:CJS262219 CTN262219:CTO262219 DDJ262219:DDK262219 DNF262219:DNG262219 DXB262219:DXC262219 EGX262219:EGY262219 EQT262219:EQU262219 FAP262219:FAQ262219 FKL262219:FKM262219 FUH262219:FUI262219 GED262219:GEE262219 GNZ262219:GOA262219 GXV262219:GXW262219 HHR262219:HHS262219 HRN262219:HRO262219 IBJ262219:IBK262219 ILF262219:ILG262219 IVB262219:IVC262219 JEX262219:JEY262219 JOT262219:JOU262219 JYP262219:JYQ262219 KIL262219:KIM262219 KSH262219:KSI262219 LCD262219:LCE262219 LLZ262219:LMA262219 LVV262219:LVW262219 MFR262219:MFS262219 MPN262219:MPO262219 MZJ262219:MZK262219 NJF262219:NJG262219 NTB262219:NTC262219 OCX262219:OCY262219 OMT262219:OMU262219 OWP262219:OWQ262219 PGL262219:PGM262219 PQH262219:PQI262219 QAD262219:QAE262219 QJZ262219:QKA262219 QTV262219:QTW262219 RDR262219:RDS262219 RNN262219:RNO262219 RXJ262219:RXK262219 SHF262219:SHG262219 SRB262219:SRC262219 TAX262219:TAY262219 TKT262219:TKU262219 TUP262219:TUQ262219 UEL262219:UEM262219 UOH262219:UOI262219 UYD262219:UYE262219 VHZ262219:VIA262219 VRV262219:VRW262219 WBR262219:WBS262219 WLN262219:WLO262219 WVJ262219:WVK262219 B327755:C327755 IX327755:IY327755 ST327755:SU327755 ACP327755:ACQ327755 AML327755:AMM327755 AWH327755:AWI327755 BGD327755:BGE327755 BPZ327755:BQA327755 BZV327755:BZW327755 CJR327755:CJS327755 CTN327755:CTO327755 DDJ327755:DDK327755 DNF327755:DNG327755 DXB327755:DXC327755 EGX327755:EGY327755 EQT327755:EQU327755 FAP327755:FAQ327755 FKL327755:FKM327755 FUH327755:FUI327755 GED327755:GEE327755 GNZ327755:GOA327755 GXV327755:GXW327755 HHR327755:HHS327755 HRN327755:HRO327755 IBJ327755:IBK327755 ILF327755:ILG327755 IVB327755:IVC327755 JEX327755:JEY327755 JOT327755:JOU327755 JYP327755:JYQ327755 KIL327755:KIM327755 KSH327755:KSI327755 LCD327755:LCE327755 LLZ327755:LMA327755 LVV327755:LVW327755 MFR327755:MFS327755 MPN327755:MPO327755 MZJ327755:MZK327755 NJF327755:NJG327755 NTB327755:NTC327755 OCX327755:OCY327755 OMT327755:OMU327755 OWP327755:OWQ327755 PGL327755:PGM327755 PQH327755:PQI327755 QAD327755:QAE327755 QJZ327755:QKA327755 QTV327755:QTW327755 RDR327755:RDS327755 RNN327755:RNO327755 RXJ327755:RXK327755 SHF327755:SHG327755 SRB327755:SRC327755 TAX327755:TAY327755 TKT327755:TKU327755 TUP327755:TUQ327755 UEL327755:UEM327755 UOH327755:UOI327755 UYD327755:UYE327755 VHZ327755:VIA327755 VRV327755:VRW327755 WBR327755:WBS327755 WLN327755:WLO327755 WVJ327755:WVK327755 B393291:C393291 IX393291:IY393291 ST393291:SU393291 ACP393291:ACQ393291 AML393291:AMM393291 AWH393291:AWI393291 BGD393291:BGE393291 BPZ393291:BQA393291 BZV393291:BZW393291 CJR393291:CJS393291 CTN393291:CTO393291 DDJ393291:DDK393291 DNF393291:DNG393291 DXB393291:DXC393291 EGX393291:EGY393291 EQT393291:EQU393291 FAP393291:FAQ393291 FKL393291:FKM393291 FUH393291:FUI393291 GED393291:GEE393291 GNZ393291:GOA393291 GXV393291:GXW393291 HHR393291:HHS393291 HRN393291:HRO393291 IBJ393291:IBK393291 ILF393291:ILG393291 IVB393291:IVC393291 JEX393291:JEY393291 JOT393291:JOU393291 JYP393291:JYQ393291 KIL393291:KIM393291 KSH393291:KSI393291 LCD393291:LCE393291 LLZ393291:LMA393291 LVV393291:LVW393291 MFR393291:MFS393291 MPN393291:MPO393291 MZJ393291:MZK393291 NJF393291:NJG393291 NTB393291:NTC393291 OCX393291:OCY393291 OMT393291:OMU393291 OWP393291:OWQ393291 PGL393291:PGM393291 PQH393291:PQI393291 QAD393291:QAE393291 QJZ393291:QKA393291 QTV393291:QTW393291 RDR393291:RDS393291 RNN393291:RNO393291 RXJ393291:RXK393291 SHF393291:SHG393291 SRB393291:SRC393291 TAX393291:TAY393291 TKT393291:TKU393291 TUP393291:TUQ393291 UEL393291:UEM393291 UOH393291:UOI393291 UYD393291:UYE393291 VHZ393291:VIA393291 VRV393291:VRW393291 WBR393291:WBS393291 WLN393291:WLO393291 WVJ393291:WVK393291 B458827:C458827 IX458827:IY458827 ST458827:SU458827 ACP458827:ACQ458827 AML458827:AMM458827 AWH458827:AWI458827 BGD458827:BGE458827 BPZ458827:BQA458827 BZV458827:BZW458827 CJR458827:CJS458827 CTN458827:CTO458827 DDJ458827:DDK458827 DNF458827:DNG458827 DXB458827:DXC458827 EGX458827:EGY458827 EQT458827:EQU458827 FAP458827:FAQ458827 FKL458827:FKM458827 FUH458827:FUI458827 GED458827:GEE458827 GNZ458827:GOA458827 GXV458827:GXW458827 HHR458827:HHS458827 HRN458827:HRO458827 IBJ458827:IBK458827 ILF458827:ILG458827 IVB458827:IVC458827 JEX458827:JEY458827 JOT458827:JOU458827 JYP458827:JYQ458827 KIL458827:KIM458827 KSH458827:KSI458827 LCD458827:LCE458827 LLZ458827:LMA458827 LVV458827:LVW458827 MFR458827:MFS458827 MPN458827:MPO458827 MZJ458827:MZK458827 NJF458827:NJG458827 NTB458827:NTC458827 OCX458827:OCY458827 OMT458827:OMU458827 OWP458827:OWQ458827 PGL458827:PGM458827 PQH458827:PQI458827 QAD458827:QAE458827 QJZ458827:QKA458827 QTV458827:QTW458827 RDR458827:RDS458827 RNN458827:RNO458827 RXJ458827:RXK458827 SHF458827:SHG458827 SRB458827:SRC458827 TAX458827:TAY458827 TKT458827:TKU458827 TUP458827:TUQ458827 UEL458827:UEM458827 UOH458827:UOI458827 UYD458827:UYE458827 VHZ458827:VIA458827 VRV458827:VRW458827 WBR458827:WBS458827 WLN458827:WLO458827 WVJ458827:WVK458827 B524363:C524363 IX524363:IY524363 ST524363:SU524363 ACP524363:ACQ524363 AML524363:AMM524363 AWH524363:AWI524363 BGD524363:BGE524363 BPZ524363:BQA524363 BZV524363:BZW524363 CJR524363:CJS524363 CTN524363:CTO524363 DDJ524363:DDK524363 DNF524363:DNG524363 DXB524363:DXC524363 EGX524363:EGY524363 EQT524363:EQU524363 FAP524363:FAQ524363 FKL524363:FKM524363 FUH524363:FUI524363 GED524363:GEE524363 GNZ524363:GOA524363 GXV524363:GXW524363 HHR524363:HHS524363 HRN524363:HRO524363 IBJ524363:IBK524363 ILF524363:ILG524363 IVB524363:IVC524363 JEX524363:JEY524363 JOT524363:JOU524363 JYP524363:JYQ524363 KIL524363:KIM524363 KSH524363:KSI524363 LCD524363:LCE524363 LLZ524363:LMA524363 LVV524363:LVW524363 MFR524363:MFS524363 MPN524363:MPO524363 MZJ524363:MZK524363 NJF524363:NJG524363 NTB524363:NTC524363 OCX524363:OCY524363 OMT524363:OMU524363 OWP524363:OWQ524363 PGL524363:PGM524363 PQH524363:PQI524363 QAD524363:QAE524363 QJZ524363:QKA524363 QTV524363:QTW524363 RDR524363:RDS524363 RNN524363:RNO524363 RXJ524363:RXK524363 SHF524363:SHG524363 SRB524363:SRC524363 TAX524363:TAY524363 TKT524363:TKU524363 TUP524363:TUQ524363 UEL524363:UEM524363 UOH524363:UOI524363 UYD524363:UYE524363 VHZ524363:VIA524363 VRV524363:VRW524363 WBR524363:WBS524363 WLN524363:WLO524363 WVJ524363:WVK524363 B589899:C589899 IX589899:IY589899 ST589899:SU589899 ACP589899:ACQ589899 AML589899:AMM589899 AWH589899:AWI589899 BGD589899:BGE589899 BPZ589899:BQA589899 BZV589899:BZW589899 CJR589899:CJS589899 CTN589899:CTO589899 DDJ589899:DDK589899 DNF589899:DNG589899 DXB589899:DXC589899 EGX589899:EGY589899 EQT589899:EQU589899 FAP589899:FAQ589899 FKL589899:FKM589899 FUH589899:FUI589899 GED589899:GEE589899 GNZ589899:GOA589899 GXV589899:GXW589899 HHR589899:HHS589899 HRN589899:HRO589899 IBJ589899:IBK589899 ILF589899:ILG589899 IVB589899:IVC589899 JEX589899:JEY589899 JOT589899:JOU589899 JYP589899:JYQ589899 KIL589899:KIM589899 KSH589899:KSI589899 LCD589899:LCE589899 LLZ589899:LMA589899 LVV589899:LVW589899 MFR589899:MFS589899 MPN589899:MPO589899 MZJ589899:MZK589899 NJF589899:NJG589899 NTB589899:NTC589899 OCX589899:OCY589899 OMT589899:OMU589899 OWP589899:OWQ589899 PGL589899:PGM589899 PQH589899:PQI589899 QAD589899:QAE589899 QJZ589899:QKA589899 QTV589899:QTW589899 RDR589899:RDS589899 RNN589899:RNO589899 RXJ589899:RXK589899 SHF589899:SHG589899 SRB589899:SRC589899 TAX589899:TAY589899 TKT589899:TKU589899 TUP589899:TUQ589899 UEL589899:UEM589899 UOH589899:UOI589899 UYD589899:UYE589899 VHZ589899:VIA589899 VRV589899:VRW589899 WBR589899:WBS589899 WLN589899:WLO589899 WVJ589899:WVK589899 B655435:C655435 IX655435:IY655435 ST655435:SU655435 ACP655435:ACQ655435 AML655435:AMM655435 AWH655435:AWI655435 BGD655435:BGE655435 BPZ655435:BQA655435 BZV655435:BZW655435 CJR655435:CJS655435 CTN655435:CTO655435 DDJ655435:DDK655435 DNF655435:DNG655435 DXB655435:DXC655435 EGX655435:EGY655435 EQT655435:EQU655435 FAP655435:FAQ655435 FKL655435:FKM655435 FUH655435:FUI655435 GED655435:GEE655435 GNZ655435:GOA655435 GXV655435:GXW655435 HHR655435:HHS655435 HRN655435:HRO655435 IBJ655435:IBK655435 ILF655435:ILG655435 IVB655435:IVC655435 JEX655435:JEY655435 JOT655435:JOU655435 JYP655435:JYQ655435 KIL655435:KIM655435 KSH655435:KSI655435 LCD655435:LCE655435 LLZ655435:LMA655435 LVV655435:LVW655435 MFR655435:MFS655435 MPN655435:MPO655435 MZJ655435:MZK655435 NJF655435:NJG655435 NTB655435:NTC655435 OCX655435:OCY655435 OMT655435:OMU655435 OWP655435:OWQ655435 PGL655435:PGM655435 PQH655435:PQI655435 QAD655435:QAE655435 QJZ655435:QKA655435 QTV655435:QTW655435 RDR655435:RDS655435 RNN655435:RNO655435 RXJ655435:RXK655435 SHF655435:SHG655435 SRB655435:SRC655435 TAX655435:TAY655435 TKT655435:TKU655435 TUP655435:TUQ655435 UEL655435:UEM655435 UOH655435:UOI655435 UYD655435:UYE655435 VHZ655435:VIA655435 VRV655435:VRW655435 WBR655435:WBS655435 WLN655435:WLO655435 WVJ655435:WVK655435 B720971:C720971 IX720971:IY720971 ST720971:SU720971 ACP720971:ACQ720971 AML720971:AMM720971 AWH720971:AWI720971 BGD720971:BGE720971 BPZ720971:BQA720971 BZV720971:BZW720971 CJR720971:CJS720971 CTN720971:CTO720971 DDJ720971:DDK720971 DNF720971:DNG720971 DXB720971:DXC720971 EGX720971:EGY720971 EQT720971:EQU720971 FAP720971:FAQ720971 FKL720971:FKM720971 FUH720971:FUI720971 GED720971:GEE720971 GNZ720971:GOA720971 GXV720971:GXW720971 HHR720971:HHS720971 HRN720971:HRO720971 IBJ720971:IBK720971 ILF720971:ILG720971 IVB720971:IVC720971 JEX720971:JEY720971 JOT720971:JOU720971 JYP720971:JYQ720971 KIL720971:KIM720971 KSH720971:KSI720971 LCD720971:LCE720971 LLZ720971:LMA720971 LVV720971:LVW720971 MFR720971:MFS720971 MPN720971:MPO720971 MZJ720971:MZK720971 NJF720971:NJG720971 NTB720971:NTC720971 OCX720971:OCY720971 OMT720971:OMU720971 OWP720971:OWQ720971 PGL720971:PGM720971 PQH720971:PQI720971 QAD720971:QAE720971 QJZ720971:QKA720971 QTV720971:QTW720971 RDR720971:RDS720971 RNN720971:RNO720971 RXJ720971:RXK720971 SHF720971:SHG720971 SRB720971:SRC720971 TAX720971:TAY720971 TKT720971:TKU720971 TUP720971:TUQ720971 UEL720971:UEM720971 UOH720971:UOI720971 UYD720971:UYE720971 VHZ720971:VIA720971 VRV720971:VRW720971 WBR720971:WBS720971 WLN720971:WLO720971 WVJ720971:WVK720971 B786507:C786507 IX786507:IY786507 ST786507:SU786507 ACP786507:ACQ786507 AML786507:AMM786507 AWH786507:AWI786507 BGD786507:BGE786507 BPZ786507:BQA786507 BZV786507:BZW786507 CJR786507:CJS786507 CTN786507:CTO786507 DDJ786507:DDK786507 DNF786507:DNG786507 DXB786507:DXC786507 EGX786507:EGY786507 EQT786507:EQU786507 FAP786507:FAQ786507 FKL786507:FKM786507 FUH786507:FUI786507 GED786507:GEE786507 GNZ786507:GOA786507 GXV786507:GXW786507 HHR786507:HHS786507 HRN786507:HRO786507 IBJ786507:IBK786507 ILF786507:ILG786507 IVB786507:IVC786507 JEX786507:JEY786507 JOT786507:JOU786507 JYP786507:JYQ786507 KIL786507:KIM786507 KSH786507:KSI786507 LCD786507:LCE786507 LLZ786507:LMA786507 LVV786507:LVW786507 MFR786507:MFS786507 MPN786507:MPO786507 MZJ786507:MZK786507 NJF786507:NJG786507 NTB786507:NTC786507 OCX786507:OCY786507 OMT786507:OMU786507 OWP786507:OWQ786507 PGL786507:PGM786507 PQH786507:PQI786507 QAD786507:QAE786507 QJZ786507:QKA786507 QTV786507:QTW786507 RDR786507:RDS786507 RNN786507:RNO786507 RXJ786507:RXK786507 SHF786507:SHG786507 SRB786507:SRC786507 TAX786507:TAY786507 TKT786507:TKU786507 TUP786507:TUQ786507 UEL786507:UEM786507 UOH786507:UOI786507 UYD786507:UYE786507 VHZ786507:VIA786507 VRV786507:VRW786507 WBR786507:WBS786507 WLN786507:WLO786507 WVJ786507:WVK786507 B852043:C852043 IX852043:IY852043 ST852043:SU852043 ACP852043:ACQ852043 AML852043:AMM852043 AWH852043:AWI852043 BGD852043:BGE852043 BPZ852043:BQA852043 BZV852043:BZW852043 CJR852043:CJS852043 CTN852043:CTO852043 DDJ852043:DDK852043 DNF852043:DNG852043 DXB852043:DXC852043 EGX852043:EGY852043 EQT852043:EQU852043 FAP852043:FAQ852043 FKL852043:FKM852043 FUH852043:FUI852043 GED852043:GEE852043 GNZ852043:GOA852043 GXV852043:GXW852043 HHR852043:HHS852043 HRN852043:HRO852043 IBJ852043:IBK852043 ILF852043:ILG852043 IVB852043:IVC852043 JEX852043:JEY852043 JOT852043:JOU852043 JYP852043:JYQ852043 KIL852043:KIM852043 KSH852043:KSI852043 LCD852043:LCE852043 LLZ852043:LMA852043 LVV852043:LVW852043 MFR852043:MFS852043 MPN852043:MPO852043 MZJ852043:MZK852043 NJF852043:NJG852043 NTB852043:NTC852043 OCX852043:OCY852043 OMT852043:OMU852043 OWP852043:OWQ852043 PGL852043:PGM852043 PQH852043:PQI852043 QAD852043:QAE852043 QJZ852043:QKA852043 QTV852043:QTW852043 RDR852043:RDS852043 RNN852043:RNO852043 RXJ852043:RXK852043 SHF852043:SHG852043 SRB852043:SRC852043 TAX852043:TAY852043 TKT852043:TKU852043 TUP852043:TUQ852043 UEL852043:UEM852043 UOH852043:UOI852043 UYD852043:UYE852043 VHZ852043:VIA852043 VRV852043:VRW852043 WBR852043:WBS852043 WLN852043:WLO852043 WVJ852043:WVK852043 B917579:C917579 IX917579:IY917579 ST917579:SU917579 ACP917579:ACQ917579 AML917579:AMM917579 AWH917579:AWI917579 BGD917579:BGE917579 BPZ917579:BQA917579 BZV917579:BZW917579 CJR917579:CJS917579 CTN917579:CTO917579 DDJ917579:DDK917579 DNF917579:DNG917579 DXB917579:DXC917579 EGX917579:EGY917579 EQT917579:EQU917579 FAP917579:FAQ917579 FKL917579:FKM917579 FUH917579:FUI917579 GED917579:GEE917579 GNZ917579:GOA917579 GXV917579:GXW917579 HHR917579:HHS917579 HRN917579:HRO917579 IBJ917579:IBK917579 ILF917579:ILG917579 IVB917579:IVC917579 JEX917579:JEY917579 JOT917579:JOU917579 JYP917579:JYQ917579 KIL917579:KIM917579 KSH917579:KSI917579 LCD917579:LCE917579 LLZ917579:LMA917579 LVV917579:LVW917579 MFR917579:MFS917579 MPN917579:MPO917579 MZJ917579:MZK917579 NJF917579:NJG917579 NTB917579:NTC917579 OCX917579:OCY917579 OMT917579:OMU917579 OWP917579:OWQ917579 PGL917579:PGM917579 PQH917579:PQI917579 QAD917579:QAE917579 QJZ917579:QKA917579 QTV917579:QTW917579 RDR917579:RDS917579 RNN917579:RNO917579 RXJ917579:RXK917579 SHF917579:SHG917579 SRB917579:SRC917579 TAX917579:TAY917579 TKT917579:TKU917579 TUP917579:TUQ917579 UEL917579:UEM917579 UOH917579:UOI917579 UYD917579:UYE917579 VHZ917579:VIA917579 VRV917579:VRW917579 WBR917579:WBS917579 WLN917579:WLO917579 WVJ917579:WVK917579 B983115:C983115 IX983115:IY983115 ST983115:SU983115 ACP983115:ACQ983115 AML983115:AMM983115 AWH983115:AWI983115 BGD983115:BGE983115 BPZ983115:BQA983115 BZV983115:BZW983115 CJR983115:CJS983115 CTN983115:CTO983115 DDJ983115:DDK983115 DNF983115:DNG983115 DXB983115:DXC983115 EGX983115:EGY983115 EQT983115:EQU983115 FAP983115:FAQ983115 FKL983115:FKM983115 FUH983115:FUI983115 GED983115:GEE983115 GNZ983115:GOA983115 GXV983115:GXW983115 HHR983115:HHS983115 HRN983115:HRO983115 IBJ983115:IBK983115 ILF983115:ILG983115 IVB983115:IVC983115 JEX983115:JEY983115 JOT983115:JOU983115 JYP983115:JYQ983115 KIL983115:KIM983115 KSH983115:KSI983115 LCD983115:LCE983115 LLZ983115:LMA983115 LVV983115:LVW983115 MFR983115:MFS983115 MPN983115:MPO983115 MZJ983115:MZK983115 NJF983115:NJG983115 NTB983115:NTC983115 OCX983115:OCY983115 OMT983115:OMU983115 OWP983115:OWQ983115 PGL983115:PGM983115 PQH983115:PQI983115 QAD983115:QAE983115 QJZ983115:QKA983115 QTV983115:QTW983115 RDR983115:RDS983115 RNN983115:RNO983115 RXJ983115:RXK983115 SHF983115:SHG983115 SRB983115:SRC983115 TAX983115:TAY983115 TKT983115:TKU983115 TUP983115:TUQ983115 UEL983115:UEM983115 UOH983115:UOI983115 UYD983115:UYE983115 VHZ983115:VIA983115 VRV983115:VRW983115 WBR983115:WBS983115 WLN983115:WLO983115 WVJ983115:WVK983115 B92:C92 IX92:IY92 ST92:SU92 ACP92:ACQ92 AML92:AMM92 AWH92:AWI92 BGD92:BGE92 BPZ92:BQA92 BZV92:BZW92 CJR92:CJS92 CTN92:CTO92 DDJ92:DDK92 DNF92:DNG92 DXB92:DXC92 EGX92:EGY92 EQT92:EQU92 FAP92:FAQ92 FKL92:FKM92 FUH92:FUI92 GED92:GEE92 GNZ92:GOA92 GXV92:GXW92 HHR92:HHS92 HRN92:HRO92 IBJ92:IBK92 ILF92:ILG92 IVB92:IVC92 JEX92:JEY92 JOT92:JOU92 JYP92:JYQ92 KIL92:KIM92 KSH92:KSI92 LCD92:LCE92 LLZ92:LMA92 LVV92:LVW92 MFR92:MFS92 MPN92:MPO92 MZJ92:MZK92 NJF92:NJG92 NTB92:NTC92 OCX92:OCY92 OMT92:OMU92 OWP92:OWQ92 PGL92:PGM92 PQH92:PQI92 QAD92:QAE92 QJZ92:QKA92 QTV92:QTW92 RDR92:RDS92 RNN92:RNO92 RXJ92:RXK92 SHF92:SHG92 SRB92:SRC92 TAX92:TAY92 TKT92:TKU92 TUP92:TUQ92 UEL92:UEM92 UOH92:UOI92 UYD92:UYE92 VHZ92:VIA92 VRV92:VRW92 WBR92:WBS92 WLN92:WLO92 WVJ92:WVK92 B65628:C65628 IX65628:IY65628 ST65628:SU65628 ACP65628:ACQ65628 AML65628:AMM65628 AWH65628:AWI65628 BGD65628:BGE65628 BPZ65628:BQA65628 BZV65628:BZW65628 CJR65628:CJS65628 CTN65628:CTO65628 DDJ65628:DDK65628 DNF65628:DNG65628 DXB65628:DXC65628 EGX65628:EGY65628 EQT65628:EQU65628 FAP65628:FAQ65628 FKL65628:FKM65628 FUH65628:FUI65628 GED65628:GEE65628 GNZ65628:GOA65628 GXV65628:GXW65628 HHR65628:HHS65628 HRN65628:HRO65628 IBJ65628:IBK65628 ILF65628:ILG65628 IVB65628:IVC65628 JEX65628:JEY65628 JOT65628:JOU65628 JYP65628:JYQ65628 KIL65628:KIM65628 KSH65628:KSI65628 LCD65628:LCE65628 LLZ65628:LMA65628 LVV65628:LVW65628 MFR65628:MFS65628 MPN65628:MPO65628 MZJ65628:MZK65628 NJF65628:NJG65628 NTB65628:NTC65628 OCX65628:OCY65628 OMT65628:OMU65628 OWP65628:OWQ65628 PGL65628:PGM65628 PQH65628:PQI65628 QAD65628:QAE65628 QJZ65628:QKA65628 QTV65628:QTW65628 RDR65628:RDS65628 RNN65628:RNO65628 RXJ65628:RXK65628 SHF65628:SHG65628 SRB65628:SRC65628 TAX65628:TAY65628 TKT65628:TKU65628 TUP65628:TUQ65628 UEL65628:UEM65628 UOH65628:UOI65628 UYD65628:UYE65628 VHZ65628:VIA65628 VRV65628:VRW65628 WBR65628:WBS65628 WLN65628:WLO65628 WVJ65628:WVK65628 B131164:C131164 IX131164:IY131164 ST131164:SU131164 ACP131164:ACQ131164 AML131164:AMM131164 AWH131164:AWI131164 BGD131164:BGE131164 BPZ131164:BQA131164 BZV131164:BZW131164 CJR131164:CJS131164 CTN131164:CTO131164 DDJ131164:DDK131164 DNF131164:DNG131164 DXB131164:DXC131164 EGX131164:EGY131164 EQT131164:EQU131164 FAP131164:FAQ131164 FKL131164:FKM131164 FUH131164:FUI131164 GED131164:GEE131164 GNZ131164:GOA131164 GXV131164:GXW131164 HHR131164:HHS131164 HRN131164:HRO131164 IBJ131164:IBK131164 ILF131164:ILG131164 IVB131164:IVC131164 JEX131164:JEY131164 JOT131164:JOU131164 JYP131164:JYQ131164 KIL131164:KIM131164 KSH131164:KSI131164 LCD131164:LCE131164 LLZ131164:LMA131164 LVV131164:LVW131164 MFR131164:MFS131164 MPN131164:MPO131164 MZJ131164:MZK131164 NJF131164:NJG131164 NTB131164:NTC131164 OCX131164:OCY131164 OMT131164:OMU131164 OWP131164:OWQ131164 PGL131164:PGM131164 PQH131164:PQI131164 QAD131164:QAE131164 QJZ131164:QKA131164 QTV131164:QTW131164 RDR131164:RDS131164 RNN131164:RNO131164 RXJ131164:RXK131164 SHF131164:SHG131164 SRB131164:SRC131164 TAX131164:TAY131164 TKT131164:TKU131164 TUP131164:TUQ131164 UEL131164:UEM131164 UOH131164:UOI131164 UYD131164:UYE131164 VHZ131164:VIA131164 VRV131164:VRW131164 WBR131164:WBS131164 WLN131164:WLO131164 WVJ131164:WVK131164 B196700:C196700 IX196700:IY196700 ST196700:SU196700 ACP196700:ACQ196700 AML196700:AMM196700 AWH196700:AWI196700 BGD196700:BGE196700 BPZ196700:BQA196700 BZV196700:BZW196700 CJR196700:CJS196700 CTN196700:CTO196700 DDJ196700:DDK196700 DNF196700:DNG196700 DXB196700:DXC196700 EGX196700:EGY196700 EQT196700:EQU196700 FAP196700:FAQ196700 FKL196700:FKM196700 FUH196700:FUI196700 GED196700:GEE196700 GNZ196700:GOA196700 GXV196700:GXW196700 HHR196700:HHS196700 HRN196700:HRO196700 IBJ196700:IBK196700 ILF196700:ILG196700 IVB196700:IVC196700 JEX196700:JEY196700 JOT196700:JOU196700 JYP196700:JYQ196700 KIL196700:KIM196700 KSH196700:KSI196700 LCD196700:LCE196700 LLZ196700:LMA196700 LVV196700:LVW196700 MFR196700:MFS196700 MPN196700:MPO196700 MZJ196700:MZK196700 NJF196700:NJG196700 NTB196700:NTC196700 OCX196700:OCY196700 OMT196700:OMU196700 OWP196700:OWQ196700 PGL196700:PGM196700 PQH196700:PQI196700 QAD196700:QAE196700 QJZ196700:QKA196700 QTV196700:QTW196700 RDR196700:RDS196700 RNN196700:RNO196700 RXJ196700:RXK196700 SHF196700:SHG196700 SRB196700:SRC196700 TAX196700:TAY196700 TKT196700:TKU196700 TUP196700:TUQ196700 UEL196700:UEM196700 UOH196700:UOI196700 UYD196700:UYE196700 VHZ196700:VIA196700 VRV196700:VRW196700 WBR196700:WBS196700 WLN196700:WLO196700 WVJ196700:WVK196700 B262236:C262236 IX262236:IY262236 ST262236:SU262236 ACP262236:ACQ262236 AML262236:AMM262236 AWH262236:AWI262236 BGD262236:BGE262236 BPZ262236:BQA262236 BZV262236:BZW262236 CJR262236:CJS262236 CTN262236:CTO262236 DDJ262236:DDK262236 DNF262236:DNG262236 DXB262236:DXC262236 EGX262236:EGY262236 EQT262236:EQU262236 FAP262236:FAQ262236 FKL262236:FKM262236 FUH262236:FUI262236 GED262236:GEE262236 GNZ262236:GOA262236 GXV262236:GXW262236 HHR262236:HHS262236 HRN262236:HRO262236 IBJ262236:IBK262236 ILF262236:ILG262236 IVB262236:IVC262236 JEX262236:JEY262236 JOT262236:JOU262236 JYP262236:JYQ262236 KIL262236:KIM262236 KSH262236:KSI262236 LCD262236:LCE262236 LLZ262236:LMA262236 LVV262236:LVW262236 MFR262236:MFS262236 MPN262236:MPO262236 MZJ262236:MZK262236 NJF262236:NJG262236 NTB262236:NTC262236 OCX262236:OCY262236 OMT262236:OMU262236 OWP262236:OWQ262236 PGL262236:PGM262236 PQH262236:PQI262236 QAD262236:QAE262236 QJZ262236:QKA262236 QTV262236:QTW262236 RDR262236:RDS262236 RNN262236:RNO262236 RXJ262236:RXK262236 SHF262236:SHG262236 SRB262236:SRC262236 TAX262236:TAY262236 TKT262236:TKU262236 TUP262236:TUQ262236 UEL262236:UEM262236 UOH262236:UOI262236 UYD262236:UYE262236 VHZ262236:VIA262236 VRV262236:VRW262236 WBR262236:WBS262236 WLN262236:WLO262236 WVJ262236:WVK262236 B327772:C327772 IX327772:IY327772 ST327772:SU327772 ACP327772:ACQ327772 AML327772:AMM327772 AWH327772:AWI327772 BGD327772:BGE327772 BPZ327772:BQA327772 BZV327772:BZW327772 CJR327772:CJS327772 CTN327772:CTO327772 DDJ327772:DDK327772 DNF327772:DNG327772 DXB327772:DXC327772 EGX327772:EGY327772 EQT327772:EQU327772 FAP327772:FAQ327772 FKL327772:FKM327772 FUH327772:FUI327772 GED327772:GEE327772 GNZ327772:GOA327772 GXV327772:GXW327772 HHR327772:HHS327772 HRN327772:HRO327772 IBJ327772:IBK327772 ILF327772:ILG327772 IVB327772:IVC327772 JEX327772:JEY327772 JOT327772:JOU327772 JYP327772:JYQ327772 KIL327772:KIM327772 KSH327772:KSI327772 LCD327772:LCE327772 LLZ327772:LMA327772 LVV327772:LVW327772 MFR327772:MFS327772 MPN327772:MPO327772 MZJ327772:MZK327772 NJF327772:NJG327772 NTB327772:NTC327772 OCX327772:OCY327772 OMT327772:OMU327772 OWP327772:OWQ327772 PGL327772:PGM327772 PQH327772:PQI327772 QAD327772:QAE327772 QJZ327772:QKA327772 QTV327772:QTW327772 RDR327772:RDS327772 RNN327772:RNO327772 RXJ327772:RXK327772 SHF327772:SHG327772 SRB327772:SRC327772 TAX327772:TAY327772 TKT327772:TKU327772 TUP327772:TUQ327772 UEL327772:UEM327772 UOH327772:UOI327772 UYD327772:UYE327772 VHZ327772:VIA327772 VRV327772:VRW327772 WBR327772:WBS327772 WLN327772:WLO327772 WVJ327772:WVK327772 B393308:C393308 IX393308:IY393308 ST393308:SU393308 ACP393308:ACQ393308 AML393308:AMM393308 AWH393308:AWI393308 BGD393308:BGE393308 BPZ393308:BQA393308 BZV393308:BZW393308 CJR393308:CJS393308 CTN393308:CTO393308 DDJ393308:DDK393308 DNF393308:DNG393308 DXB393308:DXC393308 EGX393308:EGY393308 EQT393308:EQU393308 FAP393308:FAQ393308 FKL393308:FKM393308 FUH393308:FUI393308 GED393308:GEE393308 GNZ393308:GOA393308 GXV393308:GXW393308 HHR393308:HHS393308 HRN393308:HRO393308 IBJ393308:IBK393308 ILF393308:ILG393308 IVB393308:IVC393308 JEX393308:JEY393308 JOT393308:JOU393308 JYP393308:JYQ393308 KIL393308:KIM393308 KSH393308:KSI393308 LCD393308:LCE393308 LLZ393308:LMA393308 LVV393308:LVW393308 MFR393308:MFS393308 MPN393308:MPO393308 MZJ393308:MZK393308 NJF393308:NJG393308 NTB393308:NTC393308 OCX393308:OCY393308 OMT393308:OMU393308 OWP393308:OWQ393308 PGL393308:PGM393308 PQH393308:PQI393308 QAD393308:QAE393308 QJZ393308:QKA393308 QTV393308:QTW393308 RDR393308:RDS393308 RNN393308:RNO393308 RXJ393308:RXK393308 SHF393308:SHG393308 SRB393308:SRC393308 TAX393308:TAY393308 TKT393308:TKU393308 TUP393308:TUQ393308 UEL393308:UEM393308 UOH393308:UOI393308 UYD393308:UYE393308 VHZ393308:VIA393308 VRV393308:VRW393308 WBR393308:WBS393308 WLN393308:WLO393308 WVJ393308:WVK393308 B458844:C458844 IX458844:IY458844 ST458844:SU458844 ACP458844:ACQ458844 AML458844:AMM458844 AWH458844:AWI458844 BGD458844:BGE458844 BPZ458844:BQA458844 BZV458844:BZW458844 CJR458844:CJS458844 CTN458844:CTO458844 DDJ458844:DDK458844 DNF458844:DNG458844 DXB458844:DXC458844 EGX458844:EGY458844 EQT458844:EQU458844 FAP458844:FAQ458844 FKL458844:FKM458844 FUH458844:FUI458844 GED458844:GEE458844 GNZ458844:GOA458844 GXV458844:GXW458844 HHR458844:HHS458844 HRN458844:HRO458844 IBJ458844:IBK458844 ILF458844:ILG458844 IVB458844:IVC458844 JEX458844:JEY458844 JOT458844:JOU458844 JYP458844:JYQ458844 KIL458844:KIM458844 KSH458844:KSI458844 LCD458844:LCE458844 LLZ458844:LMA458844 LVV458844:LVW458844 MFR458844:MFS458844 MPN458844:MPO458844 MZJ458844:MZK458844 NJF458844:NJG458844 NTB458844:NTC458844 OCX458844:OCY458844 OMT458844:OMU458844 OWP458844:OWQ458844 PGL458844:PGM458844 PQH458844:PQI458844 QAD458844:QAE458844 QJZ458844:QKA458844 QTV458844:QTW458844 RDR458844:RDS458844 RNN458844:RNO458844 RXJ458844:RXK458844 SHF458844:SHG458844 SRB458844:SRC458844 TAX458844:TAY458844 TKT458844:TKU458844 TUP458844:TUQ458844 UEL458844:UEM458844 UOH458844:UOI458844 UYD458844:UYE458844 VHZ458844:VIA458844 VRV458844:VRW458844 WBR458844:WBS458844 WLN458844:WLO458844 WVJ458844:WVK458844 B524380:C524380 IX524380:IY524380 ST524380:SU524380 ACP524380:ACQ524380 AML524380:AMM524380 AWH524380:AWI524380 BGD524380:BGE524380 BPZ524380:BQA524380 BZV524380:BZW524380 CJR524380:CJS524380 CTN524380:CTO524380 DDJ524380:DDK524380 DNF524380:DNG524380 DXB524380:DXC524380 EGX524380:EGY524380 EQT524380:EQU524380 FAP524380:FAQ524380 FKL524380:FKM524380 FUH524380:FUI524380 GED524380:GEE524380 GNZ524380:GOA524380 GXV524380:GXW524380 HHR524380:HHS524380 HRN524380:HRO524380 IBJ524380:IBK524380 ILF524380:ILG524380 IVB524380:IVC524380 JEX524380:JEY524380 JOT524380:JOU524380 JYP524380:JYQ524380 KIL524380:KIM524380 KSH524380:KSI524380 LCD524380:LCE524380 LLZ524380:LMA524380 LVV524380:LVW524380 MFR524380:MFS524380 MPN524380:MPO524380 MZJ524380:MZK524380 NJF524380:NJG524380 NTB524380:NTC524380 OCX524380:OCY524380 OMT524380:OMU524380 OWP524380:OWQ524380 PGL524380:PGM524380 PQH524380:PQI524380 QAD524380:QAE524380 QJZ524380:QKA524380 QTV524380:QTW524380 RDR524380:RDS524380 RNN524380:RNO524380 RXJ524380:RXK524380 SHF524380:SHG524380 SRB524380:SRC524380 TAX524380:TAY524380 TKT524380:TKU524380 TUP524380:TUQ524380 UEL524380:UEM524380 UOH524380:UOI524380 UYD524380:UYE524380 VHZ524380:VIA524380 VRV524380:VRW524380 WBR524380:WBS524380 WLN524380:WLO524380 WVJ524380:WVK524380 B589916:C589916 IX589916:IY589916 ST589916:SU589916 ACP589916:ACQ589916 AML589916:AMM589916 AWH589916:AWI589916 BGD589916:BGE589916 BPZ589916:BQA589916 BZV589916:BZW589916 CJR589916:CJS589916 CTN589916:CTO589916 DDJ589916:DDK589916 DNF589916:DNG589916 DXB589916:DXC589916 EGX589916:EGY589916 EQT589916:EQU589916 FAP589916:FAQ589916 FKL589916:FKM589916 FUH589916:FUI589916 GED589916:GEE589916 GNZ589916:GOA589916 GXV589916:GXW589916 HHR589916:HHS589916 HRN589916:HRO589916 IBJ589916:IBK589916 ILF589916:ILG589916 IVB589916:IVC589916 JEX589916:JEY589916 JOT589916:JOU589916 JYP589916:JYQ589916 KIL589916:KIM589916 KSH589916:KSI589916 LCD589916:LCE589916 LLZ589916:LMA589916 LVV589916:LVW589916 MFR589916:MFS589916 MPN589916:MPO589916 MZJ589916:MZK589916 NJF589916:NJG589916 NTB589916:NTC589916 OCX589916:OCY589916 OMT589916:OMU589916 OWP589916:OWQ589916 PGL589916:PGM589916 PQH589916:PQI589916 QAD589916:QAE589916 QJZ589916:QKA589916 QTV589916:QTW589916 RDR589916:RDS589916 RNN589916:RNO589916 RXJ589916:RXK589916 SHF589916:SHG589916 SRB589916:SRC589916 TAX589916:TAY589916 TKT589916:TKU589916 TUP589916:TUQ589916 UEL589916:UEM589916 UOH589916:UOI589916 UYD589916:UYE589916 VHZ589916:VIA589916 VRV589916:VRW589916 WBR589916:WBS589916 WLN589916:WLO589916 WVJ589916:WVK589916 B655452:C655452 IX655452:IY655452 ST655452:SU655452 ACP655452:ACQ655452 AML655452:AMM655452 AWH655452:AWI655452 BGD655452:BGE655452 BPZ655452:BQA655452 BZV655452:BZW655452 CJR655452:CJS655452 CTN655452:CTO655452 DDJ655452:DDK655452 DNF655452:DNG655452 DXB655452:DXC655452 EGX655452:EGY655452 EQT655452:EQU655452 FAP655452:FAQ655452 FKL655452:FKM655452 FUH655452:FUI655452 GED655452:GEE655452 GNZ655452:GOA655452 GXV655452:GXW655452 HHR655452:HHS655452 HRN655452:HRO655452 IBJ655452:IBK655452 ILF655452:ILG655452 IVB655452:IVC655452 JEX655452:JEY655452 JOT655452:JOU655452 JYP655452:JYQ655452 KIL655452:KIM655452 KSH655452:KSI655452 LCD655452:LCE655452 LLZ655452:LMA655452 LVV655452:LVW655452 MFR655452:MFS655452 MPN655452:MPO655452 MZJ655452:MZK655452 NJF655452:NJG655452 NTB655452:NTC655452 OCX655452:OCY655452 OMT655452:OMU655452 OWP655452:OWQ655452 PGL655452:PGM655452 PQH655452:PQI655452 QAD655452:QAE655452 QJZ655452:QKA655452 QTV655452:QTW655452 RDR655452:RDS655452 RNN655452:RNO655452 RXJ655452:RXK655452 SHF655452:SHG655452 SRB655452:SRC655452 TAX655452:TAY655452 TKT655452:TKU655452 TUP655452:TUQ655452 UEL655452:UEM655452 UOH655452:UOI655452 UYD655452:UYE655452 VHZ655452:VIA655452 VRV655452:VRW655452 WBR655452:WBS655452 WLN655452:WLO655452 WVJ655452:WVK655452 B720988:C720988 IX720988:IY720988 ST720988:SU720988 ACP720988:ACQ720988 AML720988:AMM720988 AWH720988:AWI720988 BGD720988:BGE720988 BPZ720988:BQA720988 BZV720988:BZW720988 CJR720988:CJS720988 CTN720988:CTO720988 DDJ720988:DDK720988 DNF720988:DNG720988 DXB720988:DXC720988 EGX720988:EGY720988 EQT720988:EQU720988 FAP720988:FAQ720988 FKL720988:FKM720988 FUH720988:FUI720988 GED720988:GEE720988 GNZ720988:GOA720988 GXV720988:GXW720988 HHR720988:HHS720988 HRN720988:HRO720988 IBJ720988:IBK720988 ILF720988:ILG720988 IVB720988:IVC720988 JEX720988:JEY720988 JOT720988:JOU720988 JYP720988:JYQ720988 KIL720988:KIM720988 KSH720988:KSI720988 LCD720988:LCE720988 LLZ720988:LMA720988 LVV720988:LVW720988 MFR720988:MFS720988 MPN720988:MPO720988 MZJ720988:MZK720988 NJF720988:NJG720988 NTB720988:NTC720988 OCX720988:OCY720988 OMT720988:OMU720988 OWP720988:OWQ720988 PGL720988:PGM720988 PQH720988:PQI720988 QAD720988:QAE720988 QJZ720988:QKA720988 QTV720988:QTW720988 RDR720988:RDS720988 RNN720988:RNO720988 RXJ720988:RXK720988 SHF720988:SHG720988 SRB720988:SRC720988 TAX720988:TAY720988 TKT720988:TKU720988 TUP720988:TUQ720988 UEL720988:UEM720988 UOH720988:UOI720988 UYD720988:UYE720988 VHZ720988:VIA720988 VRV720988:VRW720988 WBR720988:WBS720988 WLN720988:WLO720988 WVJ720988:WVK720988 B786524:C786524 IX786524:IY786524 ST786524:SU786524 ACP786524:ACQ786524 AML786524:AMM786524 AWH786524:AWI786524 BGD786524:BGE786524 BPZ786524:BQA786524 BZV786524:BZW786524 CJR786524:CJS786524 CTN786524:CTO786524 DDJ786524:DDK786524 DNF786524:DNG786524 DXB786524:DXC786524 EGX786524:EGY786524 EQT786524:EQU786524 FAP786524:FAQ786524 FKL786524:FKM786524 FUH786524:FUI786524 GED786524:GEE786524 GNZ786524:GOA786524 GXV786524:GXW786524 HHR786524:HHS786524 HRN786524:HRO786524 IBJ786524:IBK786524 ILF786524:ILG786524 IVB786524:IVC786524 JEX786524:JEY786524 JOT786524:JOU786524 JYP786524:JYQ786524 KIL786524:KIM786524 KSH786524:KSI786524 LCD786524:LCE786524 LLZ786524:LMA786524 LVV786524:LVW786524 MFR786524:MFS786524 MPN786524:MPO786524 MZJ786524:MZK786524 NJF786524:NJG786524 NTB786524:NTC786524 OCX786524:OCY786524 OMT786524:OMU786524 OWP786524:OWQ786524 PGL786524:PGM786524 PQH786524:PQI786524 QAD786524:QAE786524 QJZ786524:QKA786524 QTV786524:QTW786524 RDR786524:RDS786524 RNN786524:RNO786524 RXJ786524:RXK786524 SHF786524:SHG786524 SRB786524:SRC786524 TAX786524:TAY786524 TKT786524:TKU786524 TUP786524:TUQ786524 UEL786524:UEM786524 UOH786524:UOI786524 UYD786524:UYE786524 VHZ786524:VIA786524 VRV786524:VRW786524 WBR786524:WBS786524 WLN786524:WLO786524 WVJ786524:WVK786524 B852060:C852060 IX852060:IY852060 ST852060:SU852060 ACP852060:ACQ852060 AML852060:AMM852060 AWH852060:AWI852060 BGD852060:BGE852060 BPZ852060:BQA852060 BZV852060:BZW852060 CJR852060:CJS852060 CTN852060:CTO852060 DDJ852060:DDK852060 DNF852060:DNG852060 DXB852060:DXC852060 EGX852060:EGY852060 EQT852060:EQU852060 FAP852060:FAQ852060 FKL852060:FKM852060 FUH852060:FUI852060 GED852060:GEE852060 GNZ852060:GOA852060 GXV852060:GXW852060 HHR852060:HHS852060 HRN852060:HRO852060 IBJ852060:IBK852060 ILF852060:ILG852060 IVB852060:IVC852060 JEX852060:JEY852060 JOT852060:JOU852060 JYP852060:JYQ852060 KIL852060:KIM852060 KSH852060:KSI852060 LCD852060:LCE852060 LLZ852060:LMA852060 LVV852060:LVW852060 MFR852060:MFS852060 MPN852060:MPO852060 MZJ852060:MZK852060 NJF852060:NJG852060 NTB852060:NTC852060 OCX852060:OCY852060 OMT852060:OMU852060 OWP852060:OWQ852060 PGL852060:PGM852060 PQH852060:PQI852060 QAD852060:QAE852060 QJZ852060:QKA852060 QTV852060:QTW852060 RDR852060:RDS852060 RNN852060:RNO852060 RXJ852060:RXK852060 SHF852060:SHG852060 SRB852060:SRC852060 TAX852060:TAY852060 TKT852060:TKU852060 TUP852060:TUQ852060 UEL852060:UEM852060 UOH852060:UOI852060 UYD852060:UYE852060 VHZ852060:VIA852060 VRV852060:VRW852060 WBR852060:WBS852060 WLN852060:WLO852060 WVJ852060:WVK852060 B917596:C917596 IX917596:IY917596 ST917596:SU917596 ACP917596:ACQ917596 AML917596:AMM917596 AWH917596:AWI917596 BGD917596:BGE917596 BPZ917596:BQA917596 BZV917596:BZW917596 CJR917596:CJS917596 CTN917596:CTO917596 DDJ917596:DDK917596 DNF917596:DNG917596 DXB917596:DXC917596 EGX917596:EGY917596 EQT917596:EQU917596 FAP917596:FAQ917596 FKL917596:FKM917596 FUH917596:FUI917596 GED917596:GEE917596 GNZ917596:GOA917596 GXV917596:GXW917596 HHR917596:HHS917596 HRN917596:HRO917596 IBJ917596:IBK917596 ILF917596:ILG917596 IVB917596:IVC917596 JEX917596:JEY917596 JOT917596:JOU917596 JYP917596:JYQ917596 KIL917596:KIM917596 KSH917596:KSI917596 LCD917596:LCE917596 LLZ917596:LMA917596 LVV917596:LVW917596 MFR917596:MFS917596 MPN917596:MPO917596 MZJ917596:MZK917596 NJF917596:NJG917596 NTB917596:NTC917596 OCX917596:OCY917596 OMT917596:OMU917596 OWP917596:OWQ917596 PGL917596:PGM917596 PQH917596:PQI917596 QAD917596:QAE917596 QJZ917596:QKA917596 QTV917596:QTW917596 RDR917596:RDS917596 RNN917596:RNO917596 RXJ917596:RXK917596 SHF917596:SHG917596 SRB917596:SRC917596 TAX917596:TAY917596 TKT917596:TKU917596 TUP917596:TUQ917596 UEL917596:UEM917596 UOH917596:UOI917596 UYD917596:UYE917596 VHZ917596:VIA917596 VRV917596:VRW917596 WBR917596:WBS917596 WLN917596:WLO917596 WVJ917596:WVK917596 B983132:C983132 IX983132:IY983132 ST983132:SU983132 ACP983132:ACQ983132 AML983132:AMM983132 AWH983132:AWI983132 BGD983132:BGE983132 BPZ983132:BQA983132 BZV983132:BZW983132 CJR983132:CJS983132 CTN983132:CTO983132 DDJ983132:DDK983132 DNF983132:DNG983132 DXB983132:DXC983132 EGX983132:EGY983132 EQT983132:EQU983132 FAP983132:FAQ983132 FKL983132:FKM983132 FUH983132:FUI983132 GED983132:GEE983132 GNZ983132:GOA983132 GXV983132:GXW983132 HHR983132:HHS983132 HRN983132:HRO983132 IBJ983132:IBK983132 ILF983132:ILG983132 IVB983132:IVC983132 JEX983132:JEY983132 JOT983132:JOU983132 JYP983132:JYQ983132 KIL983132:KIM983132 KSH983132:KSI983132 LCD983132:LCE983132 LLZ983132:LMA983132 LVV983132:LVW983132 MFR983132:MFS983132 MPN983132:MPO983132 MZJ983132:MZK983132 NJF983132:NJG983132 NTB983132:NTC983132 OCX983132:OCY983132 OMT983132:OMU983132 OWP983132:OWQ983132 PGL983132:PGM983132 PQH983132:PQI983132 QAD983132:QAE983132 QJZ983132:QKA983132 QTV983132:QTW983132 RDR983132:RDS983132 RNN983132:RNO983132 RXJ983132:RXK983132 SHF983132:SHG983132 SRB983132:SRC983132 TAX983132:TAY983132 TKT983132:TKU983132 TUP983132:TUQ983132 UEL983132:UEM983132 UOH983132:UOI983132 UYD983132:UYE983132 VHZ983132:VIA983132 VRV983132:VRW983132 WBR983132:WBS983132 WLN983132:WLO983132 B75:C75">
      <formula1>$Q$70:$Q$72</formula1>
    </dataValidation>
    <dataValidation type="list" allowBlank="1" sqref="WVJ983113:WVK983113 IX73:IY73 ST73:SU73 ACP73:ACQ73 AML73:AMM73 AWH73:AWI73 BGD73:BGE73 BPZ73:BQA73 BZV73:BZW73 CJR73:CJS73 CTN73:CTO73 DDJ73:DDK73 DNF73:DNG73 DXB73:DXC73 EGX73:EGY73 EQT73:EQU73 FAP73:FAQ73 FKL73:FKM73 FUH73:FUI73 GED73:GEE73 GNZ73:GOA73 GXV73:GXW73 HHR73:HHS73 HRN73:HRO73 IBJ73:IBK73 ILF73:ILG73 IVB73:IVC73 JEX73:JEY73 JOT73:JOU73 JYP73:JYQ73 KIL73:KIM73 KSH73:KSI73 LCD73:LCE73 LLZ73:LMA73 LVV73:LVW73 MFR73:MFS73 MPN73:MPO73 MZJ73:MZK73 NJF73:NJG73 NTB73:NTC73 OCX73:OCY73 OMT73:OMU73 OWP73:OWQ73 PGL73:PGM73 PQH73:PQI73 QAD73:QAE73 QJZ73:QKA73 QTV73:QTW73 RDR73:RDS73 RNN73:RNO73 RXJ73:RXK73 SHF73:SHG73 SRB73:SRC73 TAX73:TAY73 TKT73:TKU73 TUP73:TUQ73 UEL73:UEM73 UOH73:UOI73 UYD73:UYE73 VHZ73:VIA73 VRV73:VRW73 WBR73:WBS73 WLN73:WLO73 WVJ73:WVK73 B65609:C65609 IX65609:IY65609 ST65609:SU65609 ACP65609:ACQ65609 AML65609:AMM65609 AWH65609:AWI65609 BGD65609:BGE65609 BPZ65609:BQA65609 BZV65609:BZW65609 CJR65609:CJS65609 CTN65609:CTO65609 DDJ65609:DDK65609 DNF65609:DNG65609 DXB65609:DXC65609 EGX65609:EGY65609 EQT65609:EQU65609 FAP65609:FAQ65609 FKL65609:FKM65609 FUH65609:FUI65609 GED65609:GEE65609 GNZ65609:GOA65609 GXV65609:GXW65609 HHR65609:HHS65609 HRN65609:HRO65609 IBJ65609:IBK65609 ILF65609:ILG65609 IVB65609:IVC65609 JEX65609:JEY65609 JOT65609:JOU65609 JYP65609:JYQ65609 KIL65609:KIM65609 KSH65609:KSI65609 LCD65609:LCE65609 LLZ65609:LMA65609 LVV65609:LVW65609 MFR65609:MFS65609 MPN65609:MPO65609 MZJ65609:MZK65609 NJF65609:NJG65609 NTB65609:NTC65609 OCX65609:OCY65609 OMT65609:OMU65609 OWP65609:OWQ65609 PGL65609:PGM65609 PQH65609:PQI65609 QAD65609:QAE65609 QJZ65609:QKA65609 QTV65609:QTW65609 RDR65609:RDS65609 RNN65609:RNO65609 RXJ65609:RXK65609 SHF65609:SHG65609 SRB65609:SRC65609 TAX65609:TAY65609 TKT65609:TKU65609 TUP65609:TUQ65609 UEL65609:UEM65609 UOH65609:UOI65609 UYD65609:UYE65609 VHZ65609:VIA65609 VRV65609:VRW65609 WBR65609:WBS65609 WLN65609:WLO65609 WVJ65609:WVK65609 B131145:C131145 IX131145:IY131145 ST131145:SU131145 ACP131145:ACQ131145 AML131145:AMM131145 AWH131145:AWI131145 BGD131145:BGE131145 BPZ131145:BQA131145 BZV131145:BZW131145 CJR131145:CJS131145 CTN131145:CTO131145 DDJ131145:DDK131145 DNF131145:DNG131145 DXB131145:DXC131145 EGX131145:EGY131145 EQT131145:EQU131145 FAP131145:FAQ131145 FKL131145:FKM131145 FUH131145:FUI131145 GED131145:GEE131145 GNZ131145:GOA131145 GXV131145:GXW131145 HHR131145:HHS131145 HRN131145:HRO131145 IBJ131145:IBK131145 ILF131145:ILG131145 IVB131145:IVC131145 JEX131145:JEY131145 JOT131145:JOU131145 JYP131145:JYQ131145 KIL131145:KIM131145 KSH131145:KSI131145 LCD131145:LCE131145 LLZ131145:LMA131145 LVV131145:LVW131145 MFR131145:MFS131145 MPN131145:MPO131145 MZJ131145:MZK131145 NJF131145:NJG131145 NTB131145:NTC131145 OCX131145:OCY131145 OMT131145:OMU131145 OWP131145:OWQ131145 PGL131145:PGM131145 PQH131145:PQI131145 QAD131145:QAE131145 QJZ131145:QKA131145 QTV131145:QTW131145 RDR131145:RDS131145 RNN131145:RNO131145 RXJ131145:RXK131145 SHF131145:SHG131145 SRB131145:SRC131145 TAX131145:TAY131145 TKT131145:TKU131145 TUP131145:TUQ131145 UEL131145:UEM131145 UOH131145:UOI131145 UYD131145:UYE131145 VHZ131145:VIA131145 VRV131145:VRW131145 WBR131145:WBS131145 WLN131145:WLO131145 WVJ131145:WVK131145 B196681:C196681 IX196681:IY196681 ST196681:SU196681 ACP196681:ACQ196681 AML196681:AMM196681 AWH196681:AWI196681 BGD196681:BGE196681 BPZ196681:BQA196681 BZV196681:BZW196681 CJR196681:CJS196681 CTN196681:CTO196681 DDJ196681:DDK196681 DNF196681:DNG196681 DXB196681:DXC196681 EGX196681:EGY196681 EQT196681:EQU196681 FAP196681:FAQ196681 FKL196681:FKM196681 FUH196681:FUI196681 GED196681:GEE196681 GNZ196681:GOA196681 GXV196681:GXW196681 HHR196681:HHS196681 HRN196681:HRO196681 IBJ196681:IBK196681 ILF196681:ILG196681 IVB196681:IVC196681 JEX196681:JEY196681 JOT196681:JOU196681 JYP196681:JYQ196681 KIL196681:KIM196681 KSH196681:KSI196681 LCD196681:LCE196681 LLZ196681:LMA196681 LVV196681:LVW196681 MFR196681:MFS196681 MPN196681:MPO196681 MZJ196681:MZK196681 NJF196681:NJG196681 NTB196681:NTC196681 OCX196681:OCY196681 OMT196681:OMU196681 OWP196681:OWQ196681 PGL196681:PGM196681 PQH196681:PQI196681 QAD196681:QAE196681 QJZ196681:QKA196681 QTV196681:QTW196681 RDR196681:RDS196681 RNN196681:RNO196681 RXJ196681:RXK196681 SHF196681:SHG196681 SRB196681:SRC196681 TAX196681:TAY196681 TKT196681:TKU196681 TUP196681:TUQ196681 UEL196681:UEM196681 UOH196681:UOI196681 UYD196681:UYE196681 VHZ196681:VIA196681 VRV196681:VRW196681 WBR196681:WBS196681 WLN196681:WLO196681 WVJ196681:WVK196681 B262217:C262217 IX262217:IY262217 ST262217:SU262217 ACP262217:ACQ262217 AML262217:AMM262217 AWH262217:AWI262217 BGD262217:BGE262217 BPZ262217:BQA262217 BZV262217:BZW262217 CJR262217:CJS262217 CTN262217:CTO262217 DDJ262217:DDK262217 DNF262217:DNG262217 DXB262217:DXC262217 EGX262217:EGY262217 EQT262217:EQU262217 FAP262217:FAQ262217 FKL262217:FKM262217 FUH262217:FUI262217 GED262217:GEE262217 GNZ262217:GOA262217 GXV262217:GXW262217 HHR262217:HHS262217 HRN262217:HRO262217 IBJ262217:IBK262217 ILF262217:ILG262217 IVB262217:IVC262217 JEX262217:JEY262217 JOT262217:JOU262217 JYP262217:JYQ262217 KIL262217:KIM262217 KSH262217:KSI262217 LCD262217:LCE262217 LLZ262217:LMA262217 LVV262217:LVW262217 MFR262217:MFS262217 MPN262217:MPO262217 MZJ262217:MZK262217 NJF262217:NJG262217 NTB262217:NTC262217 OCX262217:OCY262217 OMT262217:OMU262217 OWP262217:OWQ262217 PGL262217:PGM262217 PQH262217:PQI262217 QAD262217:QAE262217 QJZ262217:QKA262217 QTV262217:QTW262217 RDR262217:RDS262217 RNN262217:RNO262217 RXJ262217:RXK262217 SHF262217:SHG262217 SRB262217:SRC262217 TAX262217:TAY262217 TKT262217:TKU262217 TUP262217:TUQ262217 UEL262217:UEM262217 UOH262217:UOI262217 UYD262217:UYE262217 VHZ262217:VIA262217 VRV262217:VRW262217 WBR262217:WBS262217 WLN262217:WLO262217 WVJ262217:WVK262217 B327753:C327753 IX327753:IY327753 ST327753:SU327753 ACP327753:ACQ327753 AML327753:AMM327753 AWH327753:AWI327753 BGD327753:BGE327753 BPZ327753:BQA327753 BZV327753:BZW327753 CJR327753:CJS327753 CTN327753:CTO327753 DDJ327753:DDK327753 DNF327753:DNG327753 DXB327753:DXC327753 EGX327753:EGY327753 EQT327753:EQU327753 FAP327753:FAQ327753 FKL327753:FKM327753 FUH327753:FUI327753 GED327753:GEE327753 GNZ327753:GOA327753 GXV327753:GXW327753 HHR327753:HHS327753 HRN327753:HRO327753 IBJ327753:IBK327753 ILF327753:ILG327753 IVB327753:IVC327753 JEX327753:JEY327753 JOT327753:JOU327753 JYP327753:JYQ327753 KIL327753:KIM327753 KSH327753:KSI327753 LCD327753:LCE327753 LLZ327753:LMA327753 LVV327753:LVW327753 MFR327753:MFS327753 MPN327753:MPO327753 MZJ327753:MZK327753 NJF327753:NJG327753 NTB327753:NTC327753 OCX327753:OCY327753 OMT327753:OMU327753 OWP327753:OWQ327753 PGL327753:PGM327753 PQH327753:PQI327753 QAD327753:QAE327753 QJZ327753:QKA327753 QTV327753:QTW327753 RDR327753:RDS327753 RNN327753:RNO327753 RXJ327753:RXK327753 SHF327753:SHG327753 SRB327753:SRC327753 TAX327753:TAY327753 TKT327753:TKU327753 TUP327753:TUQ327753 UEL327753:UEM327753 UOH327753:UOI327753 UYD327753:UYE327753 VHZ327753:VIA327753 VRV327753:VRW327753 WBR327753:WBS327753 WLN327753:WLO327753 WVJ327753:WVK327753 B393289:C393289 IX393289:IY393289 ST393289:SU393289 ACP393289:ACQ393289 AML393289:AMM393289 AWH393289:AWI393289 BGD393289:BGE393289 BPZ393289:BQA393289 BZV393289:BZW393289 CJR393289:CJS393289 CTN393289:CTO393289 DDJ393289:DDK393289 DNF393289:DNG393289 DXB393289:DXC393289 EGX393289:EGY393289 EQT393289:EQU393289 FAP393289:FAQ393289 FKL393289:FKM393289 FUH393289:FUI393289 GED393289:GEE393289 GNZ393289:GOA393289 GXV393289:GXW393289 HHR393289:HHS393289 HRN393289:HRO393289 IBJ393289:IBK393289 ILF393289:ILG393289 IVB393289:IVC393289 JEX393289:JEY393289 JOT393289:JOU393289 JYP393289:JYQ393289 KIL393289:KIM393289 KSH393289:KSI393289 LCD393289:LCE393289 LLZ393289:LMA393289 LVV393289:LVW393289 MFR393289:MFS393289 MPN393289:MPO393289 MZJ393289:MZK393289 NJF393289:NJG393289 NTB393289:NTC393289 OCX393289:OCY393289 OMT393289:OMU393289 OWP393289:OWQ393289 PGL393289:PGM393289 PQH393289:PQI393289 QAD393289:QAE393289 QJZ393289:QKA393289 QTV393289:QTW393289 RDR393289:RDS393289 RNN393289:RNO393289 RXJ393289:RXK393289 SHF393289:SHG393289 SRB393289:SRC393289 TAX393289:TAY393289 TKT393289:TKU393289 TUP393289:TUQ393289 UEL393289:UEM393289 UOH393289:UOI393289 UYD393289:UYE393289 VHZ393289:VIA393289 VRV393289:VRW393289 WBR393289:WBS393289 WLN393289:WLO393289 WVJ393289:WVK393289 B458825:C458825 IX458825:IY458825 ST458825:SU458825 ACP458825:ACQ458825 AML458825:AMM458825 AWH458825:AWI458825 BGD458825:BGE458825 BPZ458825:BQA458825 BZV458825:BZW458825 CJR458825:CJS458825 CTN458825:CTO458825 DDJ458825:DDK458825 DNF458825:DNG458825 DXB458825:DXC458825 EGX458825:EGY458825 EQT458825:EQU458825 FAP458825:FAQ458825 FKL458825:FKM458825 FUH458825:FUI458825 GED458825:GEE458825 GNZ458825:GOA458825 GXV458825:GXW458825 HHR458825:HHS458825 HRN458825:HRO458825 IBJ458825:IBK458825 ILF458825:ILG458825 IVB458825:IVC458825 JEX458825:JEY458825 JOT458825:JOU458825 JYP458825:JYQ458825 KIL458825:KIM458825 KSH458825:KSI458825 LCD458825:LCE458825 LLZ458825:LMA458825 LVV458825:LVW458825 MFR458825:MFS458825 MPN458825:MPO458825 MZJ458825:MZK458825 NJF458825:NJG458825 NTB458825:NTC458825 OCX458825:OCY458825 OMT458825:OMU458825 OWP458825:OWQ458825 PGL458825:PGM458825 PQH458825:PQI458825 QAD458825:QAE458825 QJZ458825:QKA458825 QTV458825:QTW458825 RDR458825:RDS458825 RNN458825:RNO458825 RXJ458825:RXK458825 SHF458825:SHG458825 SRB458825:SRC458825 TAX458825:TAY458825 TKT458825:TKU458825 TUP458825:TUQ458825 UEL458825:UEM458825 UOH458825:UOI458825 UYD458825:UYE458825 VHZ458825:VIA458825 VRV458825:VRW458825 WBR458825:WBS458825 WLN458825:WLO458825 WVJ458825:WVK458825 B524361:C524361 IX524361:IY524361 ST524361:SU524361 ACP524361:ACQ524361 AML524361:AMM524361 AWH524361:AWI524361 BGD524361:BGE524361 BPZ524361:BQA524361 BZV524361:BZW524361 CJR524361:CJS524361 CTN524361:CTO524361 DDJ524361:DDK524361 DNF524361:DNG524361 DXB524361:DXC524361 EGX524361:EGY524361 EQT524361:EQU524361 FAP524361:FAQ524361 FKL524361:FKM524361 FUH524361:FUI524361 GED524361:GEE524361 GNZ524361:GOA524361 GXV524361:GXW524361 HHR524361:HHS524361 HRN524361:HRO524361 IBJ524361:IBK524361 ILF524361:ILG524361 IVB524361:IVC524361 JEX524361:JEY524361 JOT524361:JOU524361 JYP524361:JYQ524361 KIL524361:KIM524361 KSH524361:KSI524361 LCD524361:LCE524361 LLZ524361:LMA524361 LVV524361:LVW524361 MFR524361:MFS524361 MPN524361:MPO524361 MZJ524361:MZK524361 NJF524361:NJG524361 NTB524361:NTC524361 OCX524361:OCY524361 OMT524361:OMU524361 OWP524361:OWQ524361 PGL524361:PGM524361 PQH524361:PQI524361 QAD524361:QAE524361 QJZ524361:QKA524361 QTV524361:QTW524361 RDR524361:RDS524361 RNN524361:RNO524361 RXJ524361:RXK524361 SHF524361:SHG524361 SRB524361:SRC524361 TAX524361:TAY524361 TKT524361:TKU524361 TUP524361:TUQ524361 UEL524361:UEM524361 UOH524361:UOI524361 UYD524361:UYE524361 VHZ524361:VIA524361 VRV524361:VRW524361 WBR524361:WBS524361 WLN524361:WLO524361 WVJ524361:WVK524361 B589897:C589897 IX589897:IY589897 ST589897:SU589897 ACP589897:ACQ589897 AML589897:AMM589897 AWH589897:AWI589897 BGD589897:BGE589897 BPZ589897:BQA589897 BZV589897:BZW589897 CJR589897:CJS589897 CTN589897:CTO589897 DDJ589897:DDK589897 DNF589897:DNG589897 DXB589897:DXC589897 EGX589897:EGY589897 EQT589897:EQU589897 FAP589897:FAQ589897 FKL589897:FKM589897 FUH589897:FUI589897 GED589897:GEE589897 GNZ589897:GOA589897 GXV589897:GXW589897 HHR589897:HHS589897 HRN589897:HRO589897 IBJ589897:IBK589897 ILF589897:ILG589897 IVB589897:IVC589897 JEX589897:JEY589897 JOT589897:JOU589897 JYP589897:JYQ589897 KIL589897:KIM589897 KSH589897:KSI589897 LCD589897:LCE589897 LLZ589897:LMA589897 LVV589897:LVW589897 MFR589897:MFS589897 MPN589897:MPO589897 MZJ589897:MZK589897 NJF589897:NJG589897 NTB589897:NTC589897 OCX589897:OCY589897 OMT589897:OMU589897 OWP589897:OWQ589897 PGL589897:PGM589897 PQH589897:PQI589897 QAD589897:QAE589897 QJZ589897:QKA589897 QTV589897:QTW589897 RDR589897:RDS589897 RNN589897:RNO589897 RXJ589897:RXK589897 SHF589897:SHG589897 SRB589897:SRC589897 TAX589897:TAY589897 TKT589897:TKU589897 TUP589897:TUQ589897 UEL589897:UEM589897 UOH589897:UOI589897 UYD589897:UYE589897 VHZ589897:VIA589897 VRV589897:VRW589897 WBR589897:WBS589897 WLN589897:WLO589897 WVJ589897:WVK589897 B655433:C655433 IX655433:IY655433 ST655433:SU655433 ACP655433:ACQ655433 AML655433:AMM655433 AWH655433:AWI655433 BGD655433:BGE655433 BPZ655433:BQA655433 BZV655433:BZW655433 CJR655433:CJS655433 CTN655433:CTO655433 DDJ655433:DDK655433 DNF655433:DNG655433 DXB655433:DXC655433 EGX655433:EGY655433 EQT655433:EQU655433 FAP655433:FAQ655433 FKL655433:FKM655433 FUH655433:FUI655433 GED655433:GEE655433 GNZ655433:GOA655433 GXV655433:GXW655433 HHR655433:HHS655433 HRN655433:HRO655433 IBJ655433:IBK655433 ILF655433:ILG655433 IVB655433:IVC655433 JEX655433:JEY655433 JOT655433:JOU655433 JYP655433:JYQ655433 KIL655433:KIM655433 KSH655433:KSI655433 LCD655433:LCE655433 LLZ655433:LMA655433 LVV655433:LVW655433 MFR655433:MFS655433 MPN655433:MPO655433 MZJ655433:MZK655433 NJF655433:NJG655433 NTB655433:NTC655433 OCX655433:OCY655433 OMT655433:OMU655433 OWP655433:OWQ655433 PGL655433:PGM655433 PQH655433:PQI655433 QAD655433:QAE655433 QJZ655433:QKA655433 QTV655433:QTW655433 RDR655433:RDS655433 RNN655433:RNO655433 RXJ655433:RXK655433 SHF655433:SHG655433 SRB655433:SRC655433 TAX655433:TAY655433 TKT655433:TKU655433 TUP655433:TUQ655433 UEL655433:UEM655433 UOH655433:UOI655433 UYD655433:UYE655433 VHZ655433:VIA655433 VRV655433:VRW655433 WBR655433:WBS655433 WLN655433:WLO655433 WVJ655433:WVK655433 B720969:C720969 IX720969:IY720969 ST720969:SU720969 ACP720969:ACQ720969 AML720969:AMM720969 AWH720969:AWI720969 BGD720969:BGE720969 BPZ720969:BQA720969 BZV720969:BZW720969 CJR720969:CJS720969 CTN720969:CTO720969 DDJ720969:DDK720969 DNF720969:DNG720969 DXB720969:DXC720969 EGX720969:EGY720969 EQT720969:EQU720969 FAP720969:FAQ720969 FKL720969:FKM720969 FUH720969:FUI720969 GED720969:GEE720969 GNZ720969:GOA720969 GXV720969:GXW720969 HHR720969:HHS720969 HRN720969:HRO720969 IBJ720969:IBK720969 ILF720969:ILG720969 IVB720969:IVC720969 JEX720969:JEY720969 JOT720969:JOU720969 JYP720969:JYQ720969 KIL720969:KIM720969 KSH720969:KSI720969 LCD720969:LCE720969 LLZ720969:LMA720969 LVV720969:LVW720969 MFR720969:MFS720969 MPN720969:MPO720969 MZJ720969:MZK720969 NJF720969:NJG720969 NTB720969:NTC720969 OCX720969:OCY720969 OMT720969:OMU720969 OWP720969:OWQ720969 PGL720969:PGM720969 PQH720969:PQI720969 QAD720969:QAE720969 QJZ720969:QKA720969 QTV720969:QTW720969 RDR720969:RDS720969 RNN720969:RNO720969 RXJ720969:RXK720969 SHF720969:SHG720969 SRB720969:SRC720969 TAX720969:TAY720969 TKT720969:TKU720969 TUP720969:TUQ720969 UEL720969:UEM720969 UOH720969:UOI720969 UYD720969:UYE720969 VHZ720969:VIA720969 VRV720969:VRW720969 WBR720969:WBS720969 WLN720969:WLO720969 WVJ720969:WVK720969 B786505:C786505 IX786505:IY786505 ST786505:SU786505 ACP786505:ACQ786505 AML786505:AMM786505 AWH786505:AWI786505 BGD786505:BGE786505 BPZ786505:BQA786505 BZV786505:BZW786505 CJR786505:CJS786505 CTN786505:CTO786505 DDJ786505:DDK786505 DNF786505:DNG786505 DXB786505:DXC786505 EGX786505:EGY786505 EQT786505:EQU786505 FAP786505:FAQ786505 FKL786505:FKM786505 FUH786505:FUI786505 GED786505:GEE786505 GNZ786505:GOA786505 GXV786505:GXW786505 HHR786505:HHS786505 HRN786505:HRO786505 IBJ786505:IBK786505 ILF786505:ILG786505 IVB786505:IVC786505 JEX786505:JEY786505 JOT786505:JOU786505 JYP786505:JYQ786505 KIL786505:KIM786505 KSH786505:KSI786505 LCD786505:LCE786505 LLZ786505:LMA786505 LVV786505:LVW786505 MFR786505:MFS786505 MPN786505:MPO786505 MZJ786505:MZK786505 NJF786505:NJG786505 NTB786505:NTC786505 OCX786505:OCY786505 OMT786505:OMU786505 OWP786505:OWQ786505 PGL786505:PGM786505 PQH786505:PQI786505 QAD786505:QAE786505 QJZ786505:QKA786505 QTV786505:QTW786505 RDR786505:RDS786505 RNN786505:RNO786505 RXJ786505:RXK786505 SHF786505:SHG786505 SRB786505:SRC786505 TAX786505:TAY786505 TKT786505:TKU786505 TUP786505:TUQ786505 UEL786505:UEM786505 UOH786505:UOI786505 UYD786505:UYE786505 VHZ786505:VIA786505 VRV786505:VRW786505 WBR786505:WBS786505 WLN786505:WLO786505 WVJ786505:WVK786505 B852041:C852041 IX852041:IY852041 ST852041:SU852041 ACP852041:ACQ852041 AML852041:AMM852041 AWH852041:AWI852041 BGD852041:BGE852041 BPZ852041:BQA852041 BZV852041:BZW852041 CJR852041:CJS852041 CTN852041:CTO852041 DDJ852041:DDK852041 DNF852041:DNG852041 DXB852041:DXC852041 EGX852041:EGY852041 EQT852041:EQU852041 FAP852041:FAQ852041 FKL852041:FKM852041 FUH852041:FUI852041 GED852041:GEE852041 GNZ852041:GOA852041 GXV852041:GXW852041 HHR852041:HHS852041 HRN852041:HRO852041 IBJ852041:IBK852041 ILF852041:ILG852041 IVB852041:IVC852041 JEX852041:JEY852041 JOT852041:JOU852041 JYP852041:JYQ852041 KIL852041:KIM852041 KSH852041:KSI852041 LCD852041:LCE852041 LLZ852041:LMA852041 LVV852041:LVW852041 MFR852041:MFS852041 MPN852041:MPO852041 MZJ852041:MZK852041 NJF852041:NJG852041 NTB852041:NTC852041 OCX852041:OCY852041 OMT852041:OMU852041 OWP852041:OWQ852041 PGL852041:PGM852041 PQH852041:PQI852041 QAD852041:QAE852041 QJZ852041:QKA852041 QTV852041:QTW852041 RDR852041:RDS852041 RNN852041:RNO852041 RXJ852041:RXK852041 SHF852041:SHG852041 SRB852041:SRC852041 TAX852041:TAY852041 TKT852041:TKU852041 TUP852041:TUQ852041 UEL852041:UEM852041 UOH852041:UOI852041 UYD852041:UYE852041 VHZ852041:VIA852041 VRV852041:VRW852041 WBR852041:WBS852041 WLN852041:WLO852041 WVJ852041:WVK852041 B917577:C917577 IX917577:IY917577 ST917577:SU917577 ACP917577:ACQ917577 AML917577:AMM917577 AWH917577:AWI917577 BGD917577:BGE917577 BPZ917577:BQA917577 BZV917577:BZW917577 CJR917577:CJS917577 CTN917577:CTO917577 DDJ917577:DDK917577 DNF917577:DNG917577 DXB917577:DXC917577 EGX917577:EGY917577 EQT917577:EQU917577 FAP917577:FAQ917577 FKL917577:FKM917577 FUH917577:FUI917577 GED917577:GEE917577 GNZ917577:GOA917577 GXV917577:GXW917577 HHR917577:HHS917577 HRN917577:HRO917577 IBJ917577:IBK917577 ILF917577:ILG917577 IVB917577:IVC917577 JEX917577:JEY917577 JOT917577:JOU917577 JYP917577:JYQ917577 KIL917577:KIM917577 KSH917577:KSI917577 LCD917577:LCE917577 LLZ917577:LMA917577 LVV917577:LVW917577 MFR917577:MFS917577 MPN917577:MPO917577 MZJ917577:MZK917577 NJF917577:NJG917577 NTB917577:NTC917577 OCX917577:OCY917577 OMT917577:OMU917577 OWP917577:OWQ917577 PGL917577:PGM917577 PQH917577:PQI917577 QAD917577:QAE917577 QJZ917577:QKA917577 QTV917577:QTW917577 RDR917577:RDS917577 RNN917577:RNO917577 RXJ917577:RXK917577 SHF917577:SHG917577 SRB917577:SRC917577 TAX917577:TAY917577 TKT917577:TKU917577 TUP917577:TUQ917577 UEL917577:UEM917577 UOH917577:UOI917577 UYD917577:UYE917577 VHZ917577:VIA917577 VRV917577:VRW917577 WBR917577:WBS917577 WLN917577:WLO917577 WVJ917577:WVK917577 B983113:C983113 IX983113:IY983113 ST983113:SU983113 ACP983113:ACQ983113 AML983113:AMM983113 AWH983113:AWI983113 BGD983113:BGE983113 BPZ983113:BQA983113 BZV983113:BZW983113 CJR983113:CJS983113 CTN983113:CTO983113 DDJ983113:DDK983113 DNF983113:DNG983113 DXB983113:DXC983113 EGX983113:EGY983113 EQT983113:EQU983113 FAP983113:FAQ983113 FKL983113:FKM983113 FUH983113:FUI983113 GED983113:GEE983113 GNZ983113:GOA983113 GXV983113:GXW983113 HHR983113:HHS983113 HRN983113:HRO983113 IBJ983113:IBK983113 ILF983113:ILG983113 IVB983113:IVC983113 JEX983113:JEY983113 JOT983113:JOU983113 JYP983113:JYQ983113 KIL983113:KIM983113 KSH983113:KSI983113 LCD983113:LCE983113 LLZ983113:LMA983113 LVV983113:LVW983113 MFR983113:MFS983113 MPN983113:MPO983113 MZJ983113:MZK983113 NJF983113:NJG983113 NTB983113:NTC983113 OCX983113:OCY983113 OMT983113:OMU983113 OWP983113:OWQ983113 PGL983113:PGM983113 PQH983113:PQI983113 QAD983113:QAE983113 QJZ983113:QKA983113 QTV983113:QTW983113 RDR983113:RDS983113 RNN983113:RNO983113 RXJ983113:RXK983113 SHF983113:SHG983113 SRB983113:SRC983113 TAX983113:TAY983113 TKT983113:TKU983113 TUP983113:TUQ983113 UEL983113:UEM983113 UOH983113:UOI983113 UYD983113:UYE983113 VHZ983113:VIA983113 VRV983113:VRW983113 WBR983113:WBS983113 WLN983113:WLO983113 B73:C73">
      <formula1>$P$70:$P$78</formula1>
    </dataValidation>
    <dataValidation type="list" allowBlank="1" sqref="WVJ983112:WVK983112 IX72:IY72 ST72:SU72 ACP72:ACQ72 AML72:AMM72 AWH72:AWI72 BGD72:BGE72 BPZ72:BQA72 BZV72:BZW72 CJR72:CJS72 CTN72:CTO72 DDJ72:DDK72 DNF72:DNG72 DXB72:DXC72 EGX72:EGY72 EQT72:EQU72 FAP72:FAQ72 FKL72:FKM72 FUH72:FUI72 GED72:GEE72 GNZ72:GOA72 GXV72:GXW72 HHR72:HHS72 HRN72:HRO72 IBJ72:IBK72 ILF72:ILG72 IVB72:IVC72 JEX72:JEY72 JOT72:JOU72 JYP72:JYQ72 KIL72:KIM72 KSH72:KSI72 LCD72:LCE72 LLZ72:LMA72 LVV72:LVW72 MFR72:MFS72 MPN72:MPO72 MZJ72:MZK72 NJF72:NJG72 NTB72:NTC72 OCX72:OCY72 OMT72:OMU72 OWP72:OWQ72 PGL72:PGM72 PQH72:PQI72 QAD72:QAE72 QJZ72:QKA72 QTV72:QTW72 RDR72:RDS72 RNN72:RNO72 RXJ72:RXK72 SHF72:SHG72 SRB72:SRC72 TAX72:TAY72 TKT72:TKU72 TUP72:TUQ72 UEL72:UEM72 UOH72:UOI72 UYD72:UYE72 VHZ72:VIA72 VRV72:VRW72 WBR72:WBS72 WLN72:WLO72 WVJ72:WVK72 B65608:C65608 IX65608:IY65608 ST65608:SU65608 ACP65608:ACQ65608 AML65608:AMM65608 AWH65608:AWI65608 BGD65608:BGE65608 BPZ65608:BQA65608 BZV65608:BZW65608 CJR65608:CJS65608 CTN65608:CTO65608 DDJ65608:DDK65608 DNF65608:DNG65608 DXB65608:DXC65608 EGX65608:EGY65608 EQT65608:EQU65608 FAP65608:FAQ65608 FKL65608:FKM65608 FUH65608:FUI65608 GED65608:GEE65608 GNZ65608:GOA65608 GXV65608:GXW65608 HHR65608:HHS65608 HRN65608:HRO65608 IBJ65608:IBK65608 ILF65608:ILG65608 IVB65608:IVC65608 JEX65608:JEY65608 JOT65608:JOU65608 JYP65608:JYQ65608 KIL65608:KIM65608 KSH65608:KSI65608 LCD65608:LCE65608 LLZ65608:LMA65608 LVV65608:LVW65608 MFR65608:MFS65608 MPN65608:MPO65608 MZJ65608:MZK65608 NJF65608:NJG65608 NTB65608:NTC65608 OCX65608:OCY65608 OMT65608:OMU65608 OWP65608:OWQ65608 PGL65608:PGM65608 PQH65608:PQI65608 QAD65608:QAE65608 QJZ65608:QKA65608 QTV65608:QTW65608 RDR65608:RDS65608 RNN65608:RNO65608 RXJ65608:RXK65608 SHF65608:SHG65608 SRB65608:SRC65608 TAX65608:TAY65608 TKT65608:TKU65608 TUP65608:TUQ65608 UEL65608:UEM65608 UOH65608:UOI65608 UYD65608:UYE65608 VHZ65608:VIA65608 VRV65608:VRW65608 WBR65608:WBS65608 WLN65608:WLO65608 WVJ65608:WVK65608 B131144:C131144 IX131144:IY131144 ST131144:SU131144 ACP131144:ACQ131144 AML131144:AMM131144 AWH131144:AWI131144 BGD131144:BGE131144 BPZ131144:BQA131144 BZV131144:BZW131144 CJR131144:CJS131144 CTN131144:CTO131144 DDJ131144:DDK131144 DNF131144:DNG131144 DXB131144:DXC131144 EGX131144:EGY131144 EQT131144:EQU131144 FAP131144:FAQ131144 FKL131144:FKM131144 FUH131144:FUI131144 GED131144:GEE131144 GNZ131144:GOA131144 GXV131144:GXW131144 HHR131144:HHS131144 HRN131144:HRO131144 IBJ131144:IBK131144 ILF131144:ILG131144 IVB131144:IVC131144 JEX131144:JEY131144 JOT131144:JOU131144 JYP131144:JYQ131144 KIL131144:KIM131144 KSH131144:KSI131144 LCD131144:LCE131144 LLZ131144:LMA131144 LVV131144:LVW131144 MFR131144:MFS131144 MPN131144:MPO131144 MZJ131144:MZK131144 NJF131144:NJG131144 NTB131144:NTC131144 OCX131144:OCY131144 OMT131144:OMU131144 OWP131144:OWQ131144 PGL131144:PGM131144 PQH131144:PQI131144 QAD131144:QAE131144 QJZ131144:QKA131144 QTV131144:QTW131144 RDR131144:RDS131144 RNN131144:RNO131144 RXJ131144:RXK131144 SHF131144:SHG131144 SRB131144:SRC131144 TAX131144:TAY131144 TKT131144:TKU131144 TUP131144:TUQ131144 UEL131144:UEM131144 UOH131144:UOI131144 UYD131144:UYE131144 VHZ131144:VIA131144 VRV131144:VRW131144 WBR131144:WBS131144 WLN131144:WLO131144 WVJ131144:WVK131144 B196680:C196680 IX196680:IY196680 ST196680:SU196680 ACP196680:ACQ196680 AML196680:AMM196680 AWH196680:AWI196680 BGD196680:BGE196680 BPZ196680:BQA196680 BZV196680:BZW196680 CJR196680:CJS196680 CTN196680:CTO196680 DDJ196680:DDK196680 DNF196680:DNG196680 DXB196680:DXC196680 EGX196680:EGY196680 EQT196680:EQU196680 FAP196680:FAQ196680 FKL196680:FKM196680 FUH196680:FUI196680 GED196680:GEE196680 GNZ196680:GOA196680 GXV196680:GXW196680 HHR196680:HHS196680 HRN196680:HRO196680 IBJ196680:IBK196680 ILF196680:ILG196680 IVB196680:IVC196680 JEX196680:JEY196680 JOT196680:JOU196680 JYP196680:JYQ196680 KIL196680:KIM196680 KSH196680:KSI196680 LCD196680:LCE196680 LLZ196680:LMA196680 LVV196680:LVW196680 MFR196680:MFS196680 MPN196680:MPO196680 MZJ196680:MZK196680 NJF196680:NJG196680 NTB196680:NTC196680 OCX196680:OCY196680 OMT196680:OMU196680 OWP196680:OWQ196680 PGL196680:PGM196680 PQH196680:PQI196680 QAD196680:QAE196680 QJZ196680:QKA196680 QTV196680:QTW196680 RDR196680:RDS196680 RNN196680:RNO196680 RXJ196680:RXK196680 SHF196680:SHG196680 SRB196680:SRC196680 TAX196680:TAY196680 TKT196680:TKU196680 TUP196680:TUQ196680 UEL196680:UEM196680 UOH196680:UOI196680 UYD196680:UYE196680 VHZ196680:VIA196680 VRV196680:VRW196680 WBR196680:WBS196680 WLN196680:WLO196680 WVJ196680:WVK196680 B262216:C262216 IX262216:IY262216 ST262216:SU262216 ACP262216:ACQ262216 AML262216:AMM262216 AWH262216:AWI262216 BGD262216:BGE262216 BPZ262216:BQA262216 BZV262216:BZW262216 CJR262216:CJS262216 CTN262216:CTO262216 DDJ262216:DDK262216 DNF262216:DNG262216 DXB262216:DXC262216 EGX262216:EGY262216 EQT262216:EQU262216 FAP262216:FAQ262216 FKL262216:FKM262216 FUH262216:FUI262216 GED262216:GEE262216 GNZ262216:GOA262216 GXV262216:GXW262216 HHR262216:HHS262216 HRN262216:HRO262216 IBJ262216:IBK262216 ILF262216:ILG262216 IVB262216:IVC262216 JEX262216:JEY262216 JOT262216:JOU262216 JYP262216:JYQ262216 KIL262216:KIM262216 KSH262216:KSI262216 LCD262216:LCE262216 LLZ262216:LMA262216 LVV262216:LVW262216 MFR262216:MFS262216 MPN262216:MPO262216 MZJ262216:MZK262216 NJF262216:NJG262216 NTB262216:NTC262216 OCX262216:OCY262216 OMT262216:OMU262216 OWP262216:OWQ262216 PGL262216:PGM262216 PQH262216:PQI262216 QAD262216:QAE262216 QJZ262216:QKA262216 QTV262216:QTW262216 RDR262216:RDS262216 RNN262216:RNO262216 RXJ262216:RXK262216 SHF262216:SHG262216 SRB262216:SRC262216 TAX262216:TAY262216 TKT262216:TKU262216 TUP262216:TUQ262216 UEL262216:UEM262216 UOH262216:UOI262216 UYD262216:UYE262216 VHZ262216:VIA262216 VRV262216:VRW262216 WBR262216:WBS262216 WLN262216:WLO262216 WVJ262216:WVK262216 B327752:C327752 IX327752:IY327752 ST327752:SU327752 ACP327752:ACQ327752 AML327752:AMM327752 AWH327752:AWI327752 BGD327752:BGE327752 BPZ327752:BQA327752 BZV327752:BZW327752 CJR327752:CJS327752 CTN327752:CTO327752 DDJ327752:DDK327752 DNF327752:DNG327752 DXB327752:DXC327752 EGX327752:EGY327752 EQT327752:EQU327752 FAP327752:FAQ327752 FKL327752:FKM327752 FUH327752:FUI327752 GED327752:GEE327752 GNZ327752:GOA327752 GXV327752:GXW327752 HHR327752:HHS327752 HRN327752:HRO327752 IBJ327752:IBK327752 ILF327752:ILG327752 IVB327752:IVC327752 JEX327752:JEY327752 JOT327752:JOU327752 JYP327752:JYQ327752 KIL327752:KIM327752 KSH327752:KSI327752 LCD327752:LCE327752 LLZ327752:LMA327752 LVV327752:LVW327752 MFR327752:MFS327752 MPN327752:MPO327752 MZJ327752:MZK327752 NJF327752:NJG327752 NTB327752:NTC327752 OCX327752:OCY327752 OMT327752:OMU327752 OWP327752:OWQ327752 PGL327752:PGM327752 PQH327752:PQI327752 QAD327752:QAE327752 QJZ327752:QKA327752 QTV327752:QTW327752 RDR327752:RDS327752 RNN327752:RNO327752 RXJ327752:RXK327752 SHF327752:SHG327752 SRB327752:SRC327752 TAX327752:TAY327752 TKT327752:TKU327752 TUP327752:TUQ327752 UEL327752:UEM327752 UOH327752:UOI327752 UYD327752:UYE327752 VHZ327752:VIA327752 VRV327752:VRW327752 WBR327752:WBS327752 WLN327752:WLO327752 WVJ327752:WVK327752 B393288:C393288 IX393288:IY393288 ST393288:SU393288 ACP393288:ACQ393288 AML393288:AMM393288 AWH393288:AWI393288 BGD393288:BGE393288 BPZ393288:BQA393288 BZV393288:BZW393288 CJR393288:CJS393288 CTN393288:CTO393288 DDJ393288:DDK393288 DNF393288:DNG393288 DXB393288:DXC393288 EGX393288:EGY393288 EQT393288:EQU393288 FAP393288:FAQ393288 FKL393288:FKM393288 FUH393288:FUI393288 GED393288:GEE393288 GNZ393288:GOA393288 GXV393288:GXW393288 HHR393288:HHS393288 HRN393288:HRO393288 IBJ393288:IBK393288 ILF393288:ILG393288 IVB393288:IVC393288 JEX393288:JEY393288 JOT393288:JOU393288 JYP393288:JYQ393288 KIL393288:KIM393288 KSH393288:KSI393288 LCD393288:LCE393288 LLZ393288:LMA393288 LVV393288:LVW393288 MFR393288:MFS393288 MPN393288:MPO393288 MZJ393288:MZK393288 NJF393288:NJG393288 NTB393288:NTC393288 OCX393288:OCY393288 OMT393288:OMU393288 OWP393288:OWQ393288 PGL393288:PGM393288 PQH393288:PQI393288 QAD393288:QAE393288 QJZ393288:QKA393288 QTV393288:QTW393288 RDR393288:RDS393288 RNN393288:RNO393288 RXJ393288:RXK393288 SHF393288:SHG393288 SRB393288:SRC393288 TAX393288:TAY393288 TKT393288:TKU393288 TUP393288:TUQ393288 UEL393288:UEM393288 UOH393288:UOI393288 UYD393288:UYE393288 VHZ393288:VIA393288 VRV393288:VRW393288 WBR393288:WBS393288 WLN393288:WLO393288 WVJ393288:WVK393288 B458824:C458824 IX458824:IY458824 ST458824:SU458824 ACP458824:ACQ458824 AML458824:AMM458824 AWH458824:AWI458824 BGD458824:BGE458824 BPZ458824:BQA458824 BZV458824:BZW458824 CJR458824:CJS458824 CTN458824:CTO458824 DDJ458824:DDK458824 DNF458824:DNG458824 DXB458824:DXC458824 EGX458824:EGY458824 EQT458824:EQU458824 FAP458824:FAQ458824 FKL458824:FKM458824 FUH458824:FUI458824 GED458824:GEE458824 GNZ458824:GOA458824 GXV458824:GXW458824 HHR458824:HHS458824 HRN458824:HRO458824 IBJ458824:IBK458824 ILF458824:ILG458824 IVB458824:IVC458824 JEX458824:JEY458824 JOT458824:JOU458824 JYP458824:JYQ458824 KIL458824:KIM458824 KSH458824:KSI458824 LCD458824:LCE458824 LLZ458824:LMA458824 LVV458824:LVW458824 MFR458824:MFS458824 MPN458824:MPO458824 MZJ458824:MZK458824 NJF458824:NJG458824 NTB458824:NTC458824 OCX458824:OCY458824 OMT458824:OMU458824 OWP458824:OWQ458824 PGL458824:PGM458824 PQH458824:PQI458824 QAD458824:QAE458824 QJZ458824:QKA458824 QTV458824:QTW458824 RDR458824:RDS458824 RNN458824:RNO458824 RXJ458824:RXK458824 SHF458824:SHG458824 SRB458824:SRC458824 TAX458824:TAY458824 TKT458824:TKU458824 TUP458824:TUQ458824 UEL458824:UEM458824 UOH458824:UOI458824 UYD458824:UYE458824 VHZ458824:VIA458824 VRV458824:VRW458824 WBR458824:WBS458824 WLN458824:WLO458824 WVJ458824:WVK458824 B524360:C524360 IX524360:IY524360 ST524360:SU524360 ACP524360:ACQ524360 AML524360:AMM524360 AWH524360:AWI524360 BGD524360:BGE524360 BPZ524360:BQA524360 BZV524360:BZW524360 CJR524360:CJS524360 CTN524360:CTO524360 DDJ524360:DDK524360 DNF524360:DNG524360 DXB524360:DXC524360 EGX524360:EGY524360 EQT524360:EQU524360 FAP524360:FAQ524360 FKL524360:FKM524360 FUH524360:FUI524360 GED524360:GEE524360 GNZ524360:GOA524360 GXV524360:GXW524360 HHR524360:HHS524360 HRN524360:HRO524360 IBJ524360:IBK524360 ILF524360:ILG524360 IVB524360:IVC524360 JEX524360:JEY524360 JOT524360:JOU524360 JYP524360:JYQ524360 KIL524360:KIM524360 KSH524360:KSI524360 LCD524360:LCE524360 LLZ524360:LMA524360 LVV524360:LVW524360 MFR524360:MFS524360 MPN524360:MPO524360 MZJ524360:MZK524360 NJF524360:NJG524360 NTB524360:NTC524360 OCX524360:OCY524360 OMT524360:OMU524360 OWP524360:OWQ524360 PGL524360:PGM524360 PQH524360:PQI524360 QAD524360:QAE524360 QJZ524360:QKA524360 QTV524360:QTW524360 RDR524360:RDS524360 RNN524360:RNO524360 RXJ524360:RXK524360 SHF524360:SHG524360 SRB524360:SRC524360 TAX524360:TAY524360 TKT524360:TKU524360 TUP524360:TUQ524360 UEL524360:UEM524360 UOH524360:UOI524360 UYD524360:UYE524360 VHZ524360:VIA524360 VRV524360:VRW524360 WBR524360:WBS524360 WLN524360:WLO524360 WVJ524360:WVK524360 B589896:C589896 IX589896:IY589896 ST589896:SU589896 ACP589896:ACQ589896 AML589896:AMM589896 AWH589896:AWI589896 BGD589896:BGE589896 BPZ589896:BQA589896 BZV589896:BZW589896 CJR589896:CJS589896 CTN589896:CTO589896 DDJ589896:DDK589896 DNF589896:DNG589896 DXB589896:DXC589896 EGX589896:EGY589896 EQT589896:EQU589896 FAP589896:FAQ589896 FKL589896:FKM589896 FUH589896:FUI589896 GED589896:GEE589896 GNZ589896:GOA589896 GXV589896:GXW589896 HHR589896:HHS589896 HRN589896:HRO589896 IBJ589896:IBK589896 ILF589896:ILG589896 IVB589896:IVC589896 JEX589896:JEY589896 JOT589896:JOU589896 JYP589896:JYQ589896 KIL589896:KIM589896 KSH589896:KSI589896 LCD589896:LCE589896 LLZ589896:LMA589896 LVV589896:LVW589896 MFR589896:MFS589896 MPN589896:MPO589896 MZJ589896:MZK589896 NJF589896:NJG589896 NTB589896:NTC589896 OCX589896:OCY589896 OMT589896:OMU589896 OWP589896:OWQ589896 PGL589896:PGM589896 PQH589896:PQI589896 QAD589896:QAE589896 QJZ589896:QKA589896 QTV589896:QTW589896 RDR589896:RDS589896 RNN589896:RNO589896 RXJ589896:RXK589896 SHF589896:SHG589896 SRB589896:SRC589896 TAX589896:TAY589896 TKT589896:TKU589896 TUP589896:TUQ589896 UEL589896:UEM589896 UOH589896:UOI589896 UYD589896:UYE589896 VHZ589896:VIA589896 VRV589896:VRW589896 WBR589896:WBS589896 WLN589896:WLO589896 WVJ589896:WVK589896 B655432:C655432 IX655432:IY655432 ST655432:SU655432 ACP655432:ACQ655432 AML655432:AMM655432 AWH655432:AWI655432 BGD655432:BGE655432 BPZ655432:BQA655432 BZV655432:BZW655432 CJR655432:CJS655432 CTN655432:CTO655432 DDJ655432:DDK655432 DNF655432:DNG655432 DXB655432:DXC655432 EGX655432:EGY655432 EQT655432:EQU655432 FAP655432:FAQ655432 FKL655432:FKM655432 FUH655432:FUI655432 GED655432:GEE655432 GNZ655432:GOA655432 GXV655432:GXW655432 HHR655432:HHS655432 HRN655432:HRO655432 IBJ655432:IBK655432 ILF655432:ILG655432 IVB655432:IVC655432 JEX655432:JEY655432 JOT655432:JOU655432 JYP655432:JYQ655432 KIL655432:KIM655432 KSH655432:KSI655432 LCD655432:LCE655432 LLZ655432:LMA655432 LVV655432:LVW655432 MFR655432:MFS655432 MPN655432:MPO655432 MZJ655432:MZK655432 NJF655432:NJG655432 NTB655432:NTC655432 OCX655432:OCY655432 OMT655432:OMU655432 OWP655432:OWQ655432 PGL655432:PGM655432 PQH655432:PQI655432 QAD655432:QAE655432 QJZ655432:QKA655432 QTV655432:QTW655432 RDR655432:RDS655432 RNN655432:RNO655432 RXJ655432:RXK655432 SHF655432:SHG655432 SRB655432:SRC655432 TAX655432:TAY655432 TKT655432:TKU655432 TUP655432:TUQ655432 UEL655432:UEM655432 UOH655432:UOI655432 UYD655432:UYE655432 VHZ655432:VIA655432 VRV655432:VRW655432 WBR655432:WBS655432 WLN655432:WLO655432 WVJ655432:WVK655432 B720968:C720968 IX720968:IY720968 ST720968:SU720968 ACP720968:ACQ720968 AML720968:AMM720968 AWH720968:AWI720968 BGD720968:BGE720968 BPZ720968:BQA720968 BZV720968:BZW720968 CJR720968:CJS720968 CTN720968:CTO720968 DDJ720968:DDK720968 DNF720968:DNG720968 DXB720968:DXC720968 EGX720968:EGY720968 EQT720968:EQU720968 FAP720968:FAQ720968 FKL720968:FKM720968 FUH720968:FUI720968 GED720968:GEE720968 GNZ720968:GOA720968 GXV720968:GXW720968 HHR720968:HHS720968 HRN720968:HRO720968 IBJ720968:IBK720968 ILF720968:ILG720968 IVB720968:IVC720968 JEX720968:JEY720968 JOT720968:JOU720968 JYP720968:JYQ720968 KIL720968:KIM720968 KSH720968:KSI720968 LCD720968:LCE720968 LLZ720968:LMA720968 LVV720968:LVW720968 MFR720968:MFS720968 MPN720968:MPO720968 MZJ720968:MZK720968 NJF720968:NJG720968 NTB720968:NTC720968 OCX720968:OCY720968 OMT720968:OMU720968 OWP720968:OWQ720968 PGL720968:PGM720968 PQH720968:PQI720968 QAD720968:QAE720968 QJZ720968:QKA720968 QTV720968:QTW720968 RDR720968:RDS720968 RNN720968:RNO720968 RXJ720968:RXK720968 SHF720968:SHG720968 SRB720968:SRC720968 TAX720968:TAY720968 TKT720968:TKU720968 TUP720968:TUQ720968 UEL720968:UEM720968 UOH720968:UOI720968 UYD720968:UYE720968 VHZ720968:VIA720968 VRV720968:VRW720968 WBR720968:WBS720968 WLN720968:WLO720968 WVJ720968:WVK720968 B786504:C786504 IX786504:IY786504 ST786504:SU786504 ACP786504:ACQ786504 AML786504:AMM786504 AWH786504:AWI786504 BGD786504:BGE786504 BPZ786504:BQA786504 BZV786504:BZW786504 CJR786504:CJS786504 CTN786504:CTO786504 DDJ786504:DDK786504 DNF786504:DNG786504 DXB786504:DXC786504 EGX786504:EGY786504 EQT786504:EQU786504 FAP786504:FAQ786504 FKL786504:FKM786504 FUH786504:FUI786504 GED786504:GEE786504 GNZ786504:GOA786504 GXV786504:GXW786504 HHR786504:HHS786504 HRN786504:HRO786504 IBJ786504:IBK786504 ILF786504:ILG786504 IVB786504:IVC786504 JEX786504:JEY786504 JOT786504:JOU786504 JYP786504:JYQ786504 KIL786504:KIM786504 KSH786504:KSI786504 LCD786504:LCE786504 LLZ786504:LMA786504 LVV786504:LVW786504 MFR786504:MFS786504 MPN786504:MPO786504 MZJ786504:MZK786504 NJF786504:NJG786504 NTB786504:NTC786504 OCX786504:OCY786504 OMT786504:OMU786504 OWP786504:OWQ786504 PGL786504:PGM786504 PQH786504:PQI786504 QAD786504:QAE786504 QJZ786504:QKA786504 QTV786504:QTW786504 RDR786504:RDS786504 RNN786504:RNO786504 RXJ786504:RXK786504 SHF786504:SHG786504 SRB786504:SRC786504 TAX786504:TAY786504 TKT786504:TKU786504 TUP786504:TUQ786504 UEL786504:UEM786504 UOH786504:UOI786504 UYD786504:UYE786504 VHZ786504:VIA786504 VRV786504:VRW786504 WBR786504:WBS786504 WLN786504:WLO786504 WVJ786504:WVK786504 B852040:C852040 IX852040:IY852040 ST852040:SU852040 ACP852040:ACQ852040 AML852040:AMM852040 AWH852040:AWI852040 BGD852040:BGE852040 BPZ852040:BQA852040 BZV852040:BZW852040 CJR852040:CJS852040 CTN852040:CTO852040 DDJ852040:DDK852040 DNF852040:DNG852040 DXB852040:DXC852040 EGX852040:EGY852040 EQT852040:EQU852040 FAP852040:FAQ852040 FKL852040:FKM852040 FUH852040:FUI852040 GED852040:GEE852040 GNZ852040:GOA852040 GXV852040:GXW852040 HHR852040:HHS852040 HRN852040:HRO852040 IBJ852040:IBK852040 ILF852040:ILG852040 IVB852040:IVC852040 JEX852040:JEY852040 JOT852040:JOU852040 JYP852040:JYQ852040 KIL852040:KIM852040 KSH852040:KSI852040 LCD852040:LCE852040 LLZ852040:LMA852040 LVV852040:LVW852040 MFR852040:MFS852040 MPN852040:MPO852040 MZJ852040:MZK852040 NJF852040:NJG852040 NTB852040:NTC852040 OCX852040:OCY852040 OMT852040:OMU852040 OWP852040:OWQ852040 PGL852040:PGM852040 PQH852040:PQI852040 QAD852040:QAE852040 QJZ852040:QKA852040 QTV852040:QTW852040 RDR852040:RDS852040 RNN852040:RNO852040 RXJ852040:RXK852040 SHF852040:SHG852040 SRB852040:SRC852040 TAX852040:TAY852040 TKT852040:TKU852040 TUP852040:TUQ852040 UEL852040:UEM852040 UOH852040:UOI852040 UYD852040:UYE852040 VHZ852040:VIA852040 VRV852040:VRW852040 WBR852040:WBS852040 WLN852040:WLO852040 WVJ852040:WVK852040 B917576:C917576 IX917576:IY917576 ST917576:SU917576 ACP917576:ACQ917576 AML917576:AMM917576 AWH917576:AWI917576 BGD917576:BGE917576 BPZ917576:BQA917576 BZV917576:BZW917576 CJR917576:CJS917576 CTN917576:CTO917576 DDJ917576:DDK917576 DNF917576:DNG917576 DXB917576:DXC917576 EGX917576:EGY917576 EQT917576:EQU917576 FAP917576:FAQ917576 FKL917576:FKM917576 FUH917576:FUI917576 GED917576:GEE917576 GNZ917576:GOA917576 GXV917576:GXW917576 HHR917576:HHS917576 HRN917576:HRO917576 IBJ917576:IBK917576 ILF917576:ILG917576 IVB917576:IVC917576 JEX917576:JEY917576 JOT917576:JOU917576 JYP917576:JYQ917576 KIL917576:KIM917576 KSH917576:KSI917576 LCD917576:LCE917576 LLZ917576:LMA917576 LVV917576:LVW917576 MFR917576:MFS917576 MPN917576:MPO917576 MZJ917576:MZK917576 NJF917576:NJG917576 NTB917576:NTC917576 OCX917576:OCY917576 OMT917576:OMU917576 OWP917576:OWQ917576 PGL917576:PGM917576 PQH917576:PQI917576 QAD917576:QAE917576 QJZ917576:QKA917576 QTV917576:QTW917576 RDR917576:RDS917576 RNN917576:RNO917576 RXJ917576:RXK917576 SHF917576:SHG917576 SRB917576:SRC917576 TAX917576:TAY917576 TKT917576:TKU917576 TUP917576:TUQ917576 UEL917576:UEM917576 UOH917576:UOI917576 UYD917576:UYE917576 VHZ917576:VIA917576 VRV917576:VRW917576 WBR917576:WBS917576 WLN917576:WLO917576 WVJ917576:WVK917576 B983112:C983112 IX983112:IY983112 ST983112:SU983112 ACP983112:ACQ983112 AML983112:AMM983112 AWH983112:AWI983112 BGD983112:BGE983112 BPZ983112:BQA983112 BZV983112:BZW983112 CJR983112:CJS983112 CTN983112:CTO983112 DDJ983112:DDK983112 DNF983112:DNG983112 DXB983112:DXC983112 EGX983112:EGY983112 EQT983112:EQU983112 FAP983112:FAQ983112 FKL983112:FKM983112 FUH983112:FUI983112 GED983112:GEE983112 GNZ983112:GOA983112 GXV983112:GXW983112 HHR983112:HHS983112 HRN983112:HRO983112 IBJ983112:IBK983112 ILF983112:ILG983112 IVB983112:IVC983112 JEX983112:JEY983112 JOT983112:JOU983112 JYP983112:JYQ983112 KIL983112:KIM983112 KSH983112:KSI983112 LCD983112:LCE983112 LLZ983112:LMA983112 LVV983112:LVW983112 MFR983112:MFS983112 MPN983112:MPO983112 MZJ983112:MZK983112 NJF983112:NJG983112 NTB983112:NTC983112 OCX983112:OCY983112 OMT983112:OMU983112 OWP983112:OWQ983112 PGL983112:PGM983112 PQH983112:PQI983112 QAD983112:QAE983112 QJZ983112:QKA983112 QTV983112:QTW983112 RDR983112:RDS983112 RNN983112:RNO983112 RXJ983112:RXK983112 SHF983112:SHG983112 SRB983112:SRC983112 TAX983112:TAY983112 TKT983112:TKU983112 TUP983112:TUQ983112 UEL983112:UEM983112 UOH983112:UOI983112 UYD983112:UYE983112 VHZ983112:VIA983112 VRV983112:VRW983112 WBR983112:WBS983112 WLN983112:WLO983112 B72:C72">
      <formula1>$O$70:$O$74</formula1>
    </dataValidation>
    <dataValidation type="list" allowBlank="1" sqref="WVJ983111:WVK983111 IX71:IY71 ST71:SU71 ACP71:ACQ71 AML71:AMM71 AWH71:AWI71 BGD71:BGE71 BPZ71:BQA71 BZV71:BZW71 CJR71:CJS71 CTN71:CTO71 DDJ71:DDK71 DNF71:DNG71 DXB71:DXC71 EGX71:EGY71 EQT71:EQU71 FAP71:FAQ71 FKL71:FKM71 FUH71:FUI71 GED71:GEE71 GNZ71:GOA71 GXV71:GXW71 HHR71:HHS71 HRN71:HRO71 IBJ71:IBK71 ILF71:ILG71 IVB71:IVC71 JEX71:JEY71 JOT71:JOU71 JYP71:JYQ71 KIL71:KIM71 KSH71:KSI71 LCD71:LCE71 LLZ71:LMA71 LVV71:LVW71 MFR71:MFS71 MPN71:MPO71 MZJ71:MZK71 NJF71:NJG71 NTB71:NTC71 OCX71:OCY71 OMT71:OMU71 OWP71:OWQ71 PGL71:PGM71 PQH71:PQI71 QAD71:QAE71 QJZ71:QKA71 QTV71:QTW71 RDR71:RDS71 RNN71:RNO71 RXJ71:RXK71 SHF71:SHG71 SRB71:SRC71 TAX71:TAY71 TKT71:TKU71 TUP71:TUQ71 UEL71:UEM71 UOH71:UOI71 UYD71:UYE71 VHZ71:VIA71 VRV71:VRW71 WBR71:WBS71 WLN71:WLO71 WVJ71:WVK71 B65607:C65607 IX65607:IY65607 ST65607:SU65607 ACP65607:ACQ65607 AML65607:AMM65607 AWH65607:AWI65607 BGD65607:BGE65607 BPZ65607:BQA65607 BZV65607:BZW65607 CJR65607:CJS65607 CTN65607:CTO65607 DDJ65607:DDK65607 DNF65607:DNG65607 DXB65607:DXC65607 EGX65607:EGY65607 EQT65607:EQU65607 FAP65607:FAQ65607 FKL65607:FKM65607 FUH65607:FUI65607 GED65607:GEE65607 GNZ65607:GOA65607 GXV65607:GXW65607 HHR65607:HHS65607 HRN65607:HRO65607 IBJ65607:IBK65607 ILF65607:ILG65607 IVB65607:IVC65607 JEX65607:JEY65607 JOT65607:JOU65607 JYP65607:JYQ65607 KIL65607:KIM65607 KSH65607:KSI65607 LCD65607:LCE65607 LLZ65607:LMA65607 LVV65607:LVW65607 MFR65607:MFS65607 MPN65607:MPO65607 MZJ65607:MZK65607 NJF65607:NJG65607 NTB65607:NTC65607 OCX65607:OCY65607 OMT65607:OMU65607 OWP65607:OWQ65607 PGL65607:PGM65607 PQH65607:PQI65607 QAD65607:QAE65607 QJZ65607:QKA65607 QTV65607:QTW65607 RDR65607:RDS65607 RNN65607:RNO65607 RXJ65607:RXK65607 SHF65607:SHG65607 SRB65607:SRC65607 TAX65607:TAY65607 TKT65607:TKU65607 TUP65607:TUQ65607 UEL65607:UEM65607 UOH65607:UOI65607 UYD65607:UYE65607 VHZ65607:VIA65607 VRV65607:VRW65607 WBR65607:WBS65607 WLN65607:WLO65607 WVJ65607:WVK65607 B131143:C131143 IX131143:IY131143 ST131143:SU131143 ACP131143:ACQ131143 AML131143:AMM131143 AWH131143:AWI131143 BGD131143:BGE131143 BPZ131143:BQA131143 BZV131143:BZW131143 CJR131143:CJS131143 CTN131143:CTO131143 DDJ131143:DDK131143 DNF131143:DNG131143 DXB131143:DXC131143 EGX131143:EGY131143 EQT131143:EQU131143 FAP131143:FAQ131143 FKL131143:FKM131143 FUH131143:FUI131143 GED131143:GEE131143 GNZ131143:GOA131143 GXV131143:GXW131143 HHR131143:HHS131143 HRN131143:HRO131143 IBJ131143:IBK131143 ILF131143:ILG131143 IVB131143:IVC131143 JEX131143:JEY131143 JOT131143:JOU131143 JYP131143:JYQ131143 KIL131143:KIM131143 KSH131143:KSI131143 LCD131143:LCE131143 LLZ131143:LMA131143 LVV131143:LVW131143 MFR131143:MFS131143 MPN131143:MPO131143 MZJ131143:MZK131143 NJF131143:NJG131143 NTB131143:NTC131143 OCX131143:OCY131143 OMT131143:OMU131143 OWP131143:OWQ131143 PGL131143:PGM131143 PQH131143:PQI131143 QAD131143:QAE131143 QJZ131143:QKA131143 QTV131143:QTW131143 RDR131143:RDS131143 RNN131143:RNO131143 RXJ131143:RXK131143 SHF131143:SHG131143 SRB131143:SRC131143 TAX131143:TAY131143 TKT131143:TKU131143 TUP131143:TUQ131143 UEL131143:UEM131143 UOH131143:UOI131143 UYD131143:UYE131143 VHZ131143:VIA131143 VRV131143:VRW131143 WBR131143:WBS131143 WLN131143:WLO131143 WVJ131143:WVK131143 B196679:C196679 IX196679:IY196679 ST196679:SU196679 ACP196679:ACQ196679 AML196679:AMM196679 AWH196679:AWI196679 BGD196679:BGE196679 BPZ196679:BQA196679 BZV196679:BZW196679 CJR196679:CJS196679 CTN196679:CTO196679 DDJ196679:DDK196679 DNF196679:DNG196679 DXB196679:DXC196679 EGX196679:EGY196679 EQT196679:EQU196679 FAP196679:FAQ196679 FKL196679:FKM196679 FUH196679:FUI196679 GED196679:GEE196679 GNZ196679:GOA196679 GXV196679:GXW196679 HHR196679:HHS196679 HRN196679:HRO196679 IBJ196679:IBK196679 ILF196679:ILG196679 IVB196679:IVC196679 JEX196679:JEY196679 JOT196679:JOU196679 JYP196679:JYQ196679 KIL196679:KIM196679 KSH196679:KSI196679 LCD196679:LCE196679 LLZ196679:LMA196679 LVV196679:LVW196679 MFR196679:MFS196679 MPN196679:MPO196679 MZJ196679:MZK196679 NJF196679:NJG196679 NTB196679:NTC196679 OCX196679:OCY196679 OMT196679:OMU196679 OWP196679:OWQ196679 PGL196679:PGM196679 PQH196679:PQI196679 QAD196679:QAE196679 QJZ196679:QKA196679 QTV196679:QTW196679 RDR196679:RDS196679 RNN196679:RNO196679 RXJ196679:RXK196679 SHF196679:SHG196679 SRB196679:SRC196679 TAX196679:TAY196679 TKT196679:TKU196679 TUP196679:TUQ196679 UEL196679:UEM196679 UOH196679:UOI196679 UYD196679:UYE196679 VHZ196679:VIA196679 VRV196679:VRW196679 WBR196679:WBS196679 WLN196679:WLO196679 WVJ196679:WVK196679 B262215:C262215 IX262215:IY262215 ST262215:SU262215 ACP262215:ACQ262215 AML262215:AMM262215 AWH262215:AWI262215 BGD262215:BGE262215 BPZ262215:BQA262215 BZV262215:BZW262215 CJR262215:CJS262215 CTN262215:CTO262215 DDJ262215:DDK262215 DNF262215:DNG262215 DXB262215:DXC262215 EGX262215:EGY262215 EQT262215:EQU262215 FAP262215:FAQ262215 FKL262215:FKM262215 FUH262215:FUI262215 GED262215:GEE262215 GNZ262215:GOA262215 GXV262215:GXW262215 HHR262215:HHS262215 HRN262215:HRO262215 IBJ262215:IBK262215 ILF262215:ILG262215 IVB262215:IVC262215 JEX262215:JEY262215 JOT262215:JOU262215 JYP262215:JYQ262215 KIL262215:KIM262215 KSH262215:KSI262215 LCD262215:LCE262215 LLZ262215:LMA262215 LVV262215:LVW262215 MFR262215:MFS262215 MPN262215:MPO262215 MZJ262215:MZK262215 NJF262215:NJG262215 NTB262215:NTC262215 OCX262215:OCY262215 OMT262215:OMU262215 OWP262215:OWQ262215 PGL262215:PGM262215 PQH262215:PQI262215 QAD262215:QAE262215 QJZ262215:QKA262215 QTV262215:QTW262215 RDR262215:RDS262215 RNN262215:RNO262215 RXJ262215:RXK262215 SHF262215:SHG262215 SRB262215:SRC262215 TAX262215:TAY262215 TKT262215:TKU262215 TUP262215:TUQ262215 UEL262215:UEM262215 UOH262215:UOI262215 UYD262215:UYE262215 VHZ262215:VIA262215 VRV262215:VRW262215 WBR262215:WBS262215 WLN262215:WLO262215 WVJ262215:WVK262215 B327751:C327751 IX327751:IY327751 ST327751:SU327751 ACP327751:ACQ327751 AML327751:AMM327751 AWH327751:AWI327751 BGD327751:BGE327751 BPZ327751:BQA327751 BZV327751:BZW327751 CJR327751:CJS327751 CTN327751:CTO327751 DDJ327751:DDK327751 DNF327751:DNG327751 DXB327751:DXC327751 EGX327751:EGY327751 EQT327751:EQU327751 FAP327751:FAQ327751 FKL327751:FKM327751 FUH327751:FUI327751 GED327751:GEE327751 GNZ327751:GOA327751 GXV327751:GXW327751 HHR327751:HHS327751 HRN327751:HRO327751 IBJ327751:IBK327751 ILF327751:ILG327751 IVB327751:IVC327751 JEX327751:JEY327751 JOT327751:JOU327751 JYP327751:JYQ327751 KIL327751:KIM327751 KSH327751:KSI327751 LCD327751:LCE327751 LLZ327751:LMA327751 LVV327751:LVW327751 MFR327751:MFS327751 MPN327751:MPO327751 MZJ327751:MZK327751 NJF327751:NJG327751 NTB327751:NTC327751 OCX327751:OCY327751 OMT327751:OMU327751 OWP327751:OWQ327751 PGL327751:PGM327751 PQH327751:PQI327751 QAD327751:QAE327751 QJZ327751:QKA327751 QTV327751:QTW327751 RDR327751:RDS327751 RNN327751:RNO327751 RXJ327751:RXK327751 SHF327751:SHG327751 SRB327751:SRC327751 TAX327751:TAY327751 TKT327751:TKU327751 TUP327751:TUQ327751 UEL327751:UEM327751 UOH327751:UOI327751 UYD327751:UYE327751 VHZ327751:VIA327751 VRV327751:VRW327751 WBR327751:WBS327751 WLN327751:WLO327751 WVJ327751:WVK327751 B393287:C393287 IX393287:IY393287 ST393287:SU393287 ACP393287:ACQ393287 AML393287:AMM393287 AWH393287:AWI393287 BGD393287:BGE393287 BPZ393287:BQA393287 BZV393287:BZW393287 CJR393287:CJS393287 CTN393287:CTO393287 DDJ393287:DDK393287 DNF393287:DNG393287 DXB393287:DXC393287 EGX393287:EGY393287 EQT393287:EQU393287 FAP393287:FAQ393287 FKL393287:FKM393287 FUH393287:FUI393287 GED393287:GEE393287 GNZ393287:GOA393287 GXV393287:GXW393287 HHR393287:HHS393287 HRN393287:HRO393287 IBJ393287:IBK393287 ILF393287:ILG393287 IVB393287:IVC393287 JEX393287:JEY393287 JOT393287:JOU393287 JYP393287:JYQ393287 KIL393287:KIM393287 KSH393287:KSI393287 LCD393287:LCE393287 LLZ393287:LMA393287 LVV393287:LVW393287 MFR393287:MFS393287 MPN393287:MPO393287 MZJ393287:MZK393287 NJF393287:NJG393287 NTB393287:NTC393287 OCX393287:OCY393287 OMT393287:OMU393287 OWP393287:OWQ393287 PGL393287:PGM393287 PQH393287:PQI393287 QAD393287:QAE393287 QJZ393287:QKA393287 QTV393287:QTW393287 RDR393287:RDS393287 RNN393287:RNO393287 RXJ393287:RXK393287 SHF393287:SHG393287 SRB393287:SRC393287 TAX393287:TAY393287 TKT393287:TKU393287 TUP393287:TUQ393287 UEL393287:UEM393287 UOH393287:UOI393287 UYD393287:UYE393287 VHZ393287:VIA393287 VRV393287:VRW393287 WBR393287:WBS393287 WLN393287:WLO393287 WVJ393287:WVK393287 B458823:C458823 IX458823:IY458823 ST458823:SU458823 ACP458823:ACQ458823 AML458823:AMM458823 AWH458823:AWI458823 BGD458823:BGE458823 BPZ458823:BQA458823 BZV458823:BZW458823 CJR458823:CJS458823 CTN458823:CTO458823 DDJ458823:DDK458823 DNF458823:DNG458823 DXB458823:DXC458823 EGX458823:EGY458823 EQT458823:EQU458823 FAP458823:FAQ458823 FKL458823:FKM458823 FUH458823:FUI458823 GED458823:GEE458823 GNZ458823:GOA458823 GXV458823:GXW458823 HHR458823:HHS458823 HRN458823:HRO458823 IBJ458823:IBK458823 ILF458823:ILG458823 IVB458823:IVC458823 JEX458823:JEY458823 JOT458823:JOU458823 JYP458823:JYQ458823 KIL458823:KIM458823 KSH458823:KSI458823 LCD458823:LCE458823 LLZ458823:LMA458823 LVV458823:LVW458823 MFR458823:MFS458823 MPN458823:MPO458823 MZJ458823:MZK458823 NJF458823:NJG458823 NTB458823:NTC458823 OCX458823:OCY458823 OMT458823:OMU458823 OWP458823:OWQ458823 PGL458823:PGM458823 PQH458823:PQI458823 QAD458823:QAE458823 QJZ458823:QKA458823 QTV458823:QTW458823 RDR458823:RDS458823 RNN458823:RNO458823 RXJ458823:RXK458823 SHF458823:SHG458823 SRB458823:SRC458823 TAX458823:TAY458823 TKT458823:TKU458823 TUP458823:TUQ458823 UEL458823:UEM458823 UOH458823:UOI458823 UYD458823:UYE458823 VHZ458823:VIA458823 VRV458823:VRW458823 WBR458823:WBS458823 WLN458823:WLO458823 WVJ458823:WVK458823 B524359:C524359 IX524359:IY524359 ST524359:SU524359 ACP524359:ACQ524359 AML524359:AMM524359 AWH524359:AWI524359 BGD524359:BGE524359 BPZ524359:BQA524359 BZV524359:BZW524359 CJR524359:CJS524359 CTN524359:CTO524359 DDJ524359:DDK524359 DNF524359:DNG524359 DXB524359:DXC524359 EGX524359:EGY524359 EQT524359:EQU524359 FAP524359:FAQ524359 FKL524359:FKM524359 FUH524359:FUI524359 GED524359:GEE524359 GNZ524359:GOA524359 GXV524359:GXW524359 HHR524359:HHS524359 HRN524359:HRO524359 IBJ524359:IBK524359 ILF524359:ILG524359 IVB524359:IVC524359 JEX524359:JEY524359 JOT524359:JOU524359 JYP524359:JYQ524359 KIL524359:KIM524359 KSH524359:KSI524359 LCD524359:LCE524359 LLZ524359:LMA524359 LVV524359:LVW524359 MFR524359:MFS524359 MPN524359:MPO524359 MZJ524359:MZK524359 NJF524359:NJG524359 NTB524359:NTC524359 OCX524359:OCY524359 OMT524359:OMU524359 OWP524359:OWQ524359 PGL524359:PGM524359 PQH524359:PQI524359 QAD524359:QAE524359 QJZ524359:QKA524359 QTV524359:QTW524359 RDR524359:RDS524359 RNN524359:RNO524359 RXJ524359:RXK524359 SHF524359:SHG524359 SRB524359:SRC524359 TAX524359:TAY524359 TKT524359:TKU524359 TUP524359:TUQ524359 UEL524359:UEM524359 UOH524359:UOI524359 UYD524359:UYE524359 VHZ524359:VIA524359 VRV524359:VRW524359 WBR524359:WBS524359 WLN524359:WLO524359 WVJ524359:WVK524359 B589895:C589895 IX589895:IY589895 ST589895:SU589895 ACP589895:ACQ589895 AML589895:AMM589895 AWH589895:AWI589895 BGD589895:BGE589895 BPZ589895:BQA589895 BZV589895:BZW589895 CJR589895:CJS589895 CTN589895:CTO589895 DDJ589895:DDK589895 DNF589895:DNG589895 DXB589895:DXC589895 EGX589895:EGY589895 EQT589895:EQU589895 FAP589895:FAQ589895 FKL589895:FKM589895 FUH589895:FUI589895 GED589895:GEE589895 GNZ589895:GOA589895 GXV589895:GXW589895 HHR589895:HHS589895 HRN589895:HRO589895 IBJ589895:IBK589895 ILF589895:ILG589895 IVB589895:IVC589895 JEX589895:JEY589895 JOT589895:JOU589895 JYP589895:JYQ589895 KIL589895:KIM589895 KSH589895:KSI589895 LCD589895:LCE589895 LLZ589895:LMA589895 LVV589895:LVW589895 MFR589895:MFS589895 MPN589895:MPO589895 MZJ589895:MZK589895 NJF589895:NJG589895 NTB589895:NTC589895 OCX589895:OCY589895 OMT589895:OMU589895 OWP589895:OWQ589895 PGL589895:PGM589895 PQH589895:PQI589895 QAD589895:QAE589895 QJZ589895:QKA589895 QTV589895:QTW589895 RDR589895:RDS589895 RNN589895:RNO589895 RXJ589895:RXK589895 SHF589895:SHG589895 SRB589895:SRC589895 TAX589895:TAY589895 TKT589895:TKU589895 TUP589895:TUQ589895 UEL589895:UEM589895 UOH589895:UOI589895 UYD589895:UYE589895 VHZ589895:VIA589895 VRV589895:VRW589895 WBR589895:WBS589895 WLN589895:WLO589895 WVJ589895:WVK589895 B655431:C655431 IX655431:IY655431 ST655431:SU655431 ACP655431:ACQ655431 AML655431:AMM655431 AWH655431:AWI655431 BGD655431:BGE655431 BPZ655431:BQA655431 BZV655431:BZW655431 CJR655431:CJS655431 CTN655431:CTO655431 DDJ655431:DDK655431 DNF655431:DNG655431 DXB655431:DXC655431 EGX655431:EGY655431 EQT655431:EQU655431 FAP655431:FAQ655431 FKL655431:FKM655431 FUH655431:FUI655431 GED655431:GEE655431 GNZ655431:GOA655431 GXV655431:GXW655431 HHR655431:HHS655431 HRN655431:HRO655431 IBJ655431:IBK655431 ILF655431:ILG655431 IVB655431:IVC655431 JEX655431:JEY655431 JOT655431:JOU655431 JYP655431:JYQ655431 KIL655431:KIM655431 KSH655431:KSI655431 LCD655431:LCE655431 LLZ655431:LMA655431 LVV655431:LVW655431 MFR655431:MFS655431 MPN655431:MPO655431 MZJ655431:MZK655431 NJF655431:NJG655431 NTB655431:NTC655431 OCX655431:OCY655431 OMT655431:OMU655431 OWP655431:OWQ655431 PGL655431:PGM655431 PQH655431:PQI655431 QAD655431:QAE655431 QJZ655431:QKA655431 QTV655431:QTW655431 RDR655431:RDS655431 RNN655431:RNO655431 RXJ655431:RXK655431 SHF655431:SHG655431 SRB655431:SRC655431 TAX655431:TAY655431 TKT655431:TKU655431 TUP655431:TUQ655431 UEL655431:UEM655431 UOH655431:UOI655431 UYD655431:UYE655431 VHZ655431:VIA655431 VRV655431:VRW655431 WBR655431:WBS655431 WLN655431:WLO655431 WVJ655431:WVK655431 B720967:C720967 IX720967:IY720967 ST720967:SU720967 ACP720967:ACQ720967 AML720967:AMM720967 AWH720967:AWI720967 BGD720967:BGE720967 BPZ720967:BQA720967 BZV720967:BZW720967 CJR720967:CJS720967 CTN720967:CTO720967 DDJ720967:DDK720967 DNF720967:DNG720967 DXB720967:DXC720967 EGX720967:EGY720967 EQT720967:EQU720967 FAP720967:FAQ720967 FKL720967:FKM720967 FUH720967:FUI720967 GED720967:GEE720967 GNZ720967:GOA720967 GXV720967:GXW720967 HHR720967:HHS720967 HRN720967:HRO720967 IBJ720967:IBK720967 ILF720967:ILG720967 IVB720967:IVC720967 JEX720967:JEY720967 JOT720967:JOU720967 JYP720967:JYQ720967 KIL720967:KIM720967 KSH720967:KSI720967 LCD720967:LCE720967 LLZ720967:LMA720967 LVV720967:LVW720967 MFR720967:MFS720967 MPN720967:MPO720967 MZJ720967:MZK720967 NJF720967:NJG720967 NTB720967:NTC720967 OCX720967:OCY720967 OMT720967:OMU720967 OWP720967:OWQ720967 PGL720967:PGM720967 PQH720967:PQI720967 QAD720967:QAE720967 QJZ720967:QKA720967 QTV720967:QTW720967 RDR720967:RDS720967 RNN720967:RNO720967 RXJ720967:RXK720967 SHF720967:SHG720967 SRB720967:SRC720967 TAX720967:TAY720967 TKT720967:TKU720967 TUP720967:TUQ720967 UEL720967:UEM720967 UOH720967:UOI720967 UYD720967:UYE720967 VHZ720967:VIA720967 VRV720967:VRW720967 WBR720967:WBS720967 WLN720967:WLO720967 WVJ720967:WVK720967 B786503:C786503 IX786503:IY786503 ST786503:SU786503 ACP786503:ACQ786503 AML786503:AMM786503 AWH786503:AWI786503 BGD786503:BGE786503 BPZ786503:BQA786503 BZV786503:BZW786503 CJR786503:CJS786503 CTN786503:CTO786503 DDJ786503:DDK786503 DNF786503:DNG786503 DXB786503:DXC786503 EGX786503:EGY786503 EQT786503:EQU786503 FAP786503:FAQ786503 FKL786503:FKM786503 FUH786503:FUI786503 GED786503:GEE786503 GNZ786503:GOA786503 GXV786503:GXW786503 HHR786503:HHS786503 HRN786503:HRO786503 IBJ786503:IBK786503 ILF786503:ILG786503 IVB786503:IVC786503 JEX786503:JEY786503 JOT786503:JOU786503 JYP786503:JYQ786503 KIL786503:KIM786503 KSH786503:KSI786503 LCD786503:LCE786503 LLZ786503:LMA786503 LVV786503:LVW786503 MFR786503:MFS786503 MPN786503:MPO786503 MZJ786503:MZK786503 NJF786503:NJG786503 NTB786503:NTC786503 OCX786503:OCY786503 OMT786503:OMU786503 OWP786503:OWQ786503 PGL786503:PGM786503 PQH786503:PQI786503 QAD786503:QAE786503 QJZ786503:QKA786503 QTV786503:QTW786503 RDR786503:RDS786503 RNN786503:RNO786503 RXJ786503:RXK786503 SHF786503:SHG786503 SRB786503:SRC786503 TAX786503:TAY786503 TKT786503:TKU786503 TUP786503:TUQ786503 UEL786503:UEM786503 UOH786503:UOI786503 UYD786503:UYE786503 VHZ786503:VIA786503 VRV786503:VRW786503 WBR786503:WBS786503 WLN786503:WLO786503 WVJ786503:WVK786503 B852039:C852039 IX852039:IY852039 ST852039:SU852039 ACP852039:ACQ852039 AML852039:AMM852039 AWH852039:AWI852039 BGD852039:BGE852039 BPZ852039:BQA852039 BZV852039:BZW852039 CJR852039:CJS852039 CTN852039:CTO852039 DDJ852039:DDK852039 DNF852039:DNG852039 DXB852039:DXC852039 EGX852039:EGY852039 EQT852039:EQU852039 FAP852039:FAQ852039 FKL852039:FKM852039 FUH852039:FUI852039 GED852039:GEE852039 GNZ852039:GOA852039 GXV852039:GXW852039 HHR852039:HHS852039 HRN852039:HRO852039 IBJ852039:IBK852039 ILF852039:ILG852039 IVB852039:IVC852039 JEX852039:JEY852039 JOT852039:JOU852039 JYP852039:JYQ852039 KIL852039:KIM852039 KSH852039:KSI852039 LCD852039:LCE852039 LLZ852039:LMA852039 LVV852039:LVW852039 MFR852039:MFS852039 MPN852039:MPO852039 MZJ852039:MZK852039 NJF852039:NJG852039 NTB852039:NTC852039 OCX852039:OCY852039 OMT852039:OMU852039 OWP852039:OWQ852039 PGL852039:PGM852039 PQH852039:PQI852039 QAD852039:QAE852039 QJZ852039:QKA852039 QTV852039:QTW852039 RDR852039:RDS852039 RNN852039:RNO852039 RXJ852039:RXK852039 SHF852039:SHG852039 SRB852039:SRC852039 TAX852039:TAY852039 TKT852039:TKU852039 TUP852039:TUQ852039 UEL852039:UEM852039 UOH852039:UOI852039 UYD852039:UYE852039 VHZ852039:VIA852039 VRV852039:VRW852039 WBR852039:WBS852039 WLN852039:WLO852039 WVJ852039:WVK852039 B917575:C917575 IX917575:IY917575 ST917575:SU917575 ACP917575:ACQ917575 AML917575:AMM917575 AWH917575:AWI917575 BGD917575:BGE917575 BPZ917575:BQA917575 BZV917575:BZW917575 CJR917575:CJS917575 CTN917575:CTO917575 DDJ917575:DDK917575 DNF917575:DNG917575 DXB917575:DXC917575 EGX917575:EGY917575 EQT917575:EQU917575 FAP917575:FAQ917575 FKL917575:FKM917575 FUH917575:FUI917575 GED917575:GEE917575 GNZ917575:GOA917575 GXV917575:GXW917575 HHR917575:HHS917575 HRN917575:HRO917575 IBJ917575:IBK917575 ILF917575:ILG917575 IVB917575:IVC917575 JEX917575:JEY917575 JOT917575:JOU917575 JYP917575:JYQ917575 KIL917575:KIM917575 KSH917575:KSI917575 LCD917575:LCE917575 LLZ917575:LMA917575 LVV917575:LVW917575 MFR917575:MFS917575 MPN917575:MPO917575 MZJ917575:MZK917575 NJF917575:NJG917575 NTB917575:NTC917575 OCX917575:OCY917575 OMT917575:OMU917575 OWP917575:OWQ917575 PGL917575:PGM917575 PQH917575:PQI917575 QAD917575:QAE917575 QJZ917575:QKA917575 QTV917575:QTW917575 RDR917575:RDS917575 RNN917575:RNO917575 RXJ917575:RXK917575 SHF917575:SHG917575 SRB917575:SRC917575 TAX917575:TAY917575 TKT917575:TKU917575 TUP917575:TUQ917575 UEL917575:UEM917575 UOH917575:UOI917575 UYD917575:UYE917575 VHZ917575:VIA917575 VRV917575:VRW917575 WBR917575:WBS917575 WLN917575:WLO917575 WVJ917575:WVK917575 B983111:C983111 IX983111:IY983111 ST983111:SU983111 ACP983111:ACQ983111 AML983111:AMM983111 AWH983111:AWI983111 BGD983111:BGE983111 BPZ983111:BQA983111 BZV983111:BZW983111 CJR983111:CJS983111 CTN983111:CTO983111 DDJ983111:DDK983111 DNF983111:DNG983111 DXB983111:DXC983111 EGX983111:EGY983111 EQT983111:EQU983111 FAP983111:FAQ983111 FKL983111:FKM983111 FUH983111:FUI983111 GED983111:GEE983111 GNZ983111:GOA983111 GXV983111:GXW983111 HHR983111:HHS983111 HRN983111:HRO983111 IBJ983111:IBK983111 ILF983111:ILG983111 IVB983111:IVC983111 JEX983111:JEY983111 JOT983111:JOU983111 JYP983111:JYQ983111 KIL983111:KIM983111 KSH983111:KSI983111 LCD983111:LCE983111 LLZ983111:LMA983111 LVV983111:LVW983111 MFR983111:MFS983111 MPN983111:MPO983111 MZJ983111:MZK983111 NJF983111:NJG983111 NTB983111:NTC983111 OCX983111:OCY983111 OMT983111:OMU983111 OWP983111:OWQ983111 PGL983111:PGM983111 PQH983111:PQI983111 QAD983111:QAE983111 QJZ983111:QKA983111 QTV983111:QTW983111 RDR983111:RDS983111 RNN983111:RNO983111 RXJ983111:RXK983111 SHF983111:SHG983111 SRB983111:SRC983111 TAX983111:TAY983111 TKT983111:TKU983111 TUP983111:TUQ983111 UEL983111:UEM983111 UOH983111:UOI983111 UYD983111:UYE983111 VHZ983111:VIA983111 VRV983111:VRW983111 WBR983111:WBS983111 WLN983111:WLO983111 B71:C71">
      <formula1>$N$70:$N$73</formula1>
    </dataValidation>
    <dataValidation type="list" allowBlank="1" sqref="WVJ983110:WVK983110 IX70:IY70 ST70:SU70 ACP70:ACQ70 AML70:AMM70 AWH70:AWI70 BGD70:BGE70 BPZ70:BQA70 BZV70:BZW70 CJR70:CJS70 CTN70:CTO70 DDJ70:DDK70 DNF70:DNG70 DXB70:DXC70 EGX70:EGY70 EQT70:EQU70 FAP70:FAQ70 FKL70:FKM70 FUH70:FUI70 GED70:GEE70 GNZ70:GOA70 GXV70:GXW70 HHR70:HHS70 HRN70:HRO70 IBJ70:IBK70 ILF70:ILG70 IVB70:IVC70 JEX70:JEY70 JOT70:JOU70 JYP70:JYQ70 KIL70:KIM70 KSH70:KSI70 LCD70:LCE70 LLZ70:LMA70 LVV70:LVW70 MFR70:MFS70 MPN70:MPO70 MZJ70:MZK70 NJF70:NJG70 NTB70:NTC70 OCX70:OCY70 OMT70:OMU70 OWP70:OWQ70 PGL70:PGM70 PQH70:PQI70 QAD70:QAE70 QJZ70:QKA70 QTV70:QTW70 RDR70:RDS70 RNN70:RNO70 RXJ70:RXK70 SHF70:SHG70 SRB70:SRC70 TAX70:TAY70 TKT70:TKU70 TUP70:TUQ70 UEL70:UEM70 UOH70:UOI70 UYD70:UYE70 VHZ70:VIA70 VRV70:VRW70 WBR70:WBS70 WLN70:WLO70 WVJ70:WVK70 B65606:C65606 IX65606:IY65606 ST65606:SU65606 ACP65606:ACQ65606 AML65606:AMM65606 AWH65606:AWI65606 BGD65606:BGE65606 BPZ65606:BQA65606 BZV65606:BZW65606 CJR65606:CJS65606 CTN65606:CTO65606 DDJ65606:DDK65606 DNF65606:DNG65606 DXB65606:DXC65606 EGX65606:EGY65606 EQT65606:EQU65606 FAP65606:FAQ65606 FKL65606:FKM65606 FUH65606:FUI65606 GED65606:GEE65606 GNZ65606:GOA65606 GXV65606:GXW65606 HHR65606:HHS65606 HRN65606:HRO65606 IBJ65606:IBK65606 ILF65606:ILG65606 IVB65606:IVC65606 JEX65606:JEY65606 JOT65606:JOU65606 JYP65606:JYQ65606 KIL65606:KIM65606 KSH65606:KSI65606 LCD65606:LCE65606 LLZ65606:LMA65606 LVV65606:LVW65606 MFR65606:MFS65606 MPN65606:MPO65606 MZJ65606:MZK65606 NJF65606:NJG65606 NTB65606:NTC65606 OCX65606:OCY65606 OMT65606:OMU65606 OWP65606:OWQ65606 PGL65606:PGM65606 PQH65606:PQI65606 QAD65606:QAE65606 QJZ65606:QKA65606 QTV65606:QTW65606 RDR65606:RDS65606 RNN65606:RNO65606 RXJ65606:RXK65606 SHF65606:SHG65606 SRB65606:SRC65606 TAX65606:TAY65606 TKT65606:TKU65606 TUP65606:TUQ65606 UEL65606:UEM65606 UOH65606:UOI65606 UYD65606:UYE65606 VHZ65606:VIA65606 VRV65606:VRW65606 WBR65606:WBS65606 WLN65606:WLO65606 WVJ65606:WVK65606 B131142:C131142 IX131142:IY131142 ST131142:SU131142 ACP131142:ACQ131142 AML131142:AMM131142 AWH131142:AWI131142 BGD131142:BGE131142 BPZ131142:BQA131142 BZV131142:BZW131142 CJR131142:CJS131142 CTN131142:CTO131142 DDJ131142:DDK131142 DNF131142:DNG131142 DXB131142:DXC131142 EGX131142:EGY131142 EQT131142:EQU131142 FAP131142:FAQ131142 FKL131142:FKM131142 FUH131142:FUI131142 GED131142:GEE131142 GNZ131142:GOA131142 GXV131142:GXW131142 HHR131142:HHS131142 HRN131142:HRO131142 IBJ131142:IBK131142 ILF131142:ILG131142 IVB131142:IVC131142 JEX131142:JEY131142 JOT131142:JOU131142 JYP131142:JYQ131142 KIL131142:KIM131142 KSH131142:KSI131142 LCD131142:LCE131142 LLZ131142:LMA131142 LVV131142:LVW131142 MFR131142:MFS131142 MPN131142:MPO131142 MZJ131142:MZK131142 NJF131142:NJG131142 NTB131142:NTC131142 OCX131142:OCY131142 OMT131142:OMU131142 OWP131142:OWQ131142 PGL131142:PGM131142 PQH131142:PQI131142 QAD131142:QAE131142 QJZ131142:QKA131142 QTV131142:QTW131142 RDR131142:RDS131142 RNN131142:RNO131142 RXJ131142:RXK131142 SHF131142:SHG131142 SRB131142:SRC131142 TAX131142:TAY131142 TKT131142:TKU131142 TUP131142:TUQ131142 UEL131142:UEM131142 UOH131142:UOI131142 UYD131142:UYE131142 VHZ131142:VIA131142 VRV131142:VRW131142 WBR131142:WBS131142 WLN131142:WLO131142 WVJ131142:WVK131142 B196678:C196678 IX196678:IY196678 ST196678:SU196678 ACP196678:ACQ196678 AML196678:AMM196678 AWH196678:AWI196678 BGD196678:BGE196678 BPZ196678:BQA196678 BZV196678:BZW196678 CJR196678:CJS196678 CTN196678:CTO196678 DDJ196678:DDK196678 DNF196678:DNG196678 DXB196678:DXC196678 EGX196678:EGY196678 EQT196678:EQU196678 FAP196678:FAQ196678 FKL196678:FKM196678 FUH196678:FUI196678 GED196678:GEE196678 GNZ196678:GOA196678 GXV196678:GXW196678 HHR196678:HHS196678 HRN196678:HRO196678 IBJ196678:IBK196678 ILF196678:ILG196678 IVB196678:IVC196678 JEX196678:JEY196678 JOT196678:JOU196678 JYP196678:JYQ196678 KIL196678:KIM196678 KSH196678:KSI196678 LCD196678:LCE196678 LLZ196678:LMA196678 LVV196678:LVW196678 MFR196678:MFS196678 MPN196678:MPO196678 MZJ196678:MZK196678 NJF196678:NJG196678 NTB196678:NTC196678 OCX196678:OCY196678 OMT196678:OMU196678 OWP196678:OWQ196678 PGL196678:PGM196678 PQH196678:PQI196678 QAD196678:QAE196678 QJZ196678:QKA196678 QTV196678:QTW196678 RDR196678:RDS196678 RNN196678:RNO196678 RXJ196678:RXK196678 SHF196678:SHG196678 SRB196678:SRC196678 TAX196678:TAY196678 TKT196678:TKU196678 TUP196678:TUQ196678 UEL196678:UEM196678 UOH196678:UOI196678 UYD196678:UYE196678 VHZ196678:VIA196678 VRV196678:VRW196678 WBR196678:WBS196678 WLN196678:WLO196678 WVJ196678:WVK196678 B262214:C262214 IX262214:IY262214 ST262214:SU262214 ACP262214:ACQ262214 AML262214:AMM262214 AWH262214:AWI262214 BGD262214:BGE262214 BPZ262214:BQA262214 BZV262214:BZW262214 CJR262214:CJS262214 CTN262214:CTO262214 DDJ262214:DDK262214 DNF262214:DNG262214 DXB262214:DXC262214 EGX262214:EGY262214 EQT262214:EQU262214 FAP262214:FAQ262214 FKL262214:FKM262214 FUH262214:FUI262214 GED262214:GEE262214 GNZ262214:GOA262214 GXV262214:GXW262214 HHR262214:HHS262214 HRN262214:HRO262214 IBJ262214:IBK262214 ILF262214:ILG262214 IVB262214:IVC262214 JEX262214:JEY262214 JOT262214:JOU262214 JYP262214:JYQ262214 KIL262214:KIM262214 KSH262214:KSI262214 LCD262214:LCE262214 LLZ262214:LMA262214 LVV262214:LVW262214 MFR262214:MFS262214 MPN262214:MPO262214 MZJ262214:MZK262214 NJF262214:NJG262214 NTB262214:NTC262214 OCX262214:OCY262214 OMT262214:OMU262214 OWP262214:OWQ262214 PGL262214:PGM262214 PQH262214:PQI262214 QAD262214:QAE262214 QJZ262214:QKA262214 QTV262214:QTW262214 RDR262214:RDS262214 RNN262214:RNO262214 RXJ262214:RXK262214 SHF262214:SHG262214 SRB262214:SRC262214 TAX262214:TAY262214 TKT262214:TKU262214 TUP262214:TUQ262214 UEL262214:UEM262214 UOH262214:UOI262214 UYD262214:UYE262214 VHZ262214:VIA262214 VRV262214:VRW262214 WBR262214:WBS262214 WLN262214:WLO262214 WVJ262214:WVK262214 B327750:C327750 IX327750:IY327750 ST327750:SU327750 ACP327750:ACQ327750 AML327750:AMM327750 AWH327750:AWI327750 BGD327750:BGE327750 BPZ327750:BQA327750 BZV327750:BZW327750 CJR327750:CJS327750 CTN327750:CTO327750 DDJ327750:DDK327750 DNF327750:DNG327750 DXB327750:DXC327750 EGX327750:EGY327750 EQT327750:EQU327750 FAP327750:FAQ327750 FKL327750:FKM327750 FUH327750:FUI327750 GED327750:GEE327750 GNZ327750:GOA327750 GXV327750:GXW327750 HHR327750:HHS327750 HRN327750:HRO327750 IBJ327750:IBK327750 ILF327750:ILG327750 IVB327750:IVC327750 JEX327750:JEY327750 JOT327750:JOU327750 JYP327750:JYQ327750 KIL327750:KIM327750 KSH327750:KSI327750 LCD327750:LCE327750 LLZ327750:LMA327750 LVV327750:LVW327750 MFR327750:MFS327750 MPN327750:MPO327750 MZJ327750:MZK327750 NJF327750:NJG327750 NTB327750:NTC327750 OCX327750:OCY327750 OMT327750:OMU327750 OWP327750:OWQ327750 PGL327750:PGM327750 PQH327750:PQI327750 QAD327750:QAE327750 QJZ327750:QKA327750 QTV327750:QTW327750 RDR327750:RDS327750 RNN327750:RNO327750 RXJ327750:RXK327750 SHF327750:SHG327750 SRB327750:SRC327750 TAX327750:TAY327750 TKT327750:TKU327750 TUP327750:TUQ327750 UEL327750:UEM327750 UOH327750:UOI327750 UYD327750:UYE327750 VHZ327750:VIA327750 VRV327750:VRW327750 WBR327750:WBS327750 WLN327750:WLO327750 WVJ327750:WVK327750 B393286:C393286 IX393286:IY393286 ST393286:SU393286 ACP393286:ACQ393286 AML393286:AMM393286 AWH393286:AWI393286 BGD393286:BGE393286 BPZ393286:BQA393286 BZV393286:BZW393286 CJR393286:CJS393286 CTN393286:CTO393286 DDJ393286:DDK393286 DNF393286:DNG393286 DXB393286:DXC393286 EGX393286:EGY393286 EQT393286:EQU393286 FAP393286:FAQ393286 FKL393286:FKM393286 FUH393286:FUI393286 GED393286:GEE393286 GNZ393286:GOA393286 GXV393286:GXW393286 HHR393286:HHS393286 HRN393286:HRO393286 IBJ393286:IBK393286 ILF393286:ILG393286 IVB393286:IVC393286 JEX393286:JEY393286 JOT393286:JOU393286 JYP393286:JYQ393286 KIL393286:KIM393286 KSH393286:KSI393286 LCD393286:LCE393286 LLZ393286:LMA393286 LVV393286:LVW393286 MFR393286:MFS393286 MPN393286:MPO393286 MZJ393286:MZK393286 NJF393286:NJG393286 NTB393286:NTC393286 OCX393286:OCY393286 OMT393286:OMU393286 OWP393286:OWQ393286 PGL393286:PGM393286 PQH393286:PQI393286 QAD393286:QAE393286 QJZ393286:QKA393286 QTV393286:QTW393286 RDR393286:RDS393286 RNN393286:RNO393286 RXJ393286:RXK393286 SHF393286:SHG393286 SRB393286:SRC393286 TAX393286:TAY393286 TKT393286:TKU393286 TUP393286:TUQ393286 UEL393286:UEM393286 UOH393286:UOI393286 UYD393286:UYE393286 VHZ393286:VIA393286 VRV393286:VRW393286 WBR393286:WBS393286 WLN393286:WLO393286 WVJ393286:WVK393286 B458822:C458822 IX458822:IY458822 ST458822:SU458822 ACP458822:ACQ458822 AML458822:AMM458822 AWH458822:AWI458822 BGD458822:BGE458822 BPZ458822:BQA458822 BZV458822:BZW458822 CJR458822:CJS458822 CTN458822:CTO458822 DDJ458822:DDK458822 DNF458822:DNG458822 DXB458822:DXC458822 EGX458822:EGY458822 EQT458822:EQU458822 FAP458822:FAQ458822 FKL458822:FKM458822 FUH458822:FUI458822 GED458822:GEE458822 GNZ458822:GOA458822 GXV458822:GXW458822 HHR458822:HHS458822 HRN458822:HRO458822 IBJ458822:IBK458822 ILF458822:ILG458822 IVB458822:IVC458822 JEX458822:JEY458822 JOT458822:JOU458822 JYP458822:JYQ458822 KIL458822:KIM458822 KSH458822:KSI458822 LCD458822:LCE458822 LLZ458822:LMA458822 LVV458822:LVW458822 MFR458822:MFS458822 MPN458822:MPO458822 MZJ458822:MZK458822 NJF458822:NJG458822 NTB458822:NTC458822 OCX458822:OCY458822 OMT458822:OMU458822 OWP458822:OWQ458822 PGL458822:PGM458822 PQH458822:PQI458822 QAD458822:QAE458822 QJZ458822:QKA458822 QTV458822:QTW458822 RDR458822:RDS458822 RNN458822:RNO458822 RXJ458822:RXK458822 SHF458822:SHG458822 SRB458822:SRC458822 TAX458822:TAY458822 TKT458822:TKU458822 TUP458822:TUQ458822 UEL458822:UEM458822 UOH458822:UOI458822 UYD458822:UYE458822 VHZ458822:VIA458822 VRV458822:VRW458822 WBR458822:WBS458822 WLN458822:WLO458822 WVJ458822:WVK458822 B524358:C524358 IX524358:IY524358 ST524358:SU524358 ACP524358:ACQ524358 AML524358:AMM524358 AWH524358:AWI524358 BGD524358:BGE524358 BPZ524358:BQA524358 BZV524358:BZW524358 CJR524358:CJS524358 CTN524358:CTO524358 DDJ524358:DDK524358 DNF524358:DNG524358 DXB524358:DXC524358 EGX524358:EGY524358 EQT524358:EQU524358 FAP524358:FAQ524358 FKL524358:FKM524358 FUH524358:FUI524358 GED524358:GEE524358 GNZ524358:GOA524358 GXV524358:GXW524358 HHR524358:HHS524358 HRN524358:HRO524358 IBJ524358:IBK524358 ILF524358:ILG524358 IVB524358:IVC524358 JEX524358:JEY524358 JOT524358:JOU524358 JYP524358:JYQ524358 KIL524358:KIM524358 KSH524358:KSI524358 LCD524358:LCE524358 LLZ524358:LMA524358 LVV524358:LVW524358 MFR524358:MFS524358 MPN524358:MPO524358 MZJ524358:MZK524358 NJF524358:NJG524358 NTB524358:NTC524358 OCX524358:OCY524358 OMT524358:OMU524358 OWP524358:OWQ524358 PGL524358:PGM524358 PQH524358:PQI524358 QAD524358:QAE524358 QJZ524358:QKA524358 QTV524358:QTW524358 RDR524358:RDS524358 RNN524358:RNO524358 RXJ524358:RXK524358 SHF524358:SHG524358 SRB524358:SRC524358 TAX524358:TAY524358 TKT524358:TKU524358 TUP524358:TUQ524358 UEL524358:UEM524358 UOH524358:UOI524358 UYD524358:UYE524358 VHZ524358:VIA524358 VRV524358:VRW524358 WBR524358:WBS524358 WLN524358:WLO524358 WVJ524358:WVK524358 B589894:C589894 IX589894:IY589894 ST589894:SU589894 ACP589894:ACQ589894 AML589894:AMM589894 AWH589894:AWI589894 BGD589894:BGE589894 BPZ589894:BQA589894 BZV589894:BZW589894 CJR589894:CJS589894 CTN589894:CTO589894 DDJ589894:DDK589894 DNF589894:DNG589894 DXB589894:DXC589894 EGX589894:EGY589894 EQT589894:EQU589894 FAP589894:FAQ589894 FKL589894:FKM589894 FUH589894:FUI589894 GED589894:GEE589894 GNZ589894:GOA589894 GXV589894:GXW589894 HHR589894:HHS589894 HRN589894:HRO589894 IBJ589894:IBK589894 ILF589894:ILG589894 IVB589894:IVC589894 JEX589894:JEY589894 JOT589894:JOU589894 JYP589894:JYQ589894 KIL589894:KIM589894 KSH589894:KSI589894 LCD589894:LCE589894 LLZ589894:LMA589894 LVV589894:LVW589894 MFR589894:MFS589894 MPN589894:MPO589894 MZJ589894:MZK589894 NJF589894:NJG589894 NTB589894:NTC589894 OCX589894:OCY589894 OMT589894:OMU589894 OWP589894:OWQ589894 PGL589894:PGM589894 PQH589894:PQI589894 QAD589894:QAE589894 QJZ589894:QKA589894 QTV589894:QTW589894 RDR589894:RDS589894 RNN589894:RNO589894 RXJ589894:RXK589894 SHF589894:SHG589894 SRB589894:SRC589894 TAX589894:TAY589894 TKT589894:TKU589894 TUP589894:TUQ589894 UEL589894:UEM589894 UOH589894:UOI589894 UYD589894:UYE589894 VHZ589894:VIA589894 VRV589894:VRW589894 WBR589894:WBS589894 WLN589894:WLO589894 WVJ589894:WVK589894 B655430:C655430 IX655430:IY655430 ST655430:SU655430 ACP655430:ACQ655430 AML655430:AMM655430 AWH655430:AWI655430 BGD655430:BGE655430 BPZ655430:BQA655430 BZV655430:BZW655430 CJR655430:CJS655430 CTN655430:CTO655430 DDJ655430:DDK655430 DNF655430:DNG655430 DXB655430:DXC655430 EGX655430:EGY655430 EQT655430:EQU655430 FAP655430:FAQ655430 FKL655430:FKM655430 FUH655430:FUI655430 GED655430:GEE655430 GNZ655430:GOA655430 GXV655430:GXW655430 HHR655430:HHS655430 HRN655430:HRO655430 IBJ655430:IBK655430 ILF655430:ILG655430 IVB655430:IVC655430 JEX655430:JEY655430 JOT655430:JOU655430 JYP655430:JYQ655430 KIL655430:KIM655430 KSH655430:KSI655430 LCD655430:LCE655430 LLZ655430:LMA655430 LVV655430:LVW655430 MFR655430:MFS655430 MPN655430:MPO655430 MZJ655430:MZK655430 NJF655430:NJG655430 NTB655430:NTC655430 OCX655430:OCY655430 OMT655430:OMU655430 OWP655430:OWQ655430 PGL655430:PGM655430 PQH655430:PQI655430 QAD655430:QAE655430 QJZ655430:QKA655430 QTV655430:QTW655430 RDR655430:RDS655430 RNN655430:RNO655430 RXJ655430:RXK655430 SHF655430:SHG655430 SRB655430:SRC655430 TAX655430:TAY655430 TKT655430:TKU655430 TUP655430:TUQ655430 UEL655430:UEM655430 UOH655430:UOI655430 UYD655430:UYE655430 VHZ655430:VIA655430 VRV655430:VRW655430 WBR655430:WBS655430 WLN655430:WLO655430 WVJ655430:WVK655430 B720966:C720966 IX720966:IY720966 ST720966:SU720966 ACP720966:ACQ720966 AML720966:AMM720966 AWH720966:AWI720966 BGD720966:BGE720966 BPZ720966:BQA720966 BZV720966:BZW720966 CJR720966:CJS720966 CTN720966:CTO720966 DDJ720966:DDK720966 DNF720966:DNG720966 DXB720966:DXC720966 EGX720966:EGY720966 EQT720966:EQU720966 FAP720966:FAQ720966 FKL720966:FKM720966 FUH720966:FUI720966 GED720966:GEE720966 GNZ720966:GOA720966 GXV720966:GXW720966 HHR720966:HHS720966 HRN720966:HRO720966 IBJ720966:IBK720966 ILF720966:ILG720966 IVB720966:IVC720966 JEX720966:JEY720966 JOT720966:JOU720966 JYP720966:JYQ720966 KIL720966:KIM720966 KSH720966:KSI720966 LCD720966:LCE720966 LLZ720966:LMA720966 LVV720966:LVW720966 MFR720966:MFS720966 MPN720966:MPO720966 MZJ720966:MZK720966 NJF720966:NJG720966 NTB720966:NTC720966 OCX720966:OCY720966 OMT720966:OMU720966 OWP720966:OWQ720966 PGL720966:PGM720966 PQH720966:PQI720966 QAD720966:QAE720966 QJZ720966:QKA720966 QTV720966:QTW720966 RDR720966:RDS720966 RNN720966:RNO720966 RXJ720966:RXK720966 SHF720966:SHG720966 SRB720966:SRC720966 TAX720966:TAY720966 TKT720966:TKU720966 TUP720966:TUQ720966 UEL720966:UEM720966 UOH720966:UOI720966 UYD720966:UYE720966 VHZ720966:VIA720966 VRV720966:VRW720966 WBR720966:WBS720966 WLN720966:WLO720966 WVJ720966:WVK720966 B786502:C786502 IX786502:IY786502 ST786502:SU786502 ACP786502:ACQ786502 AML786502:AMM786502 AWH786502:AWI786502 BGD786502:BGE786502 BPZ786502:BQA786502 BZV786502:BZW786502 CJR786502:CJS786502 CTN786502:CTO786502 DDJ786502:DDK786502 DNF786502:DNG786502 DXB786502:DXC786502 EGX786502:EGY786502 EQT786502:EQU786502 FAP786502:FAQ786502 FKL786502:FKM786502 FUH786502:FUI786502 GED786502:GEE786502 GNZ786502:GOA786502 GXV786502:GXW786502 HHR786502:HHS786502 HRN786502:HRO786502 IBJ786502:IBK786502 ILF786502:ILG786502 IVB786502:IVC786502 JEX786502:JEY786502 JOT786502:JOU786502 JYP786502:JYQ786502 KIL786502:KIM786502 KSH786502:KSI786502 LCD786502:LCE786502 LLZ786502:LMA786502 LVV786502:LVW786502 MFR786502:MFS786502 MPN786502:MPO786502 MZJ786502:MZK786502 NJF786502:NJG786502 NTB786502:NTC786502 OCX786502:OCY786502 OMT786502:OMU786502 OWP786502:OWQ786502 PGL786502:PGM786502 PQH786502:PQI786502 QAD786502:QAE786502 QJZ786502:QKA786502 QTV786502:QTW786502 RDR786502:RDS786502 RNN786502:RNO786502 RXJ786502:RXK786502 SHF786502:SHG786502 SRB786502:SRC786502 TAX786502:TAY786502 TKT786502:TKU786502 TUP786502:TUQ786502 UEL786502:UEM786502 UOH786502:UOI786502 UYD786502:UYE786502 VHZ786502:VIA786502 VRV786502:VRW786502 WBR786502:WBS786502 WLN786502:WLO786502 WVJ786502:WVK786502 B852038:C852038 IX852038:IY852038 ST852038:SU852038 ACP852038:ACQ852038 AML852038:AMM852038 AWH852038:AWI852038 BGD852038:BGE852038 BPZ852038:BQA852038 BZV852038:BZW852038 CJR852038:CJS852038 CTN852038:CTO852038 DDJ852038:DDK852038 DNF852038:DNG852038 DXB852038:DXC852038 EGX852038:EGY852038 EQT852038:EQU852038 FAP852038:FAQ852038 FKL852038:FKM852038 FUH852038:FUI852038 GED852038:GEE852038 GNZ852038:GOA852038 GXV852038:GXW852038 HHR852038:HHS852038 HRN852038:HRO852038 IBJ852038:IBK852038 ILF852038:ILG852038 IVB852038:IVC852038 JEX852038:JEY852038 JOT852038:JOU852038 JYP852038:JYQ852038 KIL852038:KIM852038 KSH852038:KSI852038 LCD852038:LCE852038 LLZ852038:LMA852038 LVV852038:LVW852038 MFR852038:MFS852038 MPN852038:MPO852038 MZJ852038:MZK852038 NJF852038:NJG852038 NTB852038:NTC852038 OCX852038:OCY852038 OMT852038:OMU852038 OWP852038:OWQ852038 PGL852038:PGM852038 PQH852038:PQI852038 QAD852038:QAE852038 QJZ852038:QKA852038 QTV852038:QTW852038 RDR852038:RDS852038 RNN852038:RNO852038 RXJ852038:RXK852038 SHF852038:SHG852038 SRB852038:SRC852038 TAX852038:TAY852038 TKT852038:TKU852038 TUP852038:TUQ852038 UEL852038:UEM852038 UOH852038:UOI852038 UYD852038:UYE852038 VHZ852038:VIA852038 VRV852038:VRW852038 WBR852038:WBS852038 WLN852038:WLO852038 WVJ852038:WVK852038 B917574:C917574 IX917574:IY917574 ST917574:SU917574 ACP917574:ACQ917574 AML917574:AMM917574 AWH917574:AWI917574 BGD917574:BGE917574 BPZ917574:BQA917574 BZV917574:BZW917574 CJR917574:CJS917574 CTN917574:CTO917574 DDJ917574:DDK917574 DNF917574:DNG917574 DXB917574:DXC917574 EGX917574:EGY917574 EQT917574:EQU917574 FAP917574:FAQ917574 FKL917574:FKM917574 FUH917574:FUI917574 GED917574:GEE917574 GNZ917574:GOA917574 GXV917574:GXW917574 HHR917574:HHS917574 HRN917574:HRO917574 IBJ917574:IBK917574 ILF917574:ILG917574 IVB917574:IVC917574 JEX917574:JEY917574 JOT917574:JOU917574 JYP917574:JYQ917574 KIL917574:KIM917574 KSH917574:KSI917574 LCD917574:LCE917574 LLZ917574:LMA917574 LVV917574:LVW917574 MFR917574:MFS917574 MPN917574:MPO917574 MZJ917574:MZK917574 NJF917574:NJG917574 NTB917574:NTC917574 OCX917574:OCY917574 OMT917574:OMU917574 OWP917574:OWQ917574 PGL917574:PGM917574 PQH917574:PQI917574 QAD917574:QAE917574 QJZ917574:QKA917574 QTV917574:QTW917574 RDR917574:RDS917574 RNN917574:RNO917574 RXJ917574:RXK917574 SHF917574:SHG917574 SRB917574:SRC917574 TAX917574:TAY917574 TKT917574:TKU917574 TUP917574:TUQ917574 UEL917574:UEM917574 UOH917574:UOI917574 UYD917574:UYE917574 VHZ917574:VIA917574 VRV917574:VRW917574 WBR917574:WBS917574 WLN917574:WLO917574 WVJ917574:WVK917574 B983110:C983110 IX983110:IY983110 ST983110:SU983110 ACP983110:ACQ983110 AML983110:AMM983110 AWH983110:AWI983110 BGD983110:BGE983110 BPZ983110:BQA983110 BZV983110:BZW983110 CJR983110:CJS983110 CTN983110:CTO983110 DDJ983110:DDK983110 DNF983110:DNG983110 DXB983110:DXC983110 EGX983110:EGY983110 EQT983110:EQU983110 FAP983110:FAQ983110 FKL983110:FKM983110 FUH983110:FUI983110 GED983110:GEE983110 GNZ983110:GOA983110 GXV983110:GXW983110 HHR983110:HHS983110 HRN983110:HRO983110 IBJ983110:IBK983110 ILF983110:ILG983110 IVB983110:IVC983110 JEX983110:JEY983110 JOT983110:JOU983110 JYP983110:JYQ983110 KIL983110:KIM983110 KSH983110:KSI983110 LCD983110:LCE983110 LLZ983110:LMA983110 LVV983110:LVW983110 MFR983110:MFS983110 MPN983110:MPO983110 MZJ983110:MZK983110 NJF983110:NJG983110 NTB983110:NTC983110 OCX983110:OCY983110 OMT983110:OMU983110 OWP983110:OWQ983110 PGL983110:PGM983110 PQH983110:PQI983110 QAD983110:QAE983110 QJZ983110:QKA983110 QTV983110:QTW983110 RDR983110:RDS983110 RNN983110:RNO983110 RXJ983110:RXK983110 SHF983110:SHG983110 SRB983110:SRC983110 TAX983110:TAY983110 TKT983110:TKU983110 TUP983110:TUQ983110 UEL983110:UEM983110 UOH983110:UOI983110 UYD983110:UYE983110 VHZ983110:VIA983110 VRV983110:VRW983110 WBR983110:WBS983110 WLN983110:WLO983110 B70:C70">
      <formula1>$M$70:$M$72</formula1>
    </dataValidation>
    <dataValidation type="list" allowBlank="1" sqref="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formula1>$O$22:$O$24</formula1>
    </dataValidation>
    <dataValidation type="list" allowBlank="1" sqref="WVJ983106:WVK983106 IX66:IY66 ST66:SU66 ACP66:ACQ66 AML66:AMM66 AWH66:AWI66 BGD66:BGE66 BPZ66:BQA66 BZV66:BZW66 CJR66:CJS66 CTN66:CTO66 DDJ66:DDK66 DNF66:DNG66 DXB66:DXC66 EGX66:EGY66 EQT66:EQU66 FAP66:FAQ66 FKL66:FKM66 FUH66:FUI66 GED66:GEE66 GNZ66:GOA66 GXV66:GXW66 HHR66:HHS66 HRN66:HRO66 IBJ66:IBK66 ILF66:ILG66 IVB66:IVC66 JEX66:JEY66 JOT66:JOU66 JYP66:JYQ66 KIL66:KIM66 KSH66:KSI66 LCD66:LCE66 LLZ66:LMA66 LVV66:LVW66 MFR66:MFS66 MPN66:MPO66 MZJ66:MZK66 NJF66:NJG66 NTB66:NTC66 OCX66:OCY66 OMT66:OMU66 OWP66:OWQ66 PGL66:PGM66 PQH66:PQI66 QAD66:QAE66 QJZ66:QKA66 QTV66:QTW66 RDR66:RDS66 RNN66:RNO66 RXJ66:RXK66 SHF66:SHG66 SRB66:SRC66 TAX66:TAY66 TKT66:TKU66 TUP66:TUQ66 UEL66:UEM66 UOH66:UOI66 UYD66:UYE66 VHZ66:VIA66 VRV66:VRW66 WBR66:WBS66 WLN66:WLO66 WVJ66:WVK66 B65602:C65602 IX65602:IY65602 ST65602:SU65602 ACP65602:ACQ65602 AML65602:AMM65602 AWH65602:AWI65602 BGD65602:BGE65602 BPZ65602:BQA65602 BZV65602:BZW65602 CJR65602:CJS65602 CTN65602:CTO65602 DDJ65602:DDK65602 DNF65602:DNG65602 DXB65602:DXC65602 EGX65602:EGY65602 EQT65602:EQU65602 FAP65602:FAQ65602 FKL65602:FKM65602 FUH65602:FUI65602 GED65602:GEE65602 GNZ65602:GOA65602 GXV65602:GXW65602 HHR65602:HHS65602 HRN65602:HRO65602 IBJ65602:IBK65602 ILF65602:ILG65602 IVB65602:IVC65602 JEX65602:JEY65602 JOT65602:JOU65602 JYP65602:JYQ65602 KIL65602:KIM65602 KSH65602:KSI65602 LCD65602:LCE65602 LLZ65602:LMA65602 LVV65602:LVW65602 MFR65602:MFS65602 MPN65602:MPO65602 MZJ65602:MZK65602 NJF65602:NJG65602 NTB65602:NTC65602 OCX65602:OCY65602 OMT65602:OMU65602 OWP65602:OWQ65602 PGL65602:PGM65602 PQH65602:PQI65602 QAD65602:QAE65602 QJZ65602:QKA65602 QTV65602:QTW65602 RDR65602:RDS65602 RNN65602:RNO65602 RXJ65602:RXK65602 SHF65602:SHG65602 SRB65602:SRC65602 TAX65602:TAY65602 TKT65602:TKU65602 TUP65602:TUQ65602 UEL65602:UEM65602 UOH65602:UOI65602 UYD65602:UYE65602 VHZ65602:VIA65602 VRV65602:VRW65602 WBR65602:WBS65602 WLN65602:WLO65602 WVJ65602:WVK65602 B131138:C131138 IX131138:IY131138 ST131138:SU131138 ACP131138:ACQ131138 AML131138:AMM131138 AWH131138:AWI131138 BGD131138:BGE131138 BPZ131138:BQA131138 BZV131138:BZW131138 CJR131138:CJS131138 CTN131138:CTO131138 DDJ131138:DDK131138 DNF131138:DNG131138 DXB131138:DXC131138 EGX131138:EGY131138 EQT131138:EQU131138 FAP131138:FAQ131138 FKL131138:FKM131138 FUH131138:FUI131138 GED131138:GEE131138 GNZ131138:GOA131138 GXV131138:GXW131138 HHR131138:HHS131138 HRN131138:HRO131138 IBJ131138:IBK131138 ILF131138:ILG131138 IVB131138:IVC131138 JEX131138:JEY131138 JOT131138:JOU131138 JYP131138:JYQ131138 KIL131138:KIM131138 KSH131138:KSI131138 LCD131138:LCE131138 LLZ131138:LMA131138 LVV131138:LVW131138 MFR131138:MFS131138 MPN131138:MPO131138 MZJ131138:MZK131138 NJF131138:NJG131138 NTB131138:NTC131138 OCX131138:OCY131138 OMT131138:OMU131138 OWP131138:OWQ131138 PGL131138:PGM131138 PQH131138:PQI131138 QAD131138:QAE131138 QJZ131138:QKA131138 QTV131138:QTW131138 RDR131138:RDS131138 RNN131138:RNO131138 RXJ131138:RXK131138 SHF131138:SHG131138 SRB131138:SRC131138 TAX131138:TAY131138 TKT131138:TKU131138 TUP131138:TUQ131138 UEL131138:UEM131138 UOH131138:UOI131138 UYD131138:UYE131138 VHZ131138:VIA131138 VRV131138:VRW131138 WBR131138:WBS131138 WLN131138:WLO131138 WVJ131138:WVK131138 B196674:C196674 IX196674:IY196674 ST196674:SU196674 ACP196674:ACQ196674 AML196674:AMM196674 AWH196674:AWI196674 BGD196674:BGE196674 BPZ196674:BQA196674 BZV196674:BZW196674 CJR196674:CJS196674 CTN196674:CTO196674 DDJ196674:DDK196674 DNF196674:DNG196674 DXB196674:DXC196674 EGX196674:EGY196674 EQT196674:EQU196674 FAP196674:FAQ196674 FKL196674:FKM196674 FUH196674:FUI196674 GED196674:GEE196674 GNZ196674:GOA196674 GXV196674:GXW196674 HHR196674:HHS196674 HRN196674:HRO196674 IBJ196674:IBK196674 ILF196674:ILG196674 IVB196674:IVC196674 JEX196674:JEY196674 JOT196674:JOU196674 JYP196674:JYQ196674 KIL196674:KIM196674 KSH196674:KSI196674 LCD196674:LCE196674 LLZ196674:LMA196674 LVV196674:LVW196674 MFR196674:MFS196674 MPN196674:MPO196674 MZJ196674:MZK196674 NJF196674:NJG196674 NTB196674:NTC196674 OCX196674:OCY196674 OMT196674:OMU196674 OWP196674:OWQ196674 PGL196674:PGM196674 PQH196674:PQI196674 QAD196674:QAE196674 QJZ196674:QKA196674 QTV196674:QTW196674 RDR196674:RDS196674 RNN196674:RNO196674 RXJ196674:RXK196674 SHF196674:SHG196674 SRB196674:SRC196674 TAX196674:TAY196674 TKT196674:TKU196674 TUP196674:TUQ196674 UEL196674:UEM196674 UOH196674:UOI196674 UYD196674:UYE196674 VHZ196674:VIA196674 VRV196674:VRW196674 WBR196674:WBS196674 WLN196674:WLO196674 WVJ196674:WVK196674 B262210:C262210 IX262210:IY262210 ST262210:SU262210 ACP262210:ACQ262210 AML262210:AMM262210 AWH262210:AWI262210 BGD262210:BGE262210 BPZ262210:BQA262210 BZV262210:BZW262210 CJR262210:CJS262210 CTN262210:CTO262210 DDJ262210:DDK262210 DNF262210:DNG262210 DXB262210:DXC262210 EGX262210:EGY262210 EQT262210:EQU262210 FAP262210:FAQ262210 FKL262210:FKM262210 FUH262210:FUI262210 GED262210:GEE262210 GNZ262210:GOA262210 GXV262210:GXW262210 HHR262210:HHS262210 HRN262210:HRO262210 IBJ262210:IBK262210 ILF262210:ILG262210 IVB262210:IVC262210 JEX262210:JEY262210 JOT262210:JOU262210 JYP262210:JYQ262210 KIL262210:KIM262210 KSH262210:KSI262210 LCD262210:LCE262210 LLZ262210:LMA262210 LVV262210:LVW262210 MFR262210:MFS262210 MPN262210:MPO262210 MZJ262210:MZK262210 NJF262210:NJG262210 NTB262210:NTC262210 OCX262210:OCY262210 OMT262210:OMU262210 OWP262210:OWQ262210 PGL262210:PGM262210 PQH262210:PQI262210 QAD262210:QAE262210 QJZ262210:QKA262210 QTV262210:QTW262210 RDR262210:RDS262210 RNN262210:RNO262210 RXJ262210:RXK262210 SHF262210:SHG262210 SRB262210:SRC262210 TAX262210:TAY262210 TKT262210:TKU262210 TUP262210:TUQ262210 UEL262210:UEM262210 UOH262210:UOI262210 UYD262210:UYE262210 VHZ262210:VIA262210 VRV262210:VRW262210 WBR262210:WBS262210 WLN262210:WLO262210 WVJ262210:WVK262210 B327746:C327746 IX327746:IY327746 ST327746:SU327746 ACP327746:ACQ327746 AML327746:AMM327746 AWH327746:AWI327746 BGD327746:BGE327746 BPZ327746:BQA327746 BZV327746:BZW327746 CJR327746:CJS327746 CTN327746:CTO327746 DDJ327746:DDK327746 DNF327746:DNG327746 DXB327746:DXC327746 EGX327746:EGY327746 EQT327746:EQU327746 FAP327746:FAQ327746 FKL327746:FKM327746 FUH327746:FUI327746 GED327746:GEE327746 GNZ327746:GOA327746 GXV327746:GXW327746 HHR327746:HHS327746 HRN327746:HRO327746 IBJ327746:IBK327746 ILF327746:ILG327746 IVB327746:IVC327746 JEX327746:JEY327746 JOT327746:JOU327746 JYP327746:JYQ327746 KIL327746:KIM327746 KSH327746:KSI327746 LCD327746:LCE327746 LLZ327746:LMA327746 LVV327746:LVW327746 MFR327746:MFS327746 MPN327746:MPO327746 MZJ327746:MZK327746 NJF327746:NJG327746 NTB327746:NTC327746 OCX327746:OCY327746 OMT327746:OMU327746 OWP327746:OWQ327746 PGL327746:PGM327746 PQH327746:PQI327746 QAD327746:QAE327746 QJZ327746:QKA327746 QTV327746:QTW327746 RDR327746:RDS327746 RNN327746:RNO327746 RXJ327746:RXK327746 SHF327746:SHG327746 SRB327746:SRC327746 TAX327746:TAY327746 TKT327746:TKU327746 TUP327746:TUQ327746 UEL327746:UEM327746 UOH327746:UOI327746 UYD327746:UYE327746 VHZ327746:VIA327746 VRV327746:VRW327746 WBR327746:WBS327746 WLN327746:WLO327746 WVJ327746:WVK327746 B393282:C393282 IX393282:IY393282 ST393282:SU393282 ACP393282:ACQ393282 AML393282:AMM393282 AWH393282:AWI393282 BGD393282:BGE393282 BPZ393282:BQA393282 BZV393282:BZW393282 CJR393282:CJS393282 CTN393282:CTO393282 DDJ393282:DDK393282 DNF393282:DNG393282 DXB393282:DXC393282 EGX393282:EGY393282 EQT393282:EQU393282 FAP393282:FAQ393282 FKL393282:FKM393282 FUH393282:FUI393282 GED393282:GEE393282 GNZ393282:GOA393282 GXV393282:GXW393282 HHR393282:HHS393282 HRN393282:HRO393282 IBJ393282:IBK393282 ILF393282:ILG393282 IVB393282:IVC393282 JEX393282:JEY393282 JOT393282:JOU393282 JYP393282:JYQ393282 KIL393282:KIM393282 KSH393282:KSI393282 LCD393282:LCE393282 LLZ393282:LMA393282 LVV393282:LVW393282 MFR393282:MFS393282 MPN393282:MPO393282 MZJ393282:MZK393282 NJF393282:NJG393282 NTB393282:NTC393282 OCX393282:OCY393282 OMT393282:OMU393282 OWP393282:OWQ393282 PGL393282:PGM393282 PQH393282:PQI393282 QAD393282:QAE393282 QJZ393282:QKA393282 QTV393282:QTW393282 RDR393282:RDS393282 RNN393282:RNO393282 RXJ393282:RXK393282 SHF393282:SHG393282 SRB393282:SRC393282 TAX393282:TAY393282 TKT393282:TKU393282 TUP393282:TUQ393282 UEL393282:UEM393282 UOH393282:UOI393282 UYD393282:UYE393282 VHZ393282:VIA393282 VRV393282:VRW393282 WBR393282:WBS393282 WLN393282:WLO393282 WVJ393282:WVK393282 B458818:C458818 IX458818:IY458818 ST458818:SU458818 ACP458818:ACQ458818 AML458818:AMM458818 AWH458818:AWI458818 BGD458818:BGE458818 BPZ458818:BQA458818 BZV458818:BZW458818 CJR458818:CJS458818 CTN458818:CTO458818 DDJ458818:DDK458818 DNF458818:DNG458818 DXB458818:DXC458818 EGX458818:EGY458818 EQT458818:EQU458818 FAP458818:FAQ458818 FKL458818:FKM458818 FUH458818:FUI458818 GED458818:GEE458818 GNZ458818:GOA458818 GXV458818:GXW458818 HHR458818:HHS458818 HRN458818:HRO458818 IBJ458818:IBK458818 ILF458818:ILG458818 IVB458818:IVC458818 JEX458818:JEY458818 JOT458818:JOU458818 JYP458818:JYQ458818 KIL458818:KIM458818 KSH458818:KSI458818 LCD458818:LCE458818 LLZ458818:LMA458818 LVV458818:LVW458818 MFR458818:MFS458818 MPN458818:MPO458818 MZJ458818:MZK458818 NJF458818:NJG458818 NTB458818:NTC458818 OCX458818:OCY458818 OMT458818:OMU458818 OWP458818:OWQ458818 PGL458818:PGM458818 PQH458818:PQI458818 QAD458818:QAE458818 QJZ458818:QKA458818 QTV458818:QTW458818 RDR458818:RDS458818 RNN458818:RNO458818 RXJ458818:RXK458818 SHF458818:SHG458818 SRB458818:SRC458818 TAX458818:TAY458818 TKT458818:TKU458818 TUP458818:TUQ458818 UEL458818:UEM458818 UOH458818:UOI458818 UYD458818:UYE458818 VHZ458818:VIA458818 VRV458818:VRW458818 WBR458818:WBS458818 WLN458818:WLO458818 WVJ458818:WVK458818 B524354:C524354 IX524354:IY524354 ST524354:SU524354 ACP524354:ACQ524354 AML524354:AMM524354 AWH524354:AWI524354 BGD524354:BGE524354 BPZ524354:BQA524354 BZV524354:BZW524354 CJR524354:CJS524354 CTN524354:CTO524354 DDJ524354:DDK524354 DNF524354:DNG524354 DXB524354:DXC524354 EGX524354:EGY524354 EQT524354:EQU524354 FAP524354:FAQ524354 FKL524354:FKM524354 FUH524354:FUI524354 GED524354:GEE524354 GNZ524354:GOA524354 GXV524354:GXW524354 HHR524354:HHS524354 HRN524354:HRO524354 IBJ524354:IBK524354 ILF524354:ILG524354 IVB524354:IVC524354 JEX524354:JEY524354 JOT524354:JOU524354 JYP524354:JYQ524354 KIL524354:KIM524354 KSH524354:KSI524354 LCD524354:LCE524354 LLZ524354:LMA524354 LVV524354:LVW524354 MFR524354:MFS524354 MPN524354:MPO524354 MZJ524354:MZK524354 NJF524354:NJG524354 NTB524354:NTC524354 OCX524354:OCY524354 OMT524354:OMU524354 OWP524354:OWQ524354 PGL524354:PGM524354 PQH524354:PQI524354 QAD524354:QAE524354 QJZ524354:QKA524354 QTV524354:QTW524354 RDR524354:RDS524354 RNN524354:RNO524354 RXJ524354:RXK524354 SHF524354:SHG524354 SRB524354:SRC524354 TAX524354:TAY524354 TKT524354:TKU524354 TUP524354:TUQ524354 UEL524354:UEM524354 UOH524354:UOI524354 UYD524354:UYE524354 VHZ524354:VIA524354 VRV524354:VRW524354 WBR524354:WBS524354 WLN524354:WLO524354 WVJ524354:WVK524354 B589890:C589890 IX589890:IY589890 ST589890:SU589890 ACP589890:ACQ589890 AML589890:AMM589890 AWH589890:AWI589890 BGD589890:BGE589890 BPZ589890:BQA589890 BZV589890:BZW589890 CJR589890:CJS589890 CTN589890:CTO589890 DDJ589890:DDK589890 DNF589890:DNG589890 DXB589890:DXC589890 EGX589890:EGY589890 EQT589890:EQU589890 FAP589890:FAQ589890 FKL589890:FKM589890 FUH589890:FUI589890 GED589890:GEE589890 GNZ589890:GOA589890 GXV589890:GXW589890 HHR589890:HHS589890 HRN589890:HRO589890 IBJ589890:IBK589890 ILF589890:ILG589890 IVB589890:IVC589890 JEX589890:JEY589890 JOT589890:JOU589890 JYP589890:JYQ589890 KIL589890:KIM589890 KSH589890:KSI589890 LCD589890:LCE589890 LLZ589890:LMA589890 LVV589890:LVW589890 MFR589890:MFS589890 MPN589890:MPO589890 MZJ589890:MZK589890 NJF589890:NJG589890 NTB589890:NTC589890 OCX589890:OCY589890 OMT589890:OMU589890 OWP589890:OWQ589890 PGL589890:PGM589890 PQH589890:PQI589890 QAD589890:QAE589890 QJZ589890:QKA589890 QTV589890:QTW589890 RDR589890:RDS589890 RNN589890:RNO589890 RXJ589890:RXK589890 SHF589890:SHG589890 SRB589890:SRC589890 TAX589890:TAY589890 TKT589890:TKU589890 TUP589890:TUQ589890 UEL589890:UEM589890 UOH589890:UOI589890 UYD589890:UYE589890 VHZ589890:VIA589890 VRV589890:VRW589890 WBR589890:WBS589890 WLN589890:WLO589890 WVJ589890:WVK589890 B655426:C655426 IX655426:IY655426 ST655426:SU655426 ACP655426:ACQ655426 AML655426:AMM655426 AWH655426:AWI655426 BGD655426:BGE655426 BPZ655426:BQA655426 BZV655426:BZW655426 CJR655426:CJS655426 CTN655426:CTO655426 DDJ655426:DDK655426 DNF655426:DNG655426 DXB655426:DXC655426 EGX655426:EGY655426 EQT655426:EQU655426 FAP655426:FAQ655426 FKL655426:FKM655426 FUH655426:FUI655426 GED655426:GEE655426 GNZ655426:GOA655426 GXV655426:GXW655426 HHR655426:HHS655426 HRN655426:HRO655426 IBJ655426:IBK655426 ILF655426:ILG655426 IVB655426:IVC655426 JEX655426:JEY655426 JOT655426:JOU655426 JYP655426:JYQ655426 KIL655426:KIM655426 KSH655426:KSI655426 LCD655426:LCE655426 LLZ655426:LMA655426 LVV655426:LVW655426 MFR655426:MFS655426 MPN655426:MPO655426 MZJ655426:MZK655426 NJF655426:NJG655426 NTB655426:NTC655426 OCX655426:OCY655426 OMT655426:OMU655426 OWP655426:OWQ655426 PGL655426:PGM655426 PQH655426:PQI655426 QAD655426:QAE655426 QJZ655426:QKA655426 QTV655426:QTW655426 RDR655426:RDS655426 RNN655426:RNO655426 RXJ655426:RXK655426 SHF655426:SHG655426 SRB655426:SRC655426 TAX655426:TAY655426 TKT655426:TKU655426 TUP655426:TUQ655426 UEL655426:UEM655426 UOH655426:UOI655426 UYD655426:UYE655426 VHZ655426:VIA655426 VRV655426:VRW655426 WBR655426:WBS655426 WLN655426:WLO655426 WVJ655426:WVK655426 B720962:C720962 IX720962:IY720962 ST720962:SU720962 ACP720962:ACQ720962 AML720962:AMM720962 AWH720962:AWI720962 BGD720962:BGE720962 BPZ720962:BQA720962 BZV720962:BZW720962 CJR720962:CJS720962 CTN720962:CTO720962 DDJ720962:DDK720962 DNF720962:DNG720962 DXB720962:DXC720962 EGX720962:EGY720962 EQT720962:EQU720962 FAP720962:FAQ720962 FKL720962:FKM720962 FUH720962:FUI720962 GED720962:GEE720962 GNZ720962:GOA720962 GXV720962:GXW720962 HHR720962:HHS720962 HRN720962:HRO720962 IBJ720962:IBK720962 ILF720962:ILG720962 IVB720962:IVC720962 JEX720962:JEY720962 JOT720962:JOU720962 JYP720962:JYQ720962 KIL720962:KIM720962 KSH720962:KSI720962 LCD720962:LCE720962 LLZ720962:LMA720962 LVV720962:LVW720962 MFR720962:MFS720962 MPN720962:MPO720962 MZJ720962:MZK720962 NJF720962:NJG720962 NTB720962:NTC720962 OCX720962:OCY720962 OMT720962:OMU720962 OWP720962:OWQ720962 PGL720962:PGM720962 PQH720962:PQI720962 QAD720962:QAE720962 QJZ720962:QKA720962 QTV720962:QTW720962 RDR720962:RDS720962 RNN720962:RNO720962 RXJ720962:RXK720962 SHF720962:SHG720962 SRB720962:SRC720962 TAX720962:TAY720962 TKT720962:TKU720962 TUP720962:TUQ720962 UEL720962:UEM720962 UOH720962:UOI720962 UYD720962:UYE720962 VHZ720962:VIA720962 VRV720962:VRW720962 WBR720962:WBS720962 WLN720962:WLO720962 WVJ720962:WVK720962 B786498:C786498 IX786498:IY786498 ST786498:SU786498 ACP786498:ACQ786498 AML786498:AMM786498 AWH786498:AWI786498 BGD786498:BGE786498 BPZ786498:BQA786498 BZV786498:BZW786498 CJR786498:CJS786498 CTN786498:CTO786498 DDJ786498:DDK786498 DNF786498:DNG786498 DXB786498:DXC786498 EGX786498:EGY786498 EQT786498:EQU786498 FAP786498:FAQ786498 FKL786498:FKM786498 FUH786498:FUI786498 GED786498:GEE786498 GNZ786498:GOA786498 GXV786498:GXW786498 HHR786498:HHS786498 HRN786498:HRO786498 IBJ786498:IBK786498 ILF786498:ILG786498 IVB786498:IVC786498 JEX786498:JEY786498 JOT786498:JOU786498 JYP786498:JYQ786498 KIL786498:KIM786498 KSH786498:KSI786498 LCD786498:LCE786498 LLZ786498:LMA786498 LVV786498:LVW786498 MFR786498:MFS786498 MPN786498:MPO786498 MZJ786498:MZK786498 NJF786498:NJG786498 NTB786498:NTC786498 OCX786498:OCY786498 OMT786498:OMU786498 OWP786498:OWQ786498 PGL786498:PGM786498 PQH786498:PQI786498 QAD786498:QAE786498 QJZ786498:QKA786498 QTV786498:QTW786498 RDR786498:RDS786498 RNN786498:RNO786498 RXJ786498:RXK786498 SHF786498:SHG786498 SRB786498:SRC786498 TAX786498:TAY786498 TKT786498:TKU786498 TUP786498:TUQ786498 UEL786498:UEM786498 UOH786498:UOI786498 UYD786498:UYE786498 VHZ786498:VIA786498 VRV786498:VRW786498 WBR786498:WBS786498 WLN786498:WLO786498 WVJ786498:WVK786498 B852034:C852034 IX852034:IY852034 ST852034:SU852034 ACP852034:ACQ852034 AML852034:AMM852034 AWH852034:AWI852034 BGD852034:BGE852034 BPZ852034:BQA852034 BZV852034:BZW852034 CJR852034:CJS852034 CTN852034:CTO852034 DDJ852034:DDK852034 DNF852034:DNG852034 DXB852034:DXC852034 EGX852034:EGY852034 EQT852034:EQU852034 FAP852034:FAQ852034 FKL852034:FKM852034 FUH852034:FUI852034 GED852034:GEE852034 GNZ852034:GOA852034 GXV852034:GXW852034 HHR852034:HHS852034 HRN852034:HRO852034 IBJ852034:IBK852034 ILF852034:ILG852034 IVB852034:IVC852034 JEX852034:JEY852034 JOT852034:JOU852034 JYP852034:JYQ852034 KIL852034:KIM852034 KSH852034:KSI852034 LCD852034:LCE852034 LLZ852034:LMA852034 LVV852034:LVW852034 MFR852034:MFS852034 MPN852034:MPO852034 MZJ852034:MZK852034 NJF852034:NJG852034 NTB852034:NTC852034 OCX852034:OCY852034 OMT852034:OMU852034 OWP852034:OWQ852034 PGL852034:PGM852034 PQH852034:PQI852034 QAD852034:QAE852034 QJZ852034:QKA852034 QTV852034:QTW852034 RDR852034:RDS852034 RNN852034:RNO852034 RXJ852034:RXK852034 SHF852034:SHG852034 SRB852034:SRC852034 TAX852034:TAY852034 TKT852034:TKU852034 TUP852034:TUQ852034 UEL852034:UEM852034 UOH852034:UOI852034 UYD852034:UYE852034 VHZ852034:VIA852034 VRV852034:VRW852034 WBR852034:WBS852034 WLN852034:WLO852034 WVJ852034:WVK852034 B917570:C917570 IX917570:IY917570 ST917570:SU917570 ACP917570:ACQ917570 AML917570:AMM917570 AWH917570:AWI917570 BGD917570:BGE917570 BPZ917570:BQA917570 BZV917570:BZW917570 CJR917570:CJS917570 CTN917570:CTO917570 DDJ917570:DDK917570 DNF917570:DNG917570 DXB917570:DXC917570 EGX917570:EGY917570 EQT917570:EQU917570 FAP917570:FAQ917570 FKL917570:FKM917570 FUH917570:FUI917570 GED917570:GEE917570 GNZ917570:GOA917570 GXV917570:GXW917570 HHR917570:HHS917570 HRN917570:HRO917570 IBJ917570:IBK917570 ILF917570:ILG917570 IVB917570:IVC917570 JEX917570:JEY917570 JOT917570:JOU917570 JYP917570:JYQ917570 KIL917570:KIM917570 KSH917570:KSI917570 LCD917570:LCE917570 LLZ917570:LMA917570 LVV917570:LVW917570 MFR917570:MFS917570 MPN917570:MPO917570 MZJ917570:MZK917570 NJF917570:NJG917570 NTB917570:NTC917570 OCX917570:OCY917570 OMT917570:OMU917570 OWP917570:OWQ917570 PGL917570:PGM917570 PQH917570:PQI917570 QAD917570:QAE917570 QJZ917570:QKA917570 QTV917570:QTW917570 RDR917570:RDS917570 RNN917570:RNO917570 RXJ917570:RXK917570 SHF917570:SHG917570 SRB917570:SRC917570 TAX917570:TAY917570 TKT917570:TKU917570 TUP917570:TUQ917570 UEL917570:UEM917570 UOH917570:UOI917570 UYD917570:UYE917570 VHZ917570:VIA917570 VRV917570:VRW917570 WBR917570:WBS917570 WLN917570:WLO917570 WVJ917570:WVK917570 B983106:C983106 IX983106:IY983106 ST983106:SU983106 ACP983106:ACQ983106 AML983106:AMM983106 AWH983106:AWI983106 BGD983106:BGE983106 BPZ983106:BQA983106 BZV983106:BZW983106 CJR983106:CJS983106 CTN983106:CTO983106 DDJ983106:DDK983106 DNF983106:DNG983106 DXB983106:DXC983106 EGX983106:EGY983106 EQT983106:EQU983106 FAP983106:FAQ983106 FKL983106:FKM983106 FUH983106:FUI983106 GED983106:GEE983106 GNZ983106:GOA983106 GXV983106:GXW983106 HHR983106:HHS983106 HRN983106:HRO983106 IBJ983106:IBK983106 ILF983106:ILG983106 IVB983106:IVC983106 JEX983106:JEY983106 JOT983106:JOU983106 JYP983106:JYQ983106 KIL983106:KIM983106 KSH983106:KSI983106 LCD983106:LCE983106 LLZ983106:LMA983106 LVV983106:LVW983106 MFR983106:MFS983106 MPN983106:MPO983106 MZJ983106:MZK983106 NJF983106:NJG983106 NTB983106:NTC983106 OCX983106:OCY983106 OMT983106:OMU983106 OWP983106:OWQ983106 PGL983106:PGM983106 PQH983106:PQI983106 QAD983106:QAE983106 QJZ983106:QKA983106 QTV983106:QTW983106 RDR983106:RDS983106 RNN983106:RNO983106 RXJ983106:RXK983106 SHF983106:SHG983106 SRB983106:SRC983106 TAX983106:TAY983106 TKT983106:TKU983106 TUP983106:TUQ983106 UEL983106:UEM983106 UOH983106:UOI983106 UYD983106:UYE983106 VHZ983106:VIA983106 VRV983106:VRW983106 WBR983106:WBS983106 WLN983106:WLO983106 B66:C66">
      <formula1>$Z$52:$Z$60</formula1>
    </dataValidation>
    <dataValidation type="list" allowBlank="1" sqref="WVJ983105:WVK983105 IX65:IY65 ST65:SU65 ACP65:ACQ65 AML65:AMM65 AWH65:AWI65 BGD65:BGE65 BPZ65:BQA65 BZV65:BZW65 CJR65:CJS65 CTN65:CTO65 DDJ65:DDK65 DNF65:DNG65 DXB65:DXC65 EGX65:EGY65 EQT65:EQU65 FAP65:FAQ65 FKL65:FKM65 FUH65:FUI65 GED65:GEE65 GNZ65:GOA65 GXV65:GXW65 HHR65:HHS65 HRN65:HRO65 IBJ65:IBK65 ILF65:ILG65 IVB65:IVC65 JEX65:JEY65 JOT65:JOU65 JYP65:JYQ65 KIL65:KIM65 KSH65:KSI65 LCD65:LCE65 LLZ65:LMA65 LVV65:LVW65 MFR65:MFS65 MPN65:MPO65 MZJ65:MZK65 NJF65:NJG65 NTB65:NTC65 OCX65:OCY65 OMT65:OMU65 OWP65:OWQ65 PGL65:PGM65 PQH65:PQI65 QAD65:QAE65 QJZ65:QKA65 QTV65:QTW65 RDR65:RDS65 RNN65:RNO65 RXJ65:RXK65 SHF65:SHG65 SRB65:SRC65 TAX65:TAY65 TKT65:TKU65 TUP65:TUQ65 UEL65:UEM65 UOH65:UOI65 UYD65:UYE65 VHZ65:VIA65 VRV65:VRW65 WBR65:WBS65 WLN65:WLO65 WVJ65:WVK65 B65601:C65601 IX65601:IY65601 ST65601:SU65601 ACP65601:ACQ65601 AML65601:AMM65601 AWH65601:AWI65601 BGD65601:BGE65601 BPZ65601:BQA65601 BZV65601:BZW65601 CJR65601:CJS65601 CTN65601:CTO65601 DDJ65601:DDK65601 DNF65601:DNG65601 DXB65601:DXC65601 EGX65601:EGY65601 EQT65601:EQU65601 FAP65601:FAQ65601 FKL65601:FKM65601 FUH65601:FUI65601 GED65601:GEE65601 GNZ65601:GOA65601 GXV65601:GXW65601 HHR65601:HHS65601 HRN65601:HRO65601 IBJ65601:IBK65601 ILF65601:ILG65601 IVB65601:IVC65601 JEX65601:JEY65601 JOT65601:JOU65601 JYP65601:JYQ65601 KIL65601:KIM65601 KSH65601:KSI65601 LCD65601:LCE65601 LLZ65601:LMA65601 LVV65601:LVW65601 MFR65601:MFS65601 MPN65601:MPO65601 MZJ65601:MZK65601 NJF65601:NJG65601 NTB65601:NTC65601 OCX65601:OCY65601 OMT65601:OMU65601 OWP65601:OWQ65601 PGL65601:PGM65601 PQH65601:PQI65601 QAD65601:QAE65601 QJZ65601:QKA65601 QTV65601:QTW65601 RDR65601:RDS65601 RNN65601:RNO65601 RXJ65601:RXK65601 SHF65601:SHG65601 SRB65601:SRC65601 TAX65601:TAY65601 TKT65601:TKU65601 TUP65601:TUQ65601 UEL65601:UEM65601 UOH65601:UOI65601 UYD65601:UYE65601 VHZ65601:VIA65601 VRV65601:VRW65601 WBR65601:WBS65601 WLN65601:WLO65601 WVJ65601:WVK65601 B131137:C131137 IX131137:IY131137 ST131137:SU131137 ACP131137:ACQ131137 AML131137:AMM131137 AWH131137:AWI131137 BGD131137:BGE131137 BPZ131137:BQA131137 BZV131137:BZW131137 CJR131137:CJS131137 CTN131137:CTO131137 DDJ131137:DDK131137 DNF131137:DNG131137 DXB131137:DXC131137 EGX131137:EGY131137 EQT131137:EQU131137 FAP131137:FAQ131137 FKL131137:FKM131137 FUH131137:FUI131137 GED131137:GEE131137 GNZ131137:GOA131137 GXV131137:GXW131137 HHR131137:HHS131137 HRN131137:HRO131137 IBJ131137:IBK131137 ILF131137:ILG131137 IVB131137:IVC131137 JEX131137:JEY131137 JOT131137:JOU131137 JYP131137:JYQ131137 KIL131137:KIM131137 KSH131137:KSI131137 LCD131137:LCE131137 LLZ131137:LMA131137 LVV131137:LVW131137 MFR131137:MFS131137 MPN131137:MPO131137 MZJ131137:MZK131137 NJF131137:NJG131137 NTB131137:NTC131137 OCX131137:OCY131137 OMT131137:OMU131137 OWP131137:OWQ131137 PGL131137:PGM131137 PQH131137:PQI131137 QAD131137:QAE131137 QJZ131137:QKA131137 QTV131137:QTW131137 RDR131137:RDS131137 RNN131137:RNO131137 RXJ131137:RXK131137 SHF131137:SHG131137 SRB131137:SRC131137 TAX131137:TAY131137 TKT131137:TKU131137 TUP131137:TUQ131137 UEL131137:UEM131137 UOH131137:UOI131137 UYD131137:UYE131137 VHZ131137:VIA131137 VRV131137:VRW131137 WBR131137:WBS131137 WLN131137:WLO131137 WVJ131137:WVK131137 B196673:C196673 IX196673:IY196673 ST196673:SU196673 ACP196673:ACQ196673 AML196673:AMM196673 AWH196673:AWI196673 BGD196673:BGE196673 BPZ196673:BQA196673 BZV196673:BZW196673 CJR196673:CJS196673 CTN196673:CTO196673 DDJ196673:DDK196673 DNF196673:DNG196673 DXB196673:DXC196673 EGX196673:EGY196673 EQT196673:EQU196673 FAP196673:FAQ196673 FKL196673:FKM196673 FUH196673:FUI196673 GED196673:GEE196673 GNZ196673:GOA196673 GXV196673:GXW196673 HHR196673:HHS196673 HRN196673:HRO196673 IBJ196673:IBK196673 ILF196673:ILG196673 IVB196673:IVC196673 JEX196673:JEY196673 JOT196673:JOU196673 JYP196673:JYQ196673 KIL196673:KIM196673 KSH196673:KSI196673 LCD196673:LCE196673 LLZ196673:LMA196673 LVV196673:LVW196673 MFR196673:MFS196673 MPN196673:MPO196673 MZJ196673:MZK196673 NJF196673:NJG196673 NTB196673:NTC196673 OCX196673:OCY196673 OMT196673:OMU196673 OWP196673:OWQ196673 PGL196673:PGM196673 PQH196673:PQI196673 QAD196673:QAE196673 QJZ196673:QKA196673 QTV196673:QTW196673 RDR196673:RDS196673 RNN196673:RNO196673 RXJ196673:RXK196673 SHF196673:SHG196673 SRB196673:SRC196673 TAX196673:TAY196673 TKT196673:TKU196673 TUP196673:TUQ196673 UEL196673:UEM196673 UOH196673:UOI196673 UYD196673:UYE196673 VHZ196673:VIA196673 VRV196673:VRW196673 WBR196673:WBS196673 WLN196673:WLO196673 WVJ196673:WVK196673 B262209:C262209 IX262209:IY262209 ST262209:SU262209 ACP262209:ACQ262209 AML262209:AMM262209 AWH262209:AWI262209 BGD262209:BGE262209 BPZ262209:BQA262209 BZV262209:BZW262209 CJR262209:CJS262209 CTN262209:CTO262209 DDJ262209:DDK262209 DNF262209:DNG262209 DXB262209:DXC262209 EGX262209:EGY262209 EQT262209:EQU262209 FAP262209:FAQ262209 FKL262209:FKM262209 FUH262209:FUI262209 GED262209:GEE262209 GNZ262209:GOA262209 GXV262209:GXW262209 HHR262209:HHS262209 HRN262209:HRO262209 IBJ262209:IBK262209 ILF262209:ILG262209 IVB262209:IVC262209 JEX262209:JEY262209 JOT262209:JOU262209 JYP262209:JYQ262209 KIL262209:KIM262209 KSH262209:KSI262209 LCD262209:LCE262209 LLZ262209:LMA262209 LVV262209:LVW262209 MFR262209:MFS262209 MPN262209:MPO262209 MZJ262209:MZK262209 NJF262209:NJG262209 NTB262209:NTC262209 OCX262209:OCY262209 OMT262209:OMU262209 OWP262209:OWQ262209 PGL262209:PGM262209 PQH262209:PQI262209 QAD262209:QAE262209 QJZ262209:QKA262209 QTV262209:QTW262209 RDR262209:RDS262209 RNN262209:RNO262209 RXJ262209:RXK262209 SHF262209:SHG262209 SRB262209:SRC262209 TAX262209:TAY262209 TKT262209:TKU262209 TUP262209:TUQ262209 UEL262209:UEM262209 UOH262209:UOI262209 UYD262209:UYE262209 VHZ262209:VIA262209 VRV262209:VRW262209 WBR262209:WBS262209 WLN262209:WLO262209 WVJ262209:WVK262209 B327745:C327745 IX327745:IY327745 ST327745:SU327745 ACP327745:ACQ327745 AML327745:AMM327745 AWH327745:AWI327745 BGD327745:BGE327745 BPZ327745:BQA327745 BZV327745:BZW327745 CJR327745:CJS327745 CTN327745:CTO327745 DDJ327745:DDK327745 DNF327745:DNG327745 DXB327745:DXC327745 EGX327745:EGY327745 EQT327745:EQU327745 FAP327745:FAQ327745 FKL327745:FKM327745 FUH327745:FUI327745 GED327745:GEE327745 GNZ327745:GOA327745 GXV327745:GXW327745 HHR327745:HHS327745 HRN327745:HRO327745 IBJ327745:IBK327745 ILF327745:ILG327745 IVB327745:IVC327745 JEX327745:JEY327745 JOT327745:JOU327745 JYP327745:JYQ327745 KIL327745:KIM327745 KSH327745:KSI327745 LCD327745:LCE327745 LLZ327745:LMA327745 LVV327745:LVW327745 MFR327745:MFS327745 MPN327745:MPO327745 MZJ327745:MZK327745 NJF327745:NJG327745 NTB327745:NTC327745 OCX327745:OCY327745 OMT327745:OMU327745 OWP327745:OWQ327745 PGL327745:PGM327745 PQH327745:PQI327745 QAD327745:QAE327745 QJZ327745:QKA327745 QTV327745:QTW327745 RDR327745:RDS327745 RNN327745:RNO327745 RXJ327745:RXK327745 SHF327745:SHG327745 SRB327745:SRC327745 TAX327745:TAY327745 TKT327745:TKU327745 TUP327745:TUQ327745 UEL327745:UEM327745 UOH327745:UOI327745 UYD327745:UYE327745 VHZ327745:VIA327745 VRV327745:VRW327745 WBR327745:WBS327745 WLN327745:WLO327745 WVJ327745:WVK327745 B393281:C393281 IX393281:IY393281 ST393281:SU393281 ACP393281:ACQ393281 AML393281:AMM393281 AWH393281:AWI393281 BGD393281:BGE393281 BPZ393281:BQA393281 BZV393281:BZW393281 CJR393281:CJS393281 CTN393281:CTO393281 DDJ393281:DDK393281 DNF393281:DNG393281 DXB393281:DXC393281 EGX393281:EGY393281 EQT393281:EQU393281 FAP393281:FAQ393281 FKL393281:FKM393281 FUH393281:FUI393281 GED393281:GEE393281 GNZ393281:GOA393281 GXV393281:GXW393281 HHR393281:HHS393281 HRN393281:HRO393281 IBJ393281:IBK393281 ILF393281:ILG393281 IVB393281:IVC393281 JEX393281:JEY393281 JOT393281:JOU393281 JYP393281:JYQ393281 KIL393281:KIM393281 KSH393281:KSI393281 LCD393281:LCE393281 LLZ393281:LMA393281 LVV393281:LVW393281 MFR393281:MFS393281 MPN393281:MPO393281 MZJ393281:MZK393281 NJF393281:NJG393281 NTB393281:NTC393281 OCX393281:OCY393281 OMT393281:OMU393281 OWP393281:OWQ393281 PGL393281:PGM393281 PQH393281:PQI393281 QAD393281:QAE393281 QJZ393281:QKA393281 QTV393281:QTW393281 RDR393281:RDS393281 RNN393281:RNO393281 RXJ393281:RXK393281 SHF393281:SHG393281 SRB393281:SRC393281 TAX393281:TAY393281 TKT393281:TKU393281 TUP393281:TUQ393281 UEL393281:UEM393281 UOH393281:UOI393281 UYD393281:UYE393281 VHZ393281:VIA393281 VRV393281:VRW393281 WBR393281:WBS393281 WLN393281:WLO393281 WVJ393281:WVK393281 B458817:C458817 IX458817:IY458817 ST458817:SU458817 ACP458817:ACQ458817 AML458817:AMM458817 AWH458817:AWI458817 BGD458817:BGE458817 BPZ458817:BQA458817 BZV458817:BZW458817 CJR458817:CJS458817 CTN458817:CTO458817 DDJ458817:DDK458817 DNF458817:DNG458817 DXB458817:DXC458817 EGX458817:EGY458817 EQT458817:EQU458817 FAP458817:FAQ458817 FKL458817:FKM458817 FUH458817:FUI458817 GED458817:GEE458817 GNZ458817:GOA458817 GXV458817:GXW458817 HHR458817:HHS458817 HRN458817:HRO458817 IBJ458817:IBK458817 ILF458817:ILG458817 IVB458817:IVC458817 JEX458817:JEY458817 JOT458817:JOU458817 JYP458817:JYQ458817 KIL458817:KIM458817 KSH458817:KSI458817 LCD458817:LCE458817 LLZ458817:LMA458817 LVV458817:LVW458817 MFR458817:MFS458817 MPN458817:MPO458817 MZJ458817:MZK458817 NJF458817:NJG458817 NTB458817:NTC458817 OCX458817:OCY458817 OMT458817:OMU458817 OWP458817:OWQ458817 PGL458817:PGM458817 PQH458817:PQI458817 QAD458817:QAE458817 QJZ458817:QKA458817 QTV458817:QTW458817 RDR458817:RDS458817 RNN458817:RNO458817 RXJ458817:RXK458817 SHF458817:SHG458817 SRB458817:SRC458817 TAX458817:TAY458817 TKT458817:TKU458817 TUP458817:TUQ458817 UEL458817:UEM458817 UOH458817:UOI458817 UYD458817:UYE458817 VHZ458817:VIA458817 VRV458817:VRW458817 WBR458817:WBS458817 WLN458817:WLO458817 WVJ458817:WVK458817 B524353:C524353 IX524353:IY524353 ST524353:SU524353 ACP524353:ACQ524353 AML524353:AMM524353 AWH524353:AWI524353 BGD524353:BGE524353 BPZ524353:BQA524353 BZV524353:BZW524353 CJR524353:CJS524353 CTN524353:CTO524353 DDJ524353:DDK524353 DNF524353:DNG524353 DXB524353:DXC524353 EGX524353:EGY524353 EQT524353:EQU524353 FAP524353:FAQ524353 FKL524353:FKM524353 FUH524353:FUI524353 GED524353:GEE524353 GNZ524353:GOA524353 GXV524353:GXW524353 HHR524353:HHS524353 HRN524353:HRO524353 IBJ524353:IBK524353 ILF524353:ILG524353 IVB524353:IVC524353 JEX524353:JEY524353 JOT524353:JOU524353 JYP524353:JYQ524353 KIL524353:KIM524353 KSH524353:KSI524353 LCD524353:LCE524353 LLZ524353:LMA524353 LVV524353:LVW524353 MFR524353:MFS524353 MPN524353:MPO524353 MZJ524353:MZK524353 NJF524353:NJG524353 NTB524353:NTC524353 OCX524353:OCY524353 OMT524353:OMU524353 OWP524353:OWQ524353 PGL524353:PGM524353 PQH524353:PQI524353 QAD524353:QAE524353 QJZ524353:QKA524353 QTV524353:QTW524353 RDR524353:RDS524353 RNN524353:RNO524353 RXJ524353:RXK524353 SHF524353:SHG524353 SRB524353:SRC524353 TAX524353:TAY524353 TKT524353:TKU524353 TUP524353:TUQ524353 UEL524353:UEM524353 UOH524353:UOI524353 UYD524353:UYE524353 VHZ524353:VIA524353 VRV524353:VRW524353 WBR524353:WBS524353 WLN524353:WLO524353 WVJ524353:WVK524353 B589889:C589889 IX589889:IY589889 ST589889:SU589889 ACP589889:ACQ589889 AML589889:AMM589889 AWH589889:AWI589889 BGD589889:BGE589889 BPZ589889:BQA589889 BZV589889:BZW589889 CJR589889:CJS589889 CTN589889:CTO589889 DDJ589889:DDK589889 DNF589889:DNG589889 DXB589889:DXC589889 EGX589889:EGY589889 EQT589889:EQU589889 FAP589889:FAQ589889 FKL589889:FKM589889 FUH589889:FUI589889 GED589889:GEE589889 GNZ589889:GOA589889 GXV589889:GXW589889 HHR589889:HHS589889 HRN589889:HRO589889 IBJ589889:IBK589889 ILF589889:ILG589889 IVB589889:IVC589889 JEX589889:JEY589889 JOT589889:JOU589889 JYP589889:JYQ589889 KIL589889:KIM589889 KSH589889:KSI589889 LCD589889:LCE589889 LLZ589889:LMA589889 LVV589889:LVW589889 MFR589889:MFS589889 MPN589889:MPO589889 MZJ589889:MZK589889 NJF589889:NJG589889 NTB589889:NTC589889 OCX589889:OCY589889 OMT589889:OMU589889 OWP589889:OWQ589889 PGL589889:PGM589889 PQH589889:PQI589889 QAD589889:QAE589889 QJZ589889:QKA589889 QTV589889:QTW589889 RDR589889:RDS589889 RNN589889:RNO589889 RXJ589889:RXK589889 SHF589889:SHG589889 SRB589889:SRC589889 TAX589889:TAY589889 TKT589889:TKU589889 TUP589889:TUQ589889 UEL589889:UEM589889 UOH589889:UOI589889 UYD589889:UYE589889 VHZ589889:VIA589889 VRV589889:VRW589889 WBR589889:WBS589889 WLN589889:WLO589889 WVJ589889:WVK589889 B655425:C655425 IX655425:IY655425 ST655425:SU655425 ACP655425:ACQ655425 AML655425:AMM655425 AWH655425:AWI655425 BGD655425:BGE655425 BPZ655425:BQA655425 BZV655425:BZW655425 CJR655425:CJS655425 CTN655425:CTO655425 DDJ655425:DDK655425 DNF655425:DNG655425 DXB655425:DXC655425 EGX655425:EGY655425 EQT655425:EQU655425 FAP655425:FAQ655425 FKL655425:FKM655425 FUH655425:FUI655425 GED655425:GEE655425 GNZ655425:GOA655425 GXV655425:GXW655425 HHR655425:HHS655425 HRN655425:HRO655425 IBJ655425:IBK655425 ILF655425:ILG655425 IVB655425:IVC655425 JEX655425:JEY655425 JOT655425:JOU655425 JYP655425:JYQ655425 KIL655425:KIM655425 KSH655425:KSI655425 LCD655425:LCE655425 LLZ655425:LMA655425 LVV655425:LVW655425 MFR655425:MFS655425 MPN655425:MPO655425 MZJ655425:MZK655425 NJF655425:NJG655425 NTB655425:NTC655425 OCX655425:OCY655425 OMT655425:OMU655425 OWP655425:OWQ655425 PGL655425:PGM655425 PQH655425:PQI655425 QAD655425:QAE655425 QJZ655425:QKA655425 QTV655425:QTW655425 RDR655425:RDS655425 RNN655425:RNO655425 RXJ655425:RXK655425 SHF655425:SHG655425 SRB655425:SRC655425 TAX655425:TAY655425 TKT655425:TKU655425 TUP655425:TUQ655425 UEL655425:UEM655425 UOH655425:UOI655425 UYD655425:UYE655425 VHZ655425:VIA655425 VRV655425:VRW655425 WBR655425:WBS655425 WLN655425:WLO655425 WVJ655425:WVK655425 B720961:C720961 IX720961:IY720961 ST720961:SU720961 ACP720961:ACQ720961 AML720961:AMM720961 AWH720961:AWI720961 BGD720961:BGE720961 BPZ720961:BQA720961 BZV720961:BZW720961 CJR720961:CJS720961 CTN720961:CTO720961 DDJ720961:DDK720961 DNF720961:DNG720961 DXB720961:DXC720961 EGX720961:EGY720961 EQT720961:EQU720961 FAP720961:FAQ720961 FKL720961:FKM720961 FUH720961:FUI720961 GED720961:GEE720961 GNZ720961:GOA720961 GXV720961:GXW720961 HHR720961:HHS720961 HRN720961:HRO720961 IBJ720961:IBK720961 ILF720961:ILG720961 IVB720961:IVC720961 JEX720961:JEY720961 JOT720961:JOU720961 JYP720961:JYQ720961 KIL720961:KIM720961 KSH720961:KSI720961 LCD720961:LCE720961 LLZ720961:LMA720961 LVV720961:LVW720961 MFR720961:MFS720961 MPN720961:MPO720961 MZJ720961:MZK720961 NJF720961:NJG720961 NTB720961:NTC720961 OCX720961:OCY720961 OMT720961:OMU720961 OWP720961:OWQ720961 PGL720961:PGM720961 PQH720961:PQI720961 QAD720961:QAE720961 QJZ720961:QKA720961 QTV720961:QTW720961 RDR720961:RDS720961 RNN720961:RNO720961 RXJ720961:RXK720961 SHF720961:SHG720961 SRB720961:SRC720961 TAX720961:TAY720961 TKT720961:TKU720961 TUP720961:TUQ720961 UEL720961:UEM720961 UOH720961:UOI720961 UYD720961:UYE720961 VHZ720961:VIA720961 VRV720961:VRW720961 WBR720961:WBS720961 WLN720961:WLO720961 WVJ720961:WVK720961 B786497:C786497 IX786497:IY786497 ST786497:SU786497 ACP786497:ACQ786497 AML786497:AMM786497 AWH786497:AWI786497 BGD786497:BGE786497 BPZ786497:BQA786497 BZV786497:BZW786497 CJR786497:CJS786497 CTN786497:CTO786497 DDJ786497:DDK786497 DNF786497:DNG786497 DXB786497:DXC786497 EGX786497:EGY786497 EQT786497:EQU786497 FAP786497:FAQ786497 FKL786497:FKM786497 FUH786497:FUI786497 GED786497:GEE786497 GNZ786497:GOA786497 GXV786497:GXW786497 HHR786497:HHS786497 HRN786497:HRO786497 IBJ786497:IBK786497 ILF786497:ILG786497 IVB786497:IVC786497 JEX786497:JEY786497 JOT786497:JOU786497 JYP786497:JYQ786497 KIL786497:KIM786497 KSH786497:KSI786497 LCD786497:LCE786497 LLZ786497:LMA786497 LVV786497:LVW786497 MFR786497:MFS786497 MPN786497:MPO786497 MZJ786497:MZK786497 NJF786497:NJG786497 NTB786497:NTC786497 OCX786497:OCY786497 OMT786497:OMU786497 OWP786497:OWQ786497 PGL786497:PGM786497 PQH786497:PQI786497 QAD786497:QAE786497 QJZ786497:QKA786497 QTV786497:QTW786497 RDR786497:RDS786497 RNN786497:RNO786497 RXJ786497:RXK786497 SHF786497:SHG786497 SRB786497:SRC786497 TAX786497:TAY786497 TKT786497:TKU786497 TUP786497:TUQ786497 UEL786497:UEM786497 UOH786497:UOI786497 UYD786497:UYE786497 VHZ786497:VIA786497 VRV786497:VRW786497 WBR786497:WBS786497 WLN786497:WLO786497 WVJ786497:WVK786497 B852033:C852033 IX852033:IY852033 ST852033:SU852033 ACP852033:ACQ852033 AML852033:AMM852033 AWH852033:AWI852033 BGD852033:BGE852033 BPZ852033:BQA852033 BZV852033:BZW852033 CJR852033:CJS852033 CTN852033:CTO852033 DDJ852033:DDK852033 DNF852033:DNG852033 DXB852033:DXC852033 EGX852033:EGY852033 EQT852033:EQU852033 FAP852033:FAQ852033 FKL852033:FKM852033 FUH852033:FUI852033 GED852033:GEE852033 GNZ852033:GOA852033 GXV852033:GXW852033 HHR852033:HHS852033 HRN852033:HRO852033 IBJ852033:IBK852033 ILF852033:ILG852033 IVB852033:IVC852033 JEX852033:JEY852033 JOT852033:JOU852033 JYP852033:JYQ852033 KIL852033:KIM852033 KSH852033:KSI852033 LCD852033:LCE852033 LLZ852033:LMA852033 LVV852033:LVW852033 MFR852033:MFS852033 MPN852033:MPO852033 MZJ852033:MZK852033 NJF852033:NJG852033 NTB852033:NTC852033 OCX852033:OCY852033 OMT852033:OMU852033 OWP852033:OWQ852033 PGL852033:PGM852033 PQH852033:PQI852033 QAD852033:QAE852033 QJZ852033:QKA852033 QTV852033:QTW852033 RDR852033:RDS852033 RNN852033:RNO852033 RXJ852033:RXK852033 SHF852033:SHG852033 SRB852033:SRC852033 TAX852033:TAY852033 TKT852033:TKU852033 TUP852033:TUQ852033 UEL852033:UEM852033 UOH852033:UOI852033 UYD852033:UYE852033 VHZ852033:VIA852033 VRV852033:VRW852033 WBR852033:WBS852033 WLN852033:WLO852033 WVJ852033:WVK852033 B917569:C917569 IX917569:IY917569 ST917569:SU917569 ACP917569:ACQ917569 AML917569:AMM917569 AWH917569:AWI917569 BGD917569:BGE917569 BPZ917569:BQA917569 BZV917569:BZW917569 CJR917569:CJS917569 CTN917569:CTO917569 DDJ917569:DDK917569 DNF917569:DNG917569 DXB917569:DXC917569 EGX917569:EGY917569 EQT917569:EQU917569 FAP917569:FAQ917569 FKL917569:FKM917569 FUH917569:FUI917569 GED917569:GEE917569 GNZ917569:GOA917569 GXV917569:GXW917569 HHR917569:HHS917569 HRN917569:HRO917569 IBJ917569:IBK917569 ILF917569:ILG917569 IVB917569:IVC917569 JEX917569:JEY917569 JOT917569:JOU917569 JYP917569:JYQ917569 KIL917569:KIM917569 KSH917569:KSI917569 LCD917569:LCE917569 LLZ917569:LMA917569 LVV917569:LVW917569 MFR917569:MFS917569 MPN917569:MPO917569 MZJ917569:MZK917569 NJF917569:NJG917569 NTB917569:NTC917569 OCX917569:OCY917569 OMT917569:OMU917569 OWP917569:OWQ917569 PGL917569:PGM917569 PQH917569:PQI917569 QAD917569:QAE917569 QJZ917569:QKA917569 QTV917569:QTW917569 RDR917569:RDS917569 RNN917569:RNO917569 RXJ917569:RXK917569 SHF917569:SHG917569 SRB917569:SRC917569 TAX917569:TAY917569 TKT917569:TKU917569 TUP917569:TUQ917569 UEL917569:UEM917569 UOH917569:UOI917569 UYD917569:UYE917569 VHZ917569:VIA917569 VRV917569:VRW917569 WBR917569:WBS917569 WLN917569:WLO917569 WVJ917569:WVK917569 B983105:C983105 IX983105:IY983105 ST983105:SU983105 ACP983105:ACQ983105 AML983105:AMM983105 AWH983105:AWI983105 BGD983105:BGE983105 BPZ983105:BQA983105 BZV983105:BZW983105 CJR983105:CJS983105 CTN983105:CTO983105 DDJ983105:DDK983105 DNF983105:DNG983105 DXB983105:DXC983105 EGX983105:EGY983105 EQT983105:EQU983105 FAP983105:FAQ983105 FKL983105:FKM983105 FUH983105:FUI983105 GED983105:GEE983105 GNZ983105:GOA983105 GXV983105:GXW983105 HHR983105:HHS983105 HRN983105:HRO983105 IBJ983105:IBK983105 ILF983105:ILG983105 IVB983105:IVC983105 JEX983105:JEY983105 JOT983105:JOU983105 JYP983105:JYQ983105 KIL983105:KIM983105 KSH983105:KSI983105 LCD983105:LCE983105 LLZ983105:LMA983105 LVV983105:LVW983105 MFR983105:MFS983105 MPN983105:MPO983105 MZJ983105:MZK983105 NJF983105:NJG983105 NTB983105:NTC983105 OCX983105:OCY983105 OMT983105:OMU983105 OWP983105:OWQ983105 PGL983105:PGM983105 PQH983105:PQI983105 QAD983105:QAE983105 QJZ983105:QKA983105 QTV983105:QTW983105 RDR983105:RDS983105 RNN983105:RNO983105 RXJ983105:RXK983105 SHF983105:SHG983105 SRB983105:SRC983105 TAX983105:TAY983105 TKT983105:TKU983105 TUP983105:TUQ983105 UEL983105:UEM983105 UOH983105:UOI983105 UYD983105:UYE983105 VHZ983105:VIA983105 VRV983105:VRW983105 WBR983105:WBS983105 WLN983105:WLO983105 B65:C65">
      <formula1>$Y$52:$Y$56</formula1>
    </dataValidation>
    <dataValidation type="list" allowBlank="1" sqref="WVJ983104:WVK983104 IX64:IY64 ST64:SU64 ACP64:ACQ64 AML64:AMM64 AWH64:AWI64 BGD64:BGE64 BPZ64:BQA64 BZV64:BZW64 CJR64:CJS64 CTN64:CTO64 DDJ64:DDK64 DNF64:DNG64 DXB64:DXC64 EGX64:EGY64 EQT64:EQU64 FAP64:FAQ64 FKL64:FKM64 FUH64:FUI64 GED64:GEE64 GNZ64:GOA64 GXV64:GXW64 HHR64:HHS64 HRN64:HRO64 IBJ64:IBK64 ILF64:ILG64 IVB64:IVC64 JEX64:JEY64 JOT64:JOU64 JYP64:JYQ64 KIL64:KIM64 KSH64:KSI64 LCD64:LCE64 LLZ64:LMA64 LVV64:LVW64 MFR64:MFS64 MPN64:MPO64 MZJ64:MZK64 NJF64:NJG64 NTB64:NTC64 OCX64:OCY64 OMT64:OMU64 OWP64:OWQ64 PGL64:PGM64 PQH64:PQI64 QAD64:QAE64 QJZ64:QKA64 QTV64:QTW64 RDR64:RDS64 RNN64:RNO64 RXJ64:RXK64 SHF64:SHG64 SRB64:SRC64 TAX64:TAY64 TKT64:TKU64 TUP64:TUQ64 UEL64:UEM64 UOH64:UOI64 UYD64:UYE64 VHZ64:VIA64 VRV64:VRW64 WBR64:WBS64 WLN64:WLO64 WVJ64:WVK64 B65600:C65600 IX65600:IY65600 ST65600:SU65600 ACP65600:ACQ65600 AML65600:AMM65600 AWH65600:AWI65600 BGD65600:BGE65600 BPZ65600:BQA65600 BZV65600:BZW65600 CJR65600:CJS65600 CTN65600:CTO65600 DDJ65600:DDK65600 DNF65600:DNG65600 DXB65600:DXC65600 EGX65600:EGY65600 EQT65600:EQU65600 FAP65600:FAQ65600 FKL65600:FKM65600 FUH65600:FUI65600 GED65600:GEE65600 GNZ65600:GOA65600 GXV65600:GXW65600 HHR65600:HHS65600 HRN65600:HRO65600 IBJ65600:IBK65600 ILF65600:ILG65600 IVB65600:IVC65600 JEX65600:JEY65600 JOT65600:JOU65600 JYP65600:JYQ65600 KIL65600:KIM65600 KSH65600:KSI65600 LCD65600:LCE65600 LLZ65600:LMA65600 LVV65600:LVW65600 MFR65600:MFS65600 MPN65600:MPO65600 MZJ65600:MZK65600 NJF65600:NJG65600 NTB65600:NTC65600 OCX65600:OCY65600 OMT65600:OMU65600 OWP65600:OWQ65600 PGL65600:PGM65600 PQH65600:PQI65600 QAD65600:QAE65600 QJZ65600:QKA65600 QTV65600:QTW65600 RDR65600:RDS65600 RNN65600:RNO65600 RXJ65600:RXK65600 SHF65600:SHG65600 SRB65600:SRC65600 TAX65600:TAY65600 TKT65600:TKU65600 TUP65600:TUQ65600 UEL65600:UEM65600 UOH65600:UOI65600 UYD65600:UYE65600 VHZ65600:VIA65600 VRV65600:VRW65600 WBR65600:WBS65600 WLN65600:WLO65600 WVJ65600:WVK65600 B131136:C131136 IX131136:IY131136 ST131136:SU131136 ACP131136:ACQ131136 AML131136:AMM131136 AWH131136:AWI131136 BGD131136:BGE131136 BPZ131136:BQA131136 BZV131136:BZW131136 CJR131136:CJS131136 CTN131136:CTO131136 DDJ131136:DDK131136 DNF131136:DNG131136 DXB131136:DXC131136 EGX131136:EGY131136 EQT131136:EQU131136 FAP131136:FAQ131136 FKL131136:FKM131136 FUH131136:FUI131136 GED131136:GEE131136 GNZ131136:GOA131136 GXV131136:GXW131136 HHR131136:HHS131136 HRN131136:HRO131136 IBJ131136:IBK131136 ILF131136:ILG131136 IVB131136:IVC131136 JEX131136:JEY131136 JOT131136:JOU131136 JYP131136:JYQ131136 KIL131136:KIM131136 KSH131136:KSI131136 LCD131136:LCE131136 LLZ131136:LMA131136 LVV131136:LVW131136 MFR131136:MFS131136 MPN131136:MPO131136 MZJ131136:MZK131136 NJF131136:NJG131136 NTB131136:NTC131136 OCX131136:OCY131136 OMT131136:OMU131136 OWP131136:OWQ131136 PGL131136:PGM131136 PQH131136:PQI131136 QAD131136:QAE131136 QJZ131136:QKA131136 QTV131136:QTW131136 RDR131136:RDS131136 RNN131136:RNO131136 RXJ131136:RXK131136 SHF131136:SHG131136 SRB131136:SRC131136 TAX131136:TAY131136 TKT131136:TKU131136 TUP131136:TUQ131136 UEL131136:UEM131136 UOH131136:UOI131136 UYD131136:UYE131136 VHZ131136:VIA131136 VRV131136:VRW131136 WBR131136:WBS131136 WLN131136:WLO131136 WVJ131136:WVK131136 B196672:C196672 IX196672:IY196672 ST196672:SU196672 ACP196672:ACQ196672 AML196672:AMM196672 AWH196672:AWI196672 BGD196672:BGE196672 BPZ196672:BQA196672 BZV196672:BZW196672 CJR196672:CJS196672 CTN196672:CTO196672 DDJ196672:DDK196672 DNF196672:DNG196672 DXB196672:DXC196672 EGX196672:EGY196672 EQT196672:EQU196672 FAP196672:FAQ196672 FKL196672:FKM196672 FUH196672:FUI196672 GED196672:GEE196672 GNZ196672:GOA196672 GXV196672:GXW196672 HHR196672:HHS196672 HRN196672:HRO196672 IBJ196672:IBK196672 ILF196672:ILG196672 IVB196672:IVC196672 JEX196672:JEY196672 JOT196672:JOU196672 JYP196672:JYQ196672 KIL196672:KIM196672 KSH196672:KSI196672 LCD196672:LCE196672 LLZ196672:LMA196672 LVV196672:LVW196672 MFR196672:MFS196672 MPN196672:MPO196672 MZJ196672:MZK196672 NJF196672:NJG196672 NTB196672:NTC196672 OCX196672:OCY196672 OMT196672:OMU196672 OWP196672:OWQ196672 PGL196672:PGM196672 PQH196672:PQI196672 QAD196672:QAE196672 QJZ196672:QKA196672 QTV196672:QTW196672 RDR196672:RDS196672 RNN196672:RNO196672 RXJ196672:RXK196672 SHF196672:SHG196672 SRB196672:SRC196672 TAX196672:TAY196672 TKT196672:TKU196672 TUP196672:TUQ196672 UEL196672:UEM196672 UOH196672:UOI196672 UYD196672:UYE196672 VHZ196672:VIA196672 VRV196672:VRW196672 WBR196672:WBS196672 WLN196672:WLO196672 WVJ196672:WVK196672 B262208:C262208 IX262208:IY262208 ST262208:SU262208 ACP262208:ACQ262208 AML262208:AMM262208 AWH262208:AWI262208 BGD262208:BGE262208 BPZ262208:BQA262208 BZV262208:BZW262208 CJR262208:CJS262208 CTN262208:CTO262208 DDJ262208:DDK262208 DNF262208:DNG262208 DXB262208:DXC262208 EGX262208:EGY262208 EQT262208:EQU262208 FAP262208:FAQ262208 FKL262208:FKM262208 FUH262208:FUI262208 GED262208:GEE262208 GNZ262208:GOA262208 GXV262208:GXW262208 HHR262208:HHS262208 HRN262208:HRO262208 IBJ262208:IBK262208 ILF262208:ILG262208 IVB262208:IVC262208 JEX262208:JEY262208 JOT262208:JOU262208 JYP262208:JYQ262208 KIL262208:KIM262208 KSH262208:KSI262208 LCD262208:LCE262208 LLZ262208:LMA262208 LVV262208:LVW262208 MFR262208:MFS262208 MPN262208:MPO262208 MZJ262208:MZK262208 NJF262208:NJG262208 NTB262208:NTC262208 OCX262208:OCY262208 OMT262208:OMU262208 OWP262208:OWQ262208 PGL262208:PGM262208 PQH262208:PQI262208 QAD262208:QAE262208 QJZ262208:QKA262208 QTV262208:QTW262208 RDR262208:RDS262208 RNN262208:RNO262208 RXJ262208:RXK262208 SHF262208:SHG262208 SRB262208:SRC262208 TAX262208:TAY262208 TKT262208:TKU262208 TUP262208:TUQ262208 UEL262208:UEM262208 UOH262208:UOI262208 UYD262208:UYE262208 VHZ262208:VIA262208 VRV262208:VRW262208 WBR262208:WBS262208 WLN262208:WLO262208 WVJ262208:WVK262208 B327744:C327744 IX327744:IY327744 ST327744:SU327744 ACP327744:ACQ327744 AML327744:AMM327744 AWH327744:AWI327744 BGD327744:BGE327744 BPZ327744:BQA327744 BZV327744:BZW327744 CJR327744:CJS327744 CTN327744:CTO327744 DDJ327744:DDK327744 DNF327744:DNG327744 DXB327744:DXC327744 EGX327744:EGY327744 EQT327744:EQU327744 FAP327744:FAQ327744 FKL327744:FKM327744 FUH327744:FUI327744 GED327744:GEE327744 GNZ327744:GOA327744 GXV327744:GXW327744 HHR327744:HHS327744 HRN327744:HRO327744 IBJ327744:IBK327744 ILF327744:ILG327744 IVB327744:IVC327744 JEX327744:JEY327744 JOT327744:JOU327744 JYP327744:JYQ327744 KIL327744:KIM327744 KSH327744:KSI327744 LCD327744:LCE327744 LLZ327744:LMA327744 LVV327744:LVW327744 MFR327744:MFS327744 MPN327744:MPO327744 MZJ327744:MZK327744 NJF327744:NJG327744 NTB327744:NTC327744 OCX327744:OCY327744 OMT327744:OMU327744 OWP327744:OWQ327744 PGL327744:PGM327744 PQH327744:PQI327744 QAD327744:QAE327744 QJZ327744:QKA327744 QTV327744:QTW327744 RDR327744:RDS327744 RNN327744:RNO327744 RXJ327744:RXK327744 SHF327744:SHG327744 SRB327744:SRC327744 TAX327744:TAY327744 TKT327744:TKU327744 TUP327744:TUQ327744 UEL327744:UEM327744 UOH327744:UOI327744 UYD327744:UYE327744 VHZ327744:VIA327744 VRV327744:VRW327744 WBR327744:WBS327744 WLN327744:WLO327744 WVJ327744:WVK327744 B393280:C393280 IX393280:IY393280 ST393280:SU393280 ACP393280:ACQ393280 AML393280:AMM393280 AWH393280:AWI393280 BGD393280:BGE393280 BPZ393280:BQA393280 BZV393280:BZW393280 CJR393280:CJS393280 CTN393280:CTO393280 DDJ393280:DDK393280 DNF393280:DNG393280 DXB393280:DXC393280 EGX393280:EGY393280 EQT393280:EQU393280 FAP393280:FAQ393280 FKL393280:FKM393280 FUH393280:FUI393280 GED393280:GEE393280 GNZ393280:GOA393280 GXV393280:GXW393280 HHR393280:HHS393280 HRN393280:HRO393280 IBJ393280:IBK393280 ILF393280:ILG393280 IVB393280:IVC393280 JEX393280:JEY393280 JOT393280:JOU393280 JYP393280:JYQ393280 KIL393280:KIM393280 KSH393280:KSI393280 LCD393280:LCE393280 LLZ393280:LMA393280 LVV393280:LVW393280 MFR393280:MFS393280 MPN393280:MPO393280 MZJ393280:MZK393280 NJF393280:NJG393280 NTB393280:NTC393280 OCX393280:OCY393280 OMT393280:OMU393280 OWP393280:OWQ393280 PGL393280:PGM393280 PQH393280:PQI393280 QAD393280:QAE393280 QJZ393280:QKA393280 QTV393280:QTW393280 RDR393280:RDS393280 RNN393280:RNO393280 RXJ393280:RXK393280 SHF393280:SHG393280 SRB393280:SRC393280 TAX393280:TAY393280 TKT393280:TKU393280 TUP393280:TUQ393280 UEL393280:UEM393280 UOH393280:UOI393280 UYD393280:UYE393280 VHZ393280:VIA393280 VRV393280:VRW393280 WBR393280:WBS393280 WLN393280:WLO393280 WVJ393280:WVK393280 B458816:C458816 IX458816:IY458816 ST458816:SU458816 ACP458816:ACQ458816 AML458816:AMM458816 AWH458816:AWI458816 BGD458816:BGE458816 BPZ458816:BQA458816 BZV458816:BZW458816 CJR458816:CJS458816 CTN458816:CTO458816 DDJ458816:DDK458816 DNF458816:DNG458816 DXB458816:DXC458816 EGX458816:EGY458816 EQT458816:EQU458816 FAP458816:FAQ458816 FKL458816:FKM458816 FUH458816:FUI458816 GED458816:GEE458816 GNZ458816:GOA458816 GXV458816:GXW458816 HHR458816:HHS458816 HRN458816:HRO458816 IBJ458816:IBK458816 ILF458816:ILG458816 IVB458816:IVC458816 JEX458816:JEY458816 JOT458816:JOU458816 JYP458816:JYQ458816 KIL458816:KIM458816 KSH458816:KSI458816 LCD458816:LCE458816 LLZ458816:LMA458816 LVV458816:LVW458816 MFR458816:MFS458816 MPN458816:MPO458816 MZJ458816:MZK458816 NJF458816:NJG458816 NTB458816:NTC458816 OCX458816:OCY458816 OMT458816:OMU458816 OWP458816:OWQ458816 PGL458816:PGM458816 PQH458816:PQI458816 QAD458816:QAE458816 QJZ458816:QKA458816 QTV458816:QTW458816 RDR458816:RDS458816 RNN458816:RNO458816 RXJ458816:RXK458816 SHF458816:SHG458816 SRB458816:SRC458816 TAX458816:TAY458816 TKT458816:TKU458816 TUP458816:TUQ458816 UEL458816:UEM458816 UOH458816:UOI458816 UYD458816:UYE458816 VHZ458816:VIA458816 VRV458816:VRW458816 WBR458816:WBS458816 WLN458816:WLO458816 WVJ458816:WVK458816 B524352:C524352 IX524352:IY524352 ST524352:SU524352 ACP524352:ACQ524352 AML524352:AMM524352 AWH524352:AWI524352 BGD524352:BGE524352 BPZ524352:BQA524352 BZV524352:BZW524352 CJR524352:CJS524352 CTN524352:CTO524352 DDJ524352:DDK524352 DNF524352:DNG524352 DXB524352:DXC524352 EGX524352:EGY524352 EQT524352:EQU524352 FAP524352:FAQ524352 FKL524352:FKM524352 FUH524352:FUI524352 GED524352:GEE524352 GNZ524352:GOA524352 GXV524352:GXW524352 HHR524352:HHS524352 HRN524352:HRO524352 IBJ524352:IBK524352 ILF524352:ILG524352 IVB524352:IVC524352 JEX524352:JEY524352 JOT524352:JOU524352 JYP524352:JYQ524352 KIL524352:KIM524352 KSH524352:KSI524352 LCD524352:LCE524352 LLZ524352:LMA524352 LVV524352:LVW524352 MFR524352:MFS524352 MPN524352:MPO524352 MZJ524352:MZK524352 NJF524352:NJG524352 NTB524352:NTC524352 OCX524352:OCY524352 OMT524352:OMU524352 OWP524352:OWQ524352 PGL524352:PGM524352 PQH524352:PQI524352 QAD524352:QAE524352 QJZ524352:QKA524352 QTV524352:QTW524352 RDR524352:RDS524352 RNN524352:RNO524352 RXJ524352:RXK524352 SHF524352:SHG524352 SRB524352:SRC524352 TAX524352:TAY524352 TKT524352:TKU524352 TUP524352:TUQ524352 UEL524352:UEM524352 UOH524352:UOI524352 UYD524352:UYE524352 VHZ524352:VIA524352 VRV524352:VRW524352 WBR524352:WBS524352 WLN524352:WLO524352 WVJ524352:WVK524352 B589888:C589888 IX589888:IY589888 ST589888:SU589888 ACP589888:ACQ589888 AML589888:AMM589888 AWH589888:AWI589888 BGD589888:BGE589888 BPZ589888:BQA589888 BZV589888:BZW589888 CJR589888:CJS589888 CTN589888:CTO589888 DDJ589888:DDK589888 DNF589888:DNG589888 DXB589888:DXC589888 EGX589888:EGY589888 EQT589888:EQU589888 FAP589888:FAQ589888 FKL589888:FKM589888 FUH589888:FUI589888 GED589888:GEE589888 GNZ589888:GOA589888 GXV589888:GXW589888 HHR589888:HHS589888 HRN589888:HRO589888 IBJ589888:IBK589888 ILF589888:ILG589888 IVB589888:IVC589888 JEX589888:JEY589888 JOT589888:JOU589888 JYP589888:JYQ589888 KIL589888:KIM589888 KSH589888:KSI589888 LCD589888:LCE589888 LLZ589888:LMA589888 LVV589888:LVW589888 MFR589888:MFS589888 MPN589888:MPO589888 MZJ589888:MZK589888 NJF589888:NJG589888 NTB589888:NTC589888 OCX589888:OCY589888 OMT589888:OMU589888 OWP589888:OWQ589888 PGL589888:PGM589888 PQH589888:PQI589888 QAD589888:QAE589888 QJZ589888:QKA589888 QTV589888:QTW589888 RDR589888:RDS589888 RNN589888:RNO589888 RXJ589888:RXK589888 SHF589888:SHG589888 SRB589888:SRC589888 TAX589888:TAY589888 TKT589888:TKU589888 TUP589888:TUQ589888 UEL589888:UEM589888 UOH589888:UOI589888 UYD589888:UYE589888 VHZ589888:VIA589888 VRV589888:VRW589888 WBR589888:WBS589888 WLN589888:WLO589888 WVJ589888:WVK589888 B655424:C655424 IX655424:IY655424 ST655424:SU655424 ACP655424:ACQ655424 AML655424:AMM655424 AWH655424:AWI655424 BGD655424:BGE655424 BPZ655424:BQA655424 BZV655424:BZW655424 CJR655424:CJS655424 CTN655424:CTO655424 DDJ655424:DDK655424 DNF655424:DNG655424 DXB655424:DXC655424 EGX655424:EGY655424 EQT655424:EQU655424 FAP655424:FAQ655424 FKL655424:FKM655424 FUH655424:FUI655424 GED655424:GEE655424 GNZ655424:GOA655424 GXV655424:GXW655424 HHR655424:HHS655424 HRN655424:HRO655424 IBJ655424:IBK655424 ILF655424:ILG655424 IVB655424:IVC655424 JEX655424:JEY655424 JOT655424:JOU655424 JYP655424:JYQ655424 KIL655424:KIM655424 KSH655424:KSI655424 LCD655424:LCE655424 LLZ655424:LMA655424 LVV655424:LVW655424 MFR655424:MFS655424 MPN655424:MPO655424 MZJ655424:MZK655424 NJF655424:NJG655424 NTB655424:NTC655424 OCX655424:OCY655424 OMT655424:OMU655424 OWP655424:OWQ655424 PGL655424:PGM655424 PQH655424:PQI655424 QAD655424:QAE655424 QJZ655424:QKA655424 QTV655424:QTW655424 RDR655424:RDS655424 RNN655424:RNO655424 RXJ655424:RXK655424 SHF655424:SHG655424 SRB655424:SRC655424 TAX655424:TAY655424 TKT655424:TKU655424 TUP655424:TUQ655424 UEL655424:UEM655424 UOH655424:UOI655424 UYD655424:UYE655424 VHZ655424:VIA655424 VRV655424:VRW655424 WBR655424:WBS655424 WLN655424:WLO655424 WVJ655424:WVK655424 B720960:C720960 IX720960:IY720960 ST720960:SU720960 ACP720960:ACQ720960 AML720960:AMM720960 AWH720960:AWI720960 BGD720960:BGE720960 BPZ720960:BQA720960 BZV720960:BZW720960 CJR720960:CJS720960 CTN720960:CTO720960 DDJ720960:DDK720960 DNF720960:DNG720960 DXB720960:DXC720960 EGX720960:EGY720960 EQT720960:EQU720960 FAP720960:FAQ720960 FKL720960:FKM720960 FUH720960:FUI720960 GED720960:GEE720960 GNZ720960:GOA720960 GXV720960:GXW720960 HHR720960:HHS720960 HRN720960:HRO720960 IBJ720960:IBK720960 ILF720960:ILG720960 IVB720960:IVC720960 JEX720960:JEY720960 JOT720960:JOU720960 JYP720960:JYQ720960 KIL720960:KIM720960 KSH720960:KSI720960 LCD720960:LCE720960 LLZ720960:LMA720960 LVV720960:LVW720960 MFR720960:MFS720960 MPN720960:MPO720960 MZJ720960:MZK720960 NJF720960:NJG720960 NTB720960:NTC720960 OCX720960:OCY720960 OMT720960:OMU720960 OWP720960:OWQ720960 PGL720960:PGM720960 PQH720960:PQI720960 QAD720960:QAE720960 QJZ720960:QKA720960 QTV720960:QTW720960 RDR720960:RDS720960 RNN720960:RNO720960 RXJ720960:RXK720960 SHF720960:SHG720960 SRB720960:SRC720960 TAX720960:TAY720960 TKT720960:TKU720960 TUP720960:TUQ720960 UEL720960:UEM720960 UOH720960:UOI720960 UYD720960:UYE720960 VHZ720960:VIA720960 VRV720960:VRW720960 WBR720960:WBS720960 WLN720960:WLO720960 WVJ720960:WVK720960 B786496:C786496 IX786496:IY786496 ST786496:SU786496 ACP786496:ACQ786496 AML786496:AMM786496 AWH786496:AWI786496 BGD786496:BGE786496 BPZ786496:BQA786496 BZV786496:BZW786496 CJR786496:CJS786496 CTN786496:CTO786496 DDJ786496:DDK786496 DNF786496:DNG786496 DXB786496:DXC786496 EGX786496:EGY786496 EQT786496:EQU786496 FAP786496:FAQ786496 FKL786496:FKM786496 FUH786496:FUI786496 GED786496:GEE786496 GNZ786496:GOA786496 GXV786496:GXW786496 HHR786496:HHS786496 HRN786496:HRO786496 IBJ786496:IBK786496 ILF786496:ILG786496 IVB786496:IVC786496 JEX786496:JEY786496 JOT786496:JOU786496 JYP786496:JYQ786496 KIL786496:KIM786496 KSH786496:KSI786496 LCD786496:LCE786496 LLZ786496:LMA786496 LVV786496:LVW786496 MFR786496:MFS786496 MPN786496:MPO786496 MZJ786496:MZK786496 NJF786496:NJG786496 NTB786496:NTC786496 OCX786496:OCY786496 OMT786496:OMU786496 OWP786496:OWQ786496 PGL786496:PGM786496 PQH786496:PQI786496 QAD786496:QAE786496 QJZ786496:QKA786496 QTV786496:QTW786496 RDR786496:RDS786496 RNN786496:RNO786496 RXJ786496:RXK786496 SHF786496:SHG786496 SRB786496:SRC786496 TAX786496:TAY786496 TKT786496:TKU786496 TUP786496:TUQ786496 UEL786496:UEM786496 UOH786496:UOI786496 UYD786496:UYE786496 VHZ786496:VIA786496 VRV786496:VRW786496 WBR786496:WBS786496 WLN786496:WLO786496 WVJ786496:WVK786496 B852032:C852032 IX852032:IY852032 ST852032:SU852032 ACP852032:ACQ852032 AML852032:AMM852032 AWH852032:AWI852032 BGD852032:BGE852032 BPZ852032:BQA852032 BZV852032:BZW852032 CJR852032:CJS852032 CTN852032:CTO852032 DDJ852032:DDK852032 DNF852032:DNG852032 DXB852032:DXC852032 EGX852032:EGY852032 EQT852032:EQU852032 FAP852032:FAQ852032 FKL852032:FKM852032 FUH852032:FUI852032 GED852032:GEE852032 GNZ852032:GOA852032 GXV852032:GXW852032 HHR852032:HHS852032 HRN852032:HRO852032 IBJ852032:IBK852032 ILF852032:ILG852032 IVB852032:IVC852032 JEX852032:JEY852032 JOT852032:JOU852032 JYP852032:JYQ852032 KIL852032:KIM852032 KSH852032:KSI852032 LCD852032:LCE852032 LLZ852032:LMA852032 LVV852032:LVW852032 MFR852032:MFS852032 MPN852032:MPO852032 MZJ852032:MZK852032 NJF852032:NJG852032 NTB852032:NTC852032 OCX852032:OCY852032 OMT852032:OMU852032 OWP852032:OWQ852032 PGL852032:PGM852032 PQH852032:PQI852032 QAD852032:QAE852032 QJZ852032:QKA852032 QTV852032:QTW852032 RDR852032:RDS852032 RNN852032:RNO852032 RXJ852032:RXK852032 SHF852032:SHG852032 SRB852032:SRC852032 TAX852032:TAY852032 TKT852032:TKU852032 TUP852032:TUQ852032 UEL852032:UEM852032 UOH852032:UOI852032 UYD852032:UYE852032 VHZ852032:VIA852032 VRV852032:VRW852032 WBR852032:WBS852032 WLN852032:WLO852032 WVJ852032:WVK852032 B917568:C917568 IX917568:IY917568 ST917568:SU917568 ACP917568:ACQ917568 AML917568:AMM917568 AWH917568:AWI917568 BGD917568:BGE917568 BPZ917568:BQA917568 BZV917568:BZW917568 CJR917568:CJS917568 CTN917568:CTO917568 DDJ917568:DDK917568 DNF917568:DNG917568 DXB917568:DXC917568 EGX917568:EGY917568 EQT917568:EQU917568 FAP917568:FAQ917568 FKL917568:FKM917568 FUH917568:FUI917568 GED917568:GEE917568 GNZ917568:GOA917568 GXV917568:GXW917568 HHR917568:HHS917568 HRN917568:HRO917568 IBJ917568:IBK917568 ILF917568:ILG917568 IVB917568:IVC917568 JEX917568:JEY917568 JOT917568:JOU917568 JYP917568:JYQ917568 KIL917568:KIM917568 KSH917568:KSI917568 LCD917568:LCE917568 LLZ917568:LMA917568 LVV917568:LVW917568 MFR917568:MFS917568 MPN917568:MPO917568 MZJ917568:MZK917568 NJF917568:NJG917568 NTB917568:NTC917568 OCX917568:OCY917568 OMT917568:OMU917568 OWP917568:OWQ917568 PGL917568:PGM917568 PQH917568:PQI917568 QAD917568:QAE917568 QJZ917568:QKA917568 QTV917568:QTW917568 RDR917568:RDS917568 RNN917568:RNO917568 RXJ917568:RXK917568 SHF917568:SHG917568 SRB917568:SRC917568 TAX917568:TAY917568 TKT917568:TKU917568 TUP917568:TUQ917568 UEL917568:UEM917568 UOH917568:UOI917568 UYD917568:UYE917568 VHZ917568:VIA917568 VRV917568:VRW917568 WBR917568:WBS917568 WLN917568:WLO917568 WVJ917568:WVK917568 B983104:C983104 IX983104:IY983104 ST983104:SU983104 ACP983104:ACQ983104 AML983104:AMM983104 AWH983104:AWI983104 BGD983104:BGE983104 BPZ983104:BQA983104 BZV983104:BZW983104 CJR983104:CJS983104 CTN983104:CTO983104 DDJ983104:DDK983104 DNF983104:DNG983104 DXB983104:DXC983104 EGX983104:EGY983104 EQT983104:EQU983104 FAP983104:FAQ983104 FKL983104:FKM983104 FUH983104:FUI983104 GED983104:GEE983104 GNZ983104:GOA983104 GXV983104:GXW983104 HHR983104:HHS983104 HRN983104:HRO983104 IBJ983104:IBK983104 ILF983104:ILG983104 IVB983104:IVC983104 JEX983104:JEY983104 JOT983104:JOU983104 JYP983104:JYQ983104 KIL983104:KIM983104 KSH983104:KSI983104 LCD983104:LCE983104 LLZ983104:LMA983104 LVV983104:LVW983104 MFR983104:MFS983104 MPN983104:MPO983104 MZJ983104:MZK983104 NJF983104:NJG983104 NTB983104:NTC983104 OCX983104:OCY983104 OMT983104:OMU983104 OWP983104:OWQ983104 PGL983104:PGM983104 PQH983104:PQI983104 QAD983104:QAE983104 QJZ983104:QKA983104 QTV983104:QTW983104 RDR983104:RDS983104 RNN983104:RNO983104 RXJ983104:RXK983104 SHF983104:SHG983104 SRB983104:SRC983104 TAX983104:TAY983104 TKT983104:TKU983104 TUP983104:TUQ983104 UEL983104:UEM983104 UOH983104:UOI983104 UYD983104:UYE983104 VHZ983104:VIA983104 VRV983104:VRW983104 WBR983104:WBS983104 WLN983104:WLO983104 B64:C64">
      <formula1>$X$52:$X$58</formula1>
    </dataValidation>
    <dataValidation type="list" allowBlank="1" sqref="WVJ983103:WVK983103 IX63:IY63 ST63:SU63 ACP63:ACQ63 AML63:AMM63 AWH63:AWI63 BGD63:BGE63 BPZ63:BQA63 BZV63:BZW63 CJR63:CJS63 CTN63:CTO63 DDJ63:DDK63 DNF63:DNG63 DXB63:DXC63 EGX63:EGY63 EQT63:EQU63 FAP63:FAQ63 FKL63:FKM63 FUH63:FUI63 GED63:GEE63 GNZ63:GOA63 GXV63:GXW63 HHR63:HHS63 HRN63:HRO63 IBJ63:IBK63 ILF63:ILG63 IVB63:IVC63 JEX63:JEY63 JOT63:JOU63 JYP63:JYQ63 KIL63:KIM63 KSH63:KSI63 LCD63:LCE63 LLZ63:LMA63 LVV63:LVW63 MFR63:MFS63 MPN63:MPO63 MZJ63:MZK63 NJF63:NJG63 NTB63:NTC63 OCX63:OCY63 OMT63:OMU63 OWP63:OWQ63 PGL63:PGM63 PQH63:PQI63 QAD63:QAE63 QJZ63:QKA63 QTV63:QTW63 RDR63:RDS63 RNN63:RNO63 RXJ63:RXK63 SHF63:SHG63 SRB63:SRC63 TAX63:TAY63 TKT63:TKU63 TUP63:TUQ63 UEL63:UEM63 UOH63:UOI63 UYD63:UYE63 VHZ63:VIA63 VRV63:VRW63 WBR63:WBS63 WLN63:WLO63 WVJ63:WVK63 B65599:C65599 IX65599:IY65599 ST65599:SU65599 ACP65599:ACQ65599 AML65599:AMM65599 AWH65599:AWI65599 BGD65599:BGE65599 BPZ65599:BQA65599 BZV65599:BZW65599 CJR65599:CJS65599 CTN65599:CTO65599 DDJ65599:DDK65599 DNF65599:DNG65599 DXB65599:DXC65599 EGX65599:EGY65599 EQT65599:EQU65599 FAP65599:FAQ65599 FKL65599:FKM65599 FUH65599:FUI65599 GED65599:GEE65599 GNZ65599:GOA65599 GXV65599:GXW65599 HHR65599:HHS65599 HRN65599:HRO65599 IBJ65599:IBK65599 ILF65599:ILG65599 IVB65599:IVC65599 JEX65599:JEY65599 JOT65599:JOU65599 JYP65599:JYQ65599 KIL65599:KIM65599 KSH65599:KSI65599 LCD65599:LCE65599 LLZ65599:LMA65599 LVV65599:LVW65599 MFR65599:MFS65599 MPN65599:MPO65599 MZJ65599:MZK65599 NJF65599:NJG65599 NTB65599:NTC65599 OCX65599:OCY65599 OMT65599:OMU65599 OWP65599:OWQ65599 PGL65599:PGM65599 PQH65599:PQI65599 QAD65599:QAE65599 QJZ65599:QKA65599 QTV65599:QTW65599 RDR65599:RDS65599 RNN65599:RNO65599 RXJ65599:RXK65599 SHF65599:SHG65599 SRB65599:SRC65599 TAX65599:TAY65599 TKT65599:TKU65599 TUP65599:TUQ65599 UEL65599:UEM65599 UOH65599:UOI65599 UYD65599:UYE65599 VHZ65599:VIA65599 VRV65599:VRW65599 WBR65599:WBS65599 WLN65599:WLO65599 WVJ65599:WVK65599 B131135:C131135 IX131135:IY131135 ST131135:SU131135 ACP131135:ACQ131135 AML131135:AMM131135 AWH131135:AWI131135 BGD131135:BGE131135 BPZ131135:BQA131135 BZV131135:BZW131135 CJR131135:CJS131135 CTN131135:CTO131135 DDJ131135:DDK131135 DNF131135:DNG131135 DXB131135:DXC131135 EGX131135:EGY131135 EQT131135:EQU131135 FAP131135:FAQ131135 FKL131135:FKM131135 FUH131135:FUI131135 GED131135:GEE131135 GNZ131135:GOA131135 GXV131135:GXW131135 HHR131135:HHS131135 HRN131135:HRO131135 IBJ131135:IBK131135 ILF131135:ILG131135 IVB131135:IVC131135 JEX131135:JEY131135 JOT131135:JOU131135 JYP131135:JYQ131135 KIL131135:KIM131135 KSH131135:KSI131135 LCD131135:LCE131135 LLZ131135:LMA131135 LVV131135:LVW131135 MFR131135:MFS131135 MPN131135:MPO131135 MZJ131135:MZK131135 NJF131135:NJG131135 NTB131135:NTC131135 OCX131135:OCY131135 OMT131135:OMU131135 OWP131135:OWQ131135 PGL131135:PGM131135 PQH131135:PQI131135 QAD131135:QAE131135 QJZ131135:QKA131135 QTV131135:QTW131135 RDR131135:RDS131135 RNN131135:RNO131135 RXJ131135:RXK131135 SHF131135:SHG131135 SRB131135:SRC131135 TAX131135:TAY131135 TKT131135:TKU131135 TUP131135:TUQ131135 UEL131135:UEM131135 UOH131135:UOI131135 UYD131135:UYE131135 VHZ131135:VIA131135 VRV131135:VRW131135 WBR131135:WBS131135 WLN131135:WLO131135 WVJ131135:WVK131135 B196671:C196671 IX196671:IY196671 ST196671:SU196671 ACP196671:ACQ196671 AML196671:AMM196671 AWH196671:AWI196671 BGD196671:BGE196671 BPZ196671:BQA196671 BZV196671:BZW196671 CJR196671:CJS196671 CTN196671:CTO196671 DDJ196671:DDK196671 DNF196671:DNG196671 DXB196671:DXC196671 EGX196671:EGY196671 EQT196671:EQU196671 FAP196671:FAQ196671 FKL196671:FKM196671 FUH196671:FUI196671 GED196671:GEE196671 GNZ196671:GOA196671 GXV196671:GXW196671 HHR196671:HHS196671 HRN196671:HRO196671 IBJ196671:IBK196671 ILF196671:ILG196671 IVB196671:IVC196671 JEX196671:JEY196671 JOT196671:JOU196671 JYP196671:JYQ196671 KIL196671:KIM196671 KSH196671:KSI196671 LCD196671:LCE196671 LLZ196671:LMA196671 LVV196671:LVW196671 MFR196671:MFS196671 MPN196671:MPO196671 MZJ196671:MZK196671 NJF196671:NJG196671 NTB196671:NTC196671 OCX196671:OCY196671 OMT196671:OMU196671 OWP196671:OWQ196671 PGL196671:PGM196671 PQH196671:PQI196671 QAD196671:QAE196671 QJZ196671:QKA196671 QTV196671:QTW196671 RDR196671:RDS196671 RNN196671:RNO196671 RXJ196671:RXK196671 SHF196671:SHG196671 SRB196671:SRC196671 TAX196671:TAY196671 TKT196671:TKU196671 TUP196671:TUQ196671 UEL196671:UEM196671 UOH196671:UOI196671 UYD196671:UYE196671 VHZ196671:VIA196671 VRV196671:VRW196671 WBR196671:WBS196671 WLN196671:WLO196671 WVJ196671:WVK196671 B262207:C262207 IX262207:IY262207 ST262207:SU262207 ACP262207:ACQ262207 AML262207:AMM262207 AWH262207:AWI262207 BGD262207:BGE262207 BPZ262207:BQA262207 BZV262207:BZW262207 CJR262207:CJS262207 CTN262207:CTO262207 DDJ262207:DDK262207 DNF262207:DNG262207 DXB262207:DXC262207 EGX262207:EGY262207 EQT262207:EQU262207 FAP262207:FAQ262207 FKL262207:FKM262207 FUH262207:FUI262207 GED262207:GEE262207 GNZ262207:GOA262207 GXV262207:GXW262207 HHR262207:HHS262207 HRN262207:HRO262207 IBJ262207:IBK262207 ILF262207:ILG262207 IVB262207:IVC262207 JEX262207:JEY262207 JOT262207:JOU262207 JYP262207:JYQ262207 KIL262207:KIM262207 KSH262207:KSI262207 LCD262207:LCE262207 LLZ262207:LMA262207 LVV262207:LVW262207 MFR262207:MFS262207 MPN262207:MPO262207 MZJ262207:MZK262207 NJF262207:NJG262207 NTB262207:NTC262207 OCX262207:OCY262207 OMT262207:OMU262207 OWP262207:OWQ262207 PGL262207:PGM262207 PQH262207:PQI262207 QAD262207:QAE262207 QJZ262207:QKA262207 QTV262207:QTW262207 RDR262207:RDS262207 RNN262207:RNO262207 RXJ262207:RXK262207 SHF262207:SHG262207 SRB262207:SRC262207 TAX262207:TAY262207 TKT262207:TKU262207 TUP262207:TUQ262207 UEL262207:UEM262207 UOH262207:UOI262207 UYD262207:UYE262207 VHZ262207:VIA262207 VRV262207:VRW262207 WBR262207:WBS262207 WLN262207:WLO262207 WVJ262207:WVK262207 B327743:C327743 IX327743:IY327743 ST327743:SU327743 ACP327743:ACQ327743 AML327743:AMM327743 AWH327743:AWI327743 BGD327743:BGE327743 BPZ327743:BQA327743 BZV327743:BZW327743 CJR327743:CJS327743 CTN327743:CTO327743 DDJ327743:DDK327743 DNF327743:DNG327743 DXB327743:DXC327743 EGX327743:EGY327743 EQT327743:EQU327743 FAP327743:FAQ327743 FKL327743:FKM327743 FUH327743:FUI327743 GED327743:GEE327743 GNZ327743:GOA327743 GXV327743:GXW327743 HHR327743:HHS327743 HRN327743:HRO327743 IBJ327743:IBK327743 ILF327743:ILG327743 IVB327743:IVC327743 JEX327743:JEY327743 JOT327743:JOU327743 JYP327743:JYQ327743 KIL327743:KIM327743 KSH327743:KSI327743 LCD327743:LCE327743 LLZ327743:LMA327743 LVV327743:LVW327743 MFR327743:MFS327743 MPN327743:MPO327743 MZJ327743:MZK327743 NJF327743:NJG327743 NTB327743:NTC327743 OCX327743:OCY327743 OMT327743:OMU327743 OWP327743:OWQ327743 PGL327743:PGM327743 PQH327743:PQI327743 QAD327743:QAE327743 QJZ327743:QKA327743 QTV327743:QTW327743 RDR327743:RDS327743 RNN327743:RNO327743 RXJ327743:RXK327743 SHF327743:SHG327743 SRB327743:SRC327743 TAX327743:TAY327743 TKT327743:TKU327743 TUP327743:TUQ327743 UEL327743:UEM327743 UOH327743:UOI327743 UYD327743:UYE327743 VHZ327743:VIA327743 VRV327743:VRW327743 WBR327743:WBS327743 WLN327743:WLO327743 WVJ327743:WVK327743 B393279:C393279 IX393279:IY393279 ST393279:SU393279 ACP393279:ACQ393279 AML393279:AMM393279 AWH393279:AWI393279 BGD393279:BGE393279 BPZ393279:BQA393279 BZV393279:BZW393279 CJR393279:CJS393279 CTN393279:CTO393279 DDJ393279:DDK393279 DNF393279:DNG393279 DXB393279:DXC393279 EGX393279:EGY393279 EQT393279:EQU393279 FAP393279:FAQ393279 FKL393279:FKM393279 FUH393279:FUI393279 GED393279:GEE393279 GNZ393279:GOA393279 GXV393279:GXW393279 HHR393279:HHS393279 HRN393279:HRO393279 IBJ393279:IBK393279 ILF393279:ILG393279 IVB393279:IVC393279 JEX393279:JEY393279 JOT393279:JOU393279 JYP393279:JYQ393279 KIL393279:KIM393279 KSH393279:KSI393279 LCD393279:LCE393279 LLZ393279:LMA393279 LVV393279:LVW393279 MFR393279:MFS393279 MPN393279:MPO393279 MZJ393279:MZK393279 NJF393279:NJG393279 NTB393279:NTC393279 OCX393279:OCY393279 OMT393279:OMU393279 OWP393279:OWQ393279 PGL393279:PGM393279 PQH393279:PQI393279 QAD393279:QAE393279 QJZ393279:QKA393279 QTV393279:QTW393279 RDR393279:RDS393279 RNN393279:RNO393279 RXJ393279:RXK393279 SHF393279:SHG393279 SRB393279:SRC393279 TAX393279:TAY393279 TKT393279:TKU393279 TUP393279:TUQ393279 UEL393279:UEM393279 UOH393279:UOI393279 UYD393279:UYE393279 VHZ393279:VIA393279 VRV393279:VRW393279 WBR393279:WBS393279 WLN393279:WLO393279 WVJ393279:WVK393279 B458815:C458815 IX458815:IY458815 ST458815:SU458815 ACP458815:ACQ458815 AML458815:AMM458815 AWH458815:AWI458815 BGD458815:BGE458815 BPZ458815:BQA458815 BZV458815:BZW458815 CJR458815:CJS458815 CTN458815:CTO458815 DDJ458815:DDK458815 DNF458815:DNG458815 DXB458815:DXC458815 EGX458815:EGY458815 EQT458815:EQU458815 FAP458815:FAQ458815 FKL458815:FKM458815 FUH458815:FUI458815 GED458815:GEE458815 GNZ458815:GOA458815 GXV458815:GXW458815 HHR458815:HHS458815 HRN458815:HRO458815 IBJ458815:IBK458815 ILF458815:ILG458815 IVB458815:IVC458815 JEX458815:JEY458815 JOT458815:JOU458815 JYP458815:JYQ458815 KIL458815:KIM458815 KSH458815:KSI458815 LCD458815:LCE458815 LLZ458815:LMA458815 LVV458815:LVW458815 MFR458815:MFS458815 MPN458815:MPO458815 MZJ458815:MZK458815 NJF458815:NJG458815 NTB458815:NTC458815 OCX458815:OCY458815 OMT458815:OMU458815 OWP458815:OWQ458815 PGL458815:PGM458815 PQH458815:PQI458815 QAD458815:QAE458815 QJZ458815:QKA458815 QTV458815:QTW458815 RDR458815:RDS458815 RNN458815:RNO458815 RXJ458815:RXK458815 SHF458815:SHG458815 SRB458815:SRC458815 TAX458815:TAY458815 TKT458815:TKU458815 TUP458815:TUQ458815 UEL458815:UEM458815 UOH458815:UOI458815 UYD458815:UYE458815 VHZ458815:VIA458815 VRV458815:VRW458815 WBR458815:WBS458815 WLN458815:WLO458815 WVJ458815:WVK458815 B524351:C524351 IX524351:IY524351 ST524351:SU524351 ACP524351:ACQ524351 AML524351:AMM524351 AWH524351:AWI524351 BGD524351:BGE524351 BPZ524351:BQA524351 BZV524351:BZW524351 CJR524351:CJS524351 CTN524351:CTO524351 DDJ524351:DDK524351 DNF524351:DNG524351 DXB524351:DXC524351 EGX524351:EGY524351 EQT524351:EQU524351 FAP524351:FAQ524351 FKL524351:FKM524351 FUH524351:FUI524351 GED524351:GEE524351 GNZ524351:GOA524351 GXV524351:GXW524351 HHR524351:HHS524351 HRN524351:HRO524351 IBJ524351:IBK524351 ILF524351:ILG524351 IVB524351:IVC524351 JEX524351:JEY524351 JOT524351:JOU524351 JYP524351:JYQ524351 KIL524351:KIM524351 KSH524351:KSI524351 LCD524351:LCE524351 LLZ524351:LMA524351 LVV524351:LVW524351 MFR524351:MFS524351 MPN524351:MPO524351 MZJ524351:MZK524351 NJF524351:NJG524351 NTB524351:NTC524351 OCX524351:OCY524351 OMT524351:OMU524351 OWP524351:OWQ524351 PGL524351:PGM524351 PQH524351:PQI524351 QAD524351:QAE524351 QJZ524351:QKA524351 QTV524351:QTW524351 RDR524351:RDS524351 RNN524351:RNO524351 RXJ524351:RXK524351 SHF524351:SHG524351 SRB524351:SRC524351 TAX524351:TAY524351 TKT524351:TKU524351 TUP524351:TUQ524351 UEL524351:UEM524351 UOH524351:UOI524351 UYD524351:UYE524351 VHZ524351:VIA524351 VRV524351:VRW524351 WBR524351:WBS524351 WLN524351:WLO524351 WVJ524351:WVK524351 B589887:C589887 IX589887:IY589887 ST589887:SU589887 ACP589887:ACQ589887 AML589887:AMM589887 AWH589887:AWI589887 BGD589887:BGE589887 BPZ589887:BQA589887 BZV589887:BZW589887 CJR589887:CJS589887 CTN589887:CTO589887 DDJ589887:DDK589887 DNF589887:DNG589887 DXB589887:DXC589887 EGX589887:EGY589887 EQT589887:EQU589887 FAP589887:FAQ589887 FKL589887:FKM589887 FUH589887:FUI589887 GED589887:GEE589887 GNZ589887:GOA589887 GXV589887:GXW589887 HHR589887:HHS589887 HRN589887:HRO589887 IBJ589887:IBK589887 ILF589887:ILG589887 IVB589887:IVC589887 JEX589887:JEY589887 JOT589887:JOU589887 JYP589887:JYQ589887 KIL589887:KIM589887 KSH589887:KSI589887 LCD589887:LCE589887 LLZ589887:LMA589887 LVV589887:LVW589887 MFR589887:MFS589887 MPN589887:MPO589887 MZJ589887:MZK589887 NJF589887:NJG589887 NTB589887:NTC589887 OCX589887:OCY589887 OMT589887:OMU589887 OWP589887:OWQ589887 PGL589887:PGM589887 PQH589887:PQI589887 QAD589887:QAE589887 QJZ589887:QKA589887 QTV589887:QTW589887 RDR589887:RDS589887 RNN589887:RNO589887 RXJ589887:RXK589887 SHF589887:SHG589887 SRB589887:SRC589887 TAX589887:TAY589887 TKT589887:TKU589887 TUP589887:TUQ589887 UEL589887:UEM589887 UOH589887:UOI589887 UYD589887:UYE589887 VHZ589887:VIA589887 VRV589887:VRW589887 WBR589887:WBS589887 WLN589887:WLO589887 WVJ589887:WVK589887 B655423:C655423 IX655423:IY655423 ST655423:SU655423 ACP655423:ACQ655423 AML655423:AMM655423 AWH655423:AWI655423 BGD655423:BGE655423 BPZ655423:BQA655423 BZV655423:BZW655423 CJR655423:CJS655423 CTN655423:CTO655423 DDJ655423:DDK655423 DNF655423:DNG655423 DXB655423:DXC655423 EGX655423:EGY655423 EQT655423:EQU655423 FAP655423:FAQ655423 FKL655423:FKM655423 FUH655423:FUI655423 GED655423:GEE655423 GNZ655423:GOA655423 GXV655423:GXW655423 HHR655423:HHS655423 HRN655423:HRO655423 IBJ655423:IBK655423 ILF655423:ILG655423 IVB655423:IVC655423 JEX655423:JEY655423 JOT655423:JOU655423 JYP655423:JYQ655423 KIL655423:KIM655423 KSH655423:KSI655423 LCD655423:LCE655423 LLZ655423:LMA655423 LVV655423:LVW655423 MFR655423:MFS655423 MPN655423:MPO655423 MZJ655423:MZK655423 NJF655423:NJG655423 NTB655423:NTC655423 OCX655423:OCY655423 OMT655423:OMU655423 OWP655423:OWQ655423 PGL655423:PGM655423 PQH655423:PQI655423 QAD655423:QAE655423 QJZ655423:QKA655423 QTV655423:QTW655423 RDR655423:RDS655423 RNN655423:RNO655423 RXJ655423:RXK655423 SHF655423:SHG655423 SRB655423:SRC655423 TAX655423:TAY655423 TKT655423:TKU655423 TUP655423:TUQ655423 UEL655423:UEM655423 UOH655423:UOI655423 UYD655423:UYE655423 VHZ655423:VIA655423 VRV655423:VRW655423 WBR655423:WBS655423 WLN655423:WLO655423 WVJ655423:WVK655423 B720959:C720959 IX720959:IY720959 ST720959:SU720959 ACP720959:ACQ720959 AML720959:AMM720959 AWH720959:AWI720959 BGD720959:BGE720959 BPZ720959:BQA720959 BZV720959:BZW720959 CJR720959:CJS720959 CTN720959:CTO720959 DDJ720959:DDK720959 DNF720959:DNG720959 DXB720959:DXC720959 EGX720959:EGY720959 EQT720959:EQU720959 FAP720959:FAQ720959 FKL720959:FKM720959 FUH720959:FUI720959 GED720959:GEE720959 GNZ720959:GOA720959 GXV720959:GXW720959 HHR720959:HHS720959 HRN720959:HRO720959 IBJ720959:IBK720959 ILF720959:ILG720959 IVB720959:IVC720959 JEX720959:JEY720959 JOT720959:JOU720959 JYP720959:JYQ720959 KIL720959:KIM720959 KSH720959:KSI720959 LCD720959:LCE720959 LLZ720959:LMA720959 LVV720959:LVW720959 MFR720959:MFS720959 MPN720959:MPO720959 MZJ720959:MZK720959 NJF720959:NJG720959 NTB720959:NTC720959 OCX720959:OCY720959 OMT720959:OMU720959 OWP720959:OWQ720959 PGL720959:PGM720959 PQH720959:PQI720959 QAD720959:QAE720959 QJZ720959:QKA720959 QTV720959:QTW720959 RDR720959:RDS720959 RNN720959:RNO720959 RXJ720959:RXK720959 SHF720959:SHG720959 SRB720959:SRC720959 TAX720959:TAY720959 TKT720959:TKU720959 TUP720959:TUQ720959 UEL720959:UEM720959 UOH720959:UOI720959 UYD720959:UYE720959 VHZ720959:VIA720959 VRV720959:VRW720959 WBR720959:WBS720959 WLN720959:WLO720959 WVJ720959:WVK720959 B786495:C786495 IX786495:IY786495 ST786495:SU786495 ACP786495:ACQ786495 AML786495:AMM786495 AWH786495:AWI786495 BGD786495:BGE786495 BPZ786495:BQA786495 BZV786495:BZW786495 CJR786495:CJS786495 CTN786495:CTO786495 DDJ786495:DDK786495 DNF786495:DNG786495 DXB786495:DXC786495 EGX786495:EGY786495 EQT786495:EQU786495 FAP786495:FAQ786495 FKL786495:FKM786495 FUH786495:FUI786495 GED786495:GEE786495 GNZ786495:GOA786495 GXV786495:GXW786495 HHR786495:HHS786495 HRN786495:HRO786495 IBJ786495:IBK786495 ILF786495:ILG786495 IVB786495:IVC786495 JEX786495:JEY786495 JOT786495:JOU786495 JYP786495:JYQ786495 KIL786495:KIM786495 KSH786495:KSI786495 LCD786495:LCE786495 LLZ786495:LMA786495 LVV786495:LVW786495 MFR786495:MFS786495 MPN786495:MPO786495 MZJ786495:MZK786495 NJF786495:NJG786495 NTB786495:NTC786495 OCX786495:OCY786495 OMT786495:OMU786495 OWP786495:OWQ786495 PGL786495:PGM786495 PQH786495:PQI786495 QAD786495:QAE786495 QJZ786495:QKA786495 QTV786495:QTW786495 RDR786495:RDS786495 RNN786495:RNO786495 RXJ786495:RXK786495 SHF786495:SHG786495 SRB786495:SRC786495 TAX786495:TAY786495 TKT786495:TKU786495 TUP786495:TUQ786495 UEL786495:UEM786495 UOH786495:UOI786495 UYD786495:UYE786495 VHZ786495:VIA786495 VRV786495:VRW786495 WBR786495:WBS786495 WLN786495:WLO786495 WVJ786495:WVK786495 B852031:C852031 IX852031:IY852031 ST852031:SU852031 ACP852031:ACQ852031 AML852031:AMM852031 AWH852031:AWI852031 BGD852031:BGE852031 BPZ852031:BQA852031 BZV852031:BZW852031 CJR852031:CJS852031 CTN852031:CTO852031 DDJ852031:DDK852031 DNF852031:DNG852031 DXB852031:DXC852031 EGX852031:EGY852031 EQT852031:EQU852031 FAP852031:FAQ852031 FKL852031:FKM852031 FUH852031:FUI852031 GED852031:GEE852031 GNZ852031:GOA852031 GXV852031:GXW852031 HHR852031:HHS852031 HRN852031:HRO852031 IBJ852031:IBK852031 ILF852031:ILG852031 IVB852031:IVC852031 JEX852031:JEY852031 JOT852031:JOU852031 JYP852031:JYQ852031 KIL852031:KIM852031 KSH852031:KSI852031 LCD852031:LCE852031 LLZ852031:LMA852031 LVV852031:LVW852031 MFR852031:MFS852031 MPN852031:MPO852031 MZJ852031:MZK852031 NJF852031:NJG852031 NTB852031:NTC852031 OCX852031:OCY852031 OMT852031:OMU852031 OWP852031:OWQ852031 PGL852031:PGM852031 PQH852031:PQI852031 QAD852031:QAE852031 QJZ852031:QKA852031 QTV852031:QTW852031 RDR852031:RDS852031 RNN852031:RNO852031 RXJ852031:RXK852031 SHF852031:SHG852031 SRB852031:SRC852031 TAX852031:TAY852031 TKT852031:TKU852031 TUP852031:TUQ852031 UEL852031:UEM852031 UOH852031:UOI852031 UYD852031:UYE852031 VHZ852031:VIA852031 VRV852031:VRW852031 WBR852031:WBS852031 WLN852031:WLO852031 WVJ852031:WVK852031 B917567:C917567 IX917567:IY917567 ST917567:SU917567 ACP917567:ACQ917567 AML917567:AMM917567 AWH917567:AWI917567 BGD917567:BGE917567 BPZ917567:BQA917567 BZV917567:BZW917567 CJR917567:CJS917567 CTN917567:CTO917567 DDJ917567:DDK917567 DNF917567:DNG917567 DXB917567:DXC917567 EGX917567:EGY917567 EQT917567:EQU917567 FAP917567:FAQ917567 FKL917567:FKM917567 FUH917567:FUI917567 GED917567:GEE917567 GNZ917567:GOA917567 GXV917567:GXW917567 HHR917567:HHS917567 HRN917567:HRO917567 IBJ917567:IBK917567 ILF917567:ILG917567 IVB917567:IVC917567 JEX917567:JEY917567 JOT917567:JOU917567 JYP917567:JYQ917567 KIL917567:KIM917567 KSH917567:KSI917567 LCD917567:LCE917567 LLZ917567:LMA917567 LVV917567:LVW917567 MFR917567:MFS917567 MPN917567:MPO917567 MZJ917567:MZK917567 NJF917567:NJG917567 NTB917567:NTC917567 OCX917567:OCY917567 OMT917567:OMU917567 OWP917567:OWQ917567 PGL917567:PGM917567 PQH917567:PQI917567 QAD917567:QAE917567 QJZ917567:QKA917567 QTV917567:QTW917567 RDR917567:RDS917567 RNN917567:RNO917567 RXJ917567:RXK917567 SHF917567:SHG917567 SRB917567:SRC917567 TAX917567:TAY917567 TKT917567:TKU917567 TUP917567:TUQ917567 UEL917567:UEM917567 UOH917567:UOI917567 UYD917567:UYE917567 VHZ917567:VIA917567 VRV917567:VRW917567 WBR917567:WBS917567 WLN917567:WLO917567 WVJ917567:WVK917567 B983103:C983103 IX983103:IY983103 ST983103:SU983103 ACP983103:ACQ983103 AML983103:AMM983103 AWH983103:AWI983103 BGD983103:BGE983103 BPZ983103:BQA983103 BZV983103:BZW983103 CJR983103:CJS983103 CTN983103:CTO983103 DDJ983103:DDK983103 DNF983103:DNG983103 DXB983103:DXC983103 EGX983103:EGY983103 EQT983103:EQU983103 FAP983103:FAQ983103 FKL983103:FKM983103 FUH983103:FUI983103 GED983103:GEE983103 GNZ983103:GOA983103 GXV983103:GXW983103 HHR983103:HHS983103 HRN983103:HRO983103 IBJ983103:IBK983103 ILF983103:ILG983103 IVB983103:IVC983103 JEX983103:JEY983103 JOT983103:JOU983103 JYP983103:JYQ983103 KIL983103:KIM983103 KSH983103:KSI983103 LCD983103:LCE983103 LLZ983103:LMA983103 LVV983103:LVW983103 MFR983103:MFS983103 MPN983103:MPO983103 MZJ983103:MZK983103 NJF983103:NJG983103 NTB983103:NTC983103 OCX983103:OCY983103 OMT983103:OMU983103 OWP983103:OWQ983103 PGL983103:PGM983103 PQH983103:PQI983103 QAD983103:QAE983103 QJZ983103:QKA983103 QTV983103:QTW983103 RDR983103:RDS983103 RNN983103:RNO983103 RXJ983103:RXK983103 SHF983103:SHG983103 SRB983103:SRC983103 TAX983103:TAY983103 TKT983103:TKU983103 TUP983103:TUQ983103 UEL983103:UEM983103 UOH983103:UOI983103 UYD983103:UYE983103 VHZ983103:VIA983103 VRV983103:VRW983103 WBR983103:WBS983103 WLN983103:WLO983103 B63:C63">
      <formula1>$W$52:$W$57</formula1>
    </dataValidation>
    <dataValidation type="list" allowBlank="1" sqref="WVJ983102:WVK983102 IX62:IY62 ST62:SU62 ACP62:ACQ62 AML62:AMM62 AWH62:AWI62 BGD62:BGE62 BPZ62:BQA62 BZV62:BZW62 CJR62:CJS62 CTN62:CTO62 DDJ62:DDK62 DNF62:DNG62 DXB62:DXC62 EGX62:EGY62 EQT62:EQU62 FAP62:FAQ62 FKL62:FKM62 FUH62:FUI62 GED62:GEE62 GNZ62:GOA62 GXV62:GXW62 HHR62:HHS62 HRN62:HRO62 IBJ62:IBK62 ILF62:ILG62 IVB62:IVC62 JEX62:JEY62 JOT62:JOU62 JYP62:JYQ62 KIL62:KIM62 KSH62:KSI62 LCD62:LCE62 LLZ62:LMA62 LVV62:LVW62 MFR62:MFS62 MPN62:MPO62 MZJ62:MZK62 NJF62:NJG62 NTB62:NTC62 OCX62:OCY62 OMT62:OMU62 OWP62:OWQ62 PGL62:PGM62 PQH62:PQI62 QAD62:QAE62 QJZ62:QKA62 QTV62:QTW62 RDR62:RDS62 RNN62:RNO62 RXJ62:RXK62 SHF62:SHG62 SRB62:SRC62 TAX62:TAY62 TKT62:TKU62 TUP62:TUQ62 UEL62:UEM62 UOH62:UOI62 UYD62:UYE62 VHZ62:VIA62 VRV62:VRW62 WBR62:WBS62 WLN62:WLO62 WVJ62:WVK62 B65598:C65598 IX65598:IY65598 ST65598:SU65598 ACP65598:ACQ65598 AML65598:AMM65598 AWH65598:AWI65598 BGD65598:BGE65598 BPZ65598:BQA65598 BZV65598:BZW65598 CJR65598:CJS65598 CTN65598:CTO65598 DDJ65598:DDK65598 DNF65598:DNG65598 DXB65598:DXC65598 EGX65598:EGY65598 EQT65598:EQU65598 FAP65598:FAQ65598 FKL65598:FKM65598 FUH65598:FUI65598 GED65598:GEE65598 GNZ65598:GOA65598 GXV65598:GXW65598 HHR65598:HHS65598 HRN65598:HRO65598 IBJ65598:IBK65598 ILF65598:ILG65598 IVB65598:IVC65598 JEX65598:JEY65598 JOT65598:JOU65598 JYP65598:JYQ65598 KIL65598:KIM65598 KSH65598:KSI65598 LCD65598:LCE65598 LLZ65598:LMA65598 LVV65598:LVW65598 MFR65598:MFS65598 MPN65598:MPO65598 MZJ65598:MZK65598 NJF65598:NJG65598 NTB65598:NTC65598 OCX65598:OCY65598 OMT65598:OMU65598 OWP65598:OWQ65598 PGL65598:PGM65598 PQH65598:PQI65598 QAD65598:QAE65598 QJZ65598:QKA65598 QTV65598:QTW65598 RDR65598:RDS65598 RNN65598:RNO65598 RXJ65598:RXK65598 SHF65598:SHG65598 SRB65598:SRC65598 TAX65598:TAY65598 TKT65598:TKU65598 TUP65598:TUQ65598 UEL65598:UEM65598 UOH65598:UOI65598 UYD65598:UYE65598 VHZ65598:VIA65598 VRV65598:VRW65598 WBR65598:WBS65598 WLN65598:WLO65598 WVJ65598:WVK65598 B131134:C131134 IX131134:IY131134 ST131134:SU131134 ACP131134:ACQ131134 AML131134:AMM131134 AWH131134:AWI131134 BGD131134:BGE131134 BPZ131134:BQA131134 BZV131134:BZW131134 CJR131134:CJS131134 CTN131134:CTO131134 DDJ131134:DDK131134 DNF131134:DNG131134 DXB131134:DXC131134 EGX131134:EGY131134 EQT131134:EQU131134 FAP131134:FAQ131134 FKL131134:FKM131134 FUH131134:FUI131134 GED131134:GEE131134 GNZ131134:GOA131134 GXV131134:GXW131134 HHR131134:HHS131134 HRN131134:HRO131134 IBJ131134:IBK131134 ILF131134:ILG131134 IVB131134:IVC131134 JEX131134:JEY131134 JOT131134:JOU131134 JYP131134:JYQ131134 KIL131134:KIM131134 KSH131134:KSI131134 LCD131134:LCE131134 LLZ131134:LMA131134 LVV131134:LVW131134 MFR131134:MFS131134 MPN131134:MPO131134 MZJ131134:MZK131134 NJF131134:NJG131134 NTB131134:NTC131134 OCX131134:OCY131134 OMT131134:OMU131134 OWP131134:OWQ131134 PGL131134:PGM131134 PQH131134:PQI131134 QAD131134:QAE131134 QJZ131134:QKA131134 QTV131134:QTW131134 RDR131134:RDS131134 RNN131134:RNO131134 RXJ131134:RXK131134 SHF131134:SHG131134 SRB131134:SRC131134 TAX131134:TAY131134 TKT131134:TKU131134 TUP131134:TUQ131134 UEL131134:UEM131134 UOH131134:UOI131134 UYD131134:UYE131134 VHZ131134:VIA131134 VRV131134:VRW131134 WBR131134:WBS131134 WLN131134:WLO131134 WVJ131134:WVK131134 B196670:C196670 IX196670:IY196670 ST196670:SU196670 ACP196670:ACQ196670 AML196670:AMM196670 AWH196670:AWI196670 BGD196670:BGE196670 BPZ196670:BQA196670 BZV196670:BZW196670 CJR196670:CJS196670 CTN196670:CTO196670 DDJ196670:DDK196670 DNF196670:DNG196670 DXB196670:DXC196670 EGX196670:EGY196670 EQT196670:EQU196670 FAP196670:FAQ196670 FKL196670:FKM196670 FUH196670:FUI196670 GED196670:GEE196670 GNZ196670:GOA196670 GXV196670:GXW196670 HHR196670:HHS196670 HRN196670:HRO196670 IBJ196670:IBK196670 ILF196670:ILG196670 IVB196670:IVC196670 JEX196670:JEY196670 JOT196670:JOU196670 JYP196670:JYQ196670 KIL196670:KIM196670 KSH196670:KSI196670 LCD196670:LCE196670 LLZ196670:LMA196670 LVV196670:LVW196670 MFR196670:MFS196670 MPN196670:MPO196670 MZJ196670:MZK196670 NJF196670:NJG196670 NTB196670:NTC196670 OCX196670:OCY196670 OMT196670:OMU196670 OWP196670:OWQ196670 PGL196670:PGM196670 PQH196670:PQI196670 QAD196670:QAE196670 QJZ196670:QKA196670 QTV196670:QTW196670 RDR196670:RDS196670 RNN196670:RNO196670 RXJ196670:RXK196670 SHF196670:SHG196670 SRB196670:SRC196670 TAX196670:TAY196670 TKT196670:TKU196670 TUP196670:TUQ196670 UEL196670:UEM196670 UOH196670:UOI196670 UYD196670:UYE196670 VHZ196670:VIA196670 VRV196670:VRW196670 WBR196670:WBS196670 WLN196670:WLO196670 WVJ196670:WVK196670 B262206:C262206 IX262206:IY262206 ST262206:SU262206 ACP262206:ACQ262206 AML262206:AMM262206 AWH262206:AWI262206 BGD262206:BGE262206 BPZ262206:BQA262206 BZV262206:BZW262206 CJR262206:CJS262206 CTN262206:CTO262206 DDJ262206:DDK262206 DNF262206:DNG262206 DXB262206:DXC262206 EGX262206:EGY262206 EQT262206:EQU262206 FAP262206:FAQ262206 FKL262206:FKM262206 FUH262206:FUI262206 GED262206:GEE262206 GNZ262206:GOA262206 GXV262206:GXW262206 HHR262206:HHS262206 HRN262206:HRO262206 IBJ262206:IBK262206 ILF262206:ILG262206 IVB262206:IVC262206 JEX262206:JEY262206 JOT262206:JOU262206 JYP262206:JYQ262206 KIL262206:KIM262206 KSH262206:KSI262206 LCD262206:LCE262206 LLZ262206:LMA262206 LVV262206:LVW262206 MFR262206:MFS262206 MPN262206:MPO262206 MZJ262206:MZK262206 NJF262206:NJG262206 NTB262206:NTC262206 OCX262206:OCY262206 OMT262206:OMU262206 OWP262206:OWQ262206 PGL262206:PGM262206 PQH262206:PQI262206 QAD262206:QAE262206 QJZ262206:QKA262206 QTV262206:QTW262206 RDR262206:RDS262206 RNN262206:RNO262206 RXJ262206:RXK262206 SHF262206:SHG262206 SRB262206:SRC262206 TAX262206:TAY262206 TKT262206:TKU262206 TUP262206:TUQ262206 UEL262206:UEM262206 UOH262206:UOI262206 UYD262206:UYE262206 VHZ262206:VIA262206 VRV262206:VRW262206 WBR262206:WBS262206 WLN262206:WLO262206 WVJ262206:WVK262206 B327742:C327742 IX327742:IY327742 ST327742:SU327742 ACP327742:ACQ327742 AML327742:AMM327742 AWH327742:AWI327742 BGD327742:BGE327742 BPZ327742:BQA327742 BZV327742:BZW327742 CJR327742:CJS327742 CTN327742:CTO327742 DDJ327742:DDK327742 DNF327742:DNG327742 DXB327742:DXC327742 EGX327742:EGY327742 EQT327742:EQU327742 FAP327742:FAQ327742 FKL327742:FKM327742 FUH327742:FUI327742 GED327742:GEE327742 GNZ327742:GOA327742 GXV327742:GXW327742 HHR327742:HHS327742 HRN327742:HRO327742 IBJ327742:IBK327742 ILF327742:ILG327742 IVB327742:IVC327742 JEX327742:JEY327742 JOT327742:JOU327742 JYP327742:JYQ327742 KIL327742:KIM327742 KSH327742:KSI327742 LCD327742:LCE327742 LLZ327742:LMA327742 LVV327742:LVW327742 MFR327742:MFS327742 MPN327742:MPO327742 MZJ327742:MZK327742 NJF327742:NJG327742 NTB327742:NTC327742 OCX327742:OCY327742 OMT327742:OMU327742 OWP327742:OWQ327742 PGL327742:PGM327742 PQH327742:PQI327742 QAD327742:QAE327742 QJZ327742:QKA327742 QTV327742:QTW327742 RDR327742:RDS327742 RNN327742:RNO327742 RXJ327742:RXK327742 SHF327742:SHG327742 SRB327742:SRC327742 TAX327742:TAY327742 TKT327742:TKU327742 TUP327742:TUQ327742 UEL327742:UEM327742 UOH327742:UOI327742 UYD327742:UYE327742 VHZ327742:VIA327742 VRV327742:VRW327742 WBR327742:WBS327742 WLN327742:WLO327742 WVJ327742:WVK327742 B393278:C393278 IX393278:IY393278 ST393278:SU393278 ACP393278:ACQ393278 AML393278:AMM393278 AWH393278:AWI393278 BGD393278:BGE393278 BPZ393278:BQA393278 BZV393278:BZW393278 CJR393278:CJS393278 CTN393278:CTO393278 DDJ393278:DDK393278 DNF393278:DNG393278 DXB393278:DXC393278 EGX393278:EGY393278 EQT393278:EQU393278 FAP393278:FAQ393278 FKL393278:FKM393278 FUH393278:FUI393278 GED393278:GEE393278 GNZ393278:GOA393278 GXV393278:GXW393278 HHR393278:HHS393278 HRN393278:HRO393278 IBJ393278:IBK393278 ILF393278:ILG393278 IVB393278:IVC393278 JEX393278:JEY393278 JOT393278:JOU393278 JYP393278:JYQ393278 KIL393278:KIM393278 KSH393278:KSI393278 LCD393278:LCE393278 LLZ393278:LMA393278 LVV393278:LVW393278 MFR393278:MFS393278 MPN393278:MPO393278 MZJ393278:MZK393278 NJF393278:NJG393278 NTB393278:NTC393278 OCX393278:OCY393278 OMT393278:OMU393278 OWP393278:OWQ393278 PGL393278:PGM393278 PQH393278:PQI393278 QAD393278:QAE393278 QJZ393278:QKA393278 QTV393278:QTW393278 RDR393278:RDS393278 RNN393278:RNO393278 RXJ393278:RXK393278 SHF393278:SHG393278 SRB393278:SRC393278 TAX393278:TAY393278 TKT393278:TKU393278 TUP393278:TUQ393278 UEL393278:UEM393278 UOH393278:UOI393278 UYD393278:UYE393278 VHZ393278:VIA393278 VRV393278:VRW393278 WBR393278:WBS393278 WLN393278:WLO393278 WVJ393278:WVK393278 B458814:C458814 IX458814:IY458814 ST458814:SU458814 ACP458814:ACQ458814 AML458814:AMM458814 AWH458814:AWI458814 BGD458814:BGE458814 BPZ458814:BQA458814 BZV458814:BZW458814 CJR458814:CJS458814 CTN458814:CTO458814 DDJ458814:DDK458814 DNF458814:DNG458814 DXB458814:DXC458814 EGX458814:EGY458814 EQT458814:EQU458814 FAP458814:FAQ458814 FKL458814:FKM458814 FUH458814:FUI458814 GED458814:GEE458814 GNZ458814:GOA458814 GXV458814:GXW458814 HHR458814:HHS458814 HRN458814:HRO458814 IBJ458814:IBK458814 ILF458814:ILG458814 IVB458814:IVC458814 JEX458814:JEY458814 JOT458814:JOU458814 JYP458814:JYQ458814 KIL458814:KIM458814 KSH458814:KSI458814 LCD458814:LCE458814 LLZ458814:LMA458814 LVV458814:LVW458814 MFR458814:MFS458814 MPN458814:MPO458814 MZJ458814:MZK458814 NJF458814:NJG458814 NTB458814:NTC458814 OCX458814:OCY458814 OMT458814:OMU458814 OWP458814:OWQ458814 PGL458814:PGM458814 PQH458814:PQI458814 QAD458814:QAE458814 QJZ458814:QKA458814 QTV458814:QTW458814 RDR458814:RDS458814 RNN458814:RNO458814 RXJ458814:RXK458814 SHF458814:SHG458814 SRB458814:SRC458814 TAX458814:TAY458814 TKT458814:TKU458814 TUP458814:TUQ458814 UEL458814:UEM458814 UOH458814:UOI458814 UYD458814:UYE458814 VHZ458814:VIA458814 VRV458814:VRW458814 WBR458814:WBS458814 WLN458814:WLO458814 WVJ458814:WVK458814 B524350:C524350 IX524350:IY524350 ST524350:SU524350 ACP524350:ACQ524350 AML524350:AMM524350 AWH524350:AWI524350 BGD524350:BGE524350 BPZ524350:BQA524350 BZV524350:BZW524350 CJR524350:CJS524350 CTN524350:CTO524350 DDJ524350:DDK524350 DNF524350:DNG524350 DXB524350:DXC524350 EGX524350:EGY524350 EQT524350:EQU524350 FAP524350:FAQ524350 FKL524350:FKM524350 FUH524350:FUI524350 GED524350:GEE524350 GNZ524350:GOA524350 GXV524350:GXW524350 HHR524350:HHS524350 HRN524350:HRO524350 IBJ524350:IBK524350 ILF524350:ILG524350 IVB524350:IVC524350 JEX524350:JEY524350 JOT524350:JOU524350 JYP524350:JYQ524350 KIL524350:KIM524350 KSH524350:KSI524350 LCD524350:LCE524350 LLZ524350:LMA524350 LVV524350:LVW524350 MFR524350:MFS524350 MPN524350:MPO524350 MZJ524350:MZK524350 NJF524350:NJG524350 NTB524350:NTC524350 OCX524350:OCY524350 OMT524350:OMU524350 OWP524350:OWQ524350 PGL524350:PGM524350 PQH524350:PQI524350 QAD524350:QAE524350 QJZ524350:QKA524350 QTV524350:QTW524350 RDR524350:RDS524350 RNN524350:RNO524350 RXJ524350:RXK524350 SHF524350:SHG524350 SRB524350:SRC524350 TAX524350:TAY524350 TKT524350:TKU524350 TUP524350:TUQ524350 UEL524350:UEM524350 UOH524350:UOI524350 UYD524350:UYE524350 VHZ524350:VIA524350 VRV524350:VRW524350 WBR524350:WBS524350 WLN524350:WLO524350 WVJ524350:WVK524350 B589886:C589886 IX589886:IY589886 ST589886:SU589886 ACP589886:ACQ589886 AML589886:AMM589886 AWH589886:AWI589886 BGD589886:BGE589886 BPZ589886:BQA589886 BZV589886:BZW589886 CJR589886:CJS589886 CTN589886:CTO589886 DDJ589886:DDK589886 DNF589886:DNG589886 DXB589886:DXC589886 EGX589886:EGY589886 EQT589886:EQU589886 FAP589886:FAQ589886 FKL589886:FKM589886 FUH589886:FUI589886 GED589886:GEE589886 GNZ589886:GOA589886 GXV589886:GXW589886 HHR589886:HHS589886 HRN589886:HRO589886 IBJ589886:IBK589886 ILF589886:ILG589886 IVB589886:IVC589886 JEX589886:JEY589886 JOT589886:JOU589886 JYP589886:JYQ589886 KIL589886:KIM589886 KSH589886:KSI589886 LCD589886:LCE589886 LLZ589886:LMA589886 LVV589886:LVW589886 MFR589886:MFS589886 MPN589886:MPO589886 MZJ589886:MZK589886 NJF589886:NJG589886 NTB589886:NTC589886 OCX589886:OCY589886 OMT589886:OMU589886 OWP589886:OWQ589886 PGL589886:PGM589886 PQH589886:PQI589886 QAD589886:QAE589886 QJZ589886:QKA589886 QTV589886:QTW589886 RDR589886:RDS589886 RNN589886:RNO589886 RXJ589886:RXK589886 SHF589886:SHG589886 SRB589886:SRC589886 TAX589886:TAY589886 TKT589886:TKU589886 TUP589886:TUQ589886 UEL589886:UEM589886 UOH589886:UOI589886 UYD589886:UYE589886 VHZ589886:VIA589886 VRV589886:VRW589886 WBR589886:WBS589886 WLN589886:WLO589886 WVJ589886:WVK589886 B655422:C655422 IX655422:IY655422 ST655422:SU655422 ACP655422:ACQ655422 AML655422:AMM655422 AWH655422:AWI655422 BGD655422:BGE655422 BPZ655422:BQA655422 BZV655422:BZW655422 CJR655422:CJS655422 CTN655422:CTO655422 DDJ655422:DDK655422 DNF655422:DNG655422 DXB655422:DXC655422 EGX655422:EGY655422 EQT655422:EQU655422 FAP655422:FAQ655422 FKL655422:FKM655422 FUH655422:FUI655422 GED655422:GEE655422 GNZ655422:GOA655422 GXV655422:GXW655422 HHR655422:HHS655422 HRN655422:HRO655422 IBJ655422:IBK655422 ILF655422:ILG655422 IVB655422:IVC655422 JEX655422:JEY655422 JOT655422:JOU655422 JYP655422:JYQ655422 KIL655422:KIM655422 KSH655422:KSI655422 LCD655422:LCE655422 LLZ655422:LMA655422 LVV655422:LVW655422 MFR655422:MFS655422 MPN655422:MPO655422 MZJ655422:MZK655422 NJF655422:NJG655422 NTB655422:NTC655422 OCX655422:OCY655422 OMT655422:OMU655422 OWP655422:OWQ655422 PGL655422:PGM655422 PQH655422:PQI655422 QAD655422:QAE655422 QJZ655422:QKA655422 QTV655422:QTW655422 RDR655422:RDS655422 RNN655422:RNO655422 RXJ655422:RXK655422 SHF655422:SHG655422 SRB655422:SRC655422 TAX655422:TAY655422 TKT655422:TKU655422 TUP655422:TUQ655422 UEL655422:UEM655422 UOH655422:UOI655422 UYD655422:UYE655422 VHZ655422:VIA655422 VRV655422:VRW655422 WBR655422:WBS655422 WLN655422:WLO655422 WVJ655422:WVK655422 B720958:C720958 IX720958:IY720958 ST720958:SU720958 ACP720958:ACQ720958 AML720958:AMM720958 AWH720958:AWI720958 BGD720958:BGE720958 BPZ720958:BQA720958 BZV720958:BZW720958 CJR720958:CJS720958 CTN720958:CTO720958 DDJ720958:DDK720958 DNF720958:DNG720958 DXB720958:DXC720958 EGX720958:EGY720958 EQT720958:EQU720958 FAP720958:FAQ720958 FKL720958:FKM720958 FUH720958:FUI720958 GED720958:GEE720958 GNZ720958:GOA720958 GXV720958:GXW720958 HHR720958:HHS720958 HRN720958:HRO720958 IBJ720958:IBK720958 ILF720958:ILG720958 IVB720958:IVC720958 JEX720958:JEY720958 JOT720958:JOU720958 JYP720958:JYQ720958 KIL720958:KIM720958 KSH720958:KSI720958 LCD720958:LCE720958 LLZ720958:LMA720958 LVV720958:LVW720958 MFR720958:MFS720958 MPN720958:MPO720958 MZJ720958:MZK720958 NJF720958:NJG720958 NTB720958:NTC720958 OCX720958:OCY720958 OMT720958:OMU720958 OWP720958:OWQ720958 PGL720958:PGM720958 PQH720958:PQI720958 QAD720958:QAE720958 QJZ720958:QKA720958 QTV720958:QTW720958 RDR720958:RDS720958 RNN720958:RNO720958 RXJ720958:RXK720958 SHF720958:SHG720958 SRB720958:SRC720958 TAX720958:TAY720958 TKT720958:TKU720958 TUP720958:TUQ720958 UEL720958:UEM720958 UOH720958:UOI720958 UYD720958:UYE720958 VHZ720958:VIA720958 VRV720958:VRW720958 WBR720958:WBS720958 WLN720958:WLO720958 WVJ720958:WVK720958 B786494:C786494 IX786494:IY786494 ST786494:SU786494 ACP786494:ACQ786494 AML786494:AMM786494 AWH786494:AWI786494 BGD786494:BGE786494 BPZ786494:BQA786494 BZV786494:BZW786494 CJR786494:CJS786494 CTN786494:CTO786494 DDJ786494:DDK786494 DNF786494:DNG786494 DXB786494:DXC786494 EGX786494:EGY786494 EQT786494:EQU786494 FAP786494:FAQ786494 FKL786494:FKM786494 FUH786494:FUI786494 GED786494:GEE786494 GNZ786494:GOA786494 GXV786494:GXW786494 HHR786494:HHS786494 HRN786494:HRO786494 IBJ786494:IBK786494 ILF786494:ILG786494 IVB786494:IVC786494 JEX786494:JEY786494 JOT786494:JOU786494 JYP786494:JYQ786494 KIL786494:KIM786494 KSH786494:KSI786494 LCD786494:LCE786494 LLZ786494:LMA786494 LVV786494:LVW786494 MFR786494:MFS786494 MPN786494:MPO786494 MZJ786494:MZK786494 NJF786494:NJG786494 NTB786494:NTC786494 OCX786494:OCY786494 OMT786494:OMU786494 OWP786494:OWQ786494 PGL786494:PGM786494 PQH786494:PQI786494 QAD786494:QAE786494 QJZ786494:QKA786494 QTV786494:QTW786494 RDR786494:RDS786494 RNN786494:RNO786494 RXJ786494:RXK786494 SHF786494:SHG786494 SRB786494:SRC786494 TAX786494:TAY786494 TKT786494:TKU786494 TUP786494:TUQ786494 UEL786494:UEM786494 UOH786494:UOI786494 UYD786494:UYE786494 VHZ786494:VIA786494 VRV786494:VRW786494 WBR786494:WBS786494 WLN786494:WLO786494 WVJ786494:WVK786494 B852030:C852030 IX852030:IY852030 ST852030:SU852030 ACP852030:ACQ852030 AML852030:AMM852030 AWH852030:AWI852030 BGD852030:BGE852030 BPZ852030:BQA852030 BZV852030:BZW852030 CJR852030:CJS852030 CTN852030:CTO852030 DDJ852030:DDK852030 DNF852030:DNG852030 DXB852030:DXC852030 EGX852030:EGY852030 EQT852030:EQU852030 FAP852030:FAQ852030 FKL852030:FKM852030 FUH852030:FUI852030 GED852030:GEE852030 GNZ852030:GOA852030 GXV852030:GXW852030 HHR852030:HHS852030 HRN852030:HRO852030 IBJ852030:IBK852030 ILF852030:ILG852030 IVB852030:IVC852030 JEX852030:JEY852030 JOT852030:JOU852030 JYP852030:JYQ852030 KIL852030:KIM852030 KSH852030:KSI852030 LCD852030:LCE852030 LLZ852030:LMA852030 LVV852030:LVW852030 MFR852030:MFS852030 MPN852030:MPO852030 MZJ852030:MZK852030 NJF852030:NJG852030 NTB852030:NTC852030 OCX852030:OCY852030 OMT852030:OMU852030 OWP852030:OWQ852030 PGL852030:PGM852030 PQH852030:PQI852030 QAD852030:QAE852030 QJZ852030:QKA852030 QTV852030:QTW852030 RDR852030:RDS852030 RNN852030:RNO852030 RXJ852030:RXK852030 SHF852030:SHG852030 SRB852030:SRC852030 TAX852030:TAY852030 TKT852030:TKU852030 TUP852030:TUQ852030 UEL852030:UEM852030 UOH852030:UOI852030 UYD852030:UYE852030 VHZ852030:VIA852030 VRV852030:VRW852030 WBR852030:WBS852030 WLN852030:WLO852030 WVJ852030:WVK852030 B917566:C917566 IX917566:IY917566 ST917566:SU917566 ACP917566:ACQ917566 AML917566:AMM917566 AWH917566:AWI917566 BGD917566:BGE917566 BPZ917566:BQA917566 BZV917566:BZW917566 CJR917566:CJS917566 CTN917566:CTO917566 DDJ917566:DDK917566 DNF917566:DNG917566 DXB917566:DXC917566 EGX917566:EGY917566 EQT917566:EQU917566 FAP917566:FAQ917566 FKL917566:FKM917566 FUH917566:FUI917566 GED917566:GEE917566 GNZ917566:GOA917566 GXV917566:GXW917566 HHR917566:HHS917566 HRN917566:HRO917566 IBJ917566:IBK917566 ILF917566:ILG917566 IVB917566:IVC917566 JEX917566:JEY917566 JOT917566:JOU917566 JYP917566:JYQ917566 KIL917566:KIM917566 KSH917566:KSI917566 LCD917566:LCE917566 LLZ917566:LMA917566 LVV917566:LVW917566 MFR917566:MFS917566 MPN917566:MPO917566 MZJ917566:MZK917566 NJF917566:NJG917566 NTB917566:NTC917566 OCX917566:OCY917566 OMT917566:OMU917566 OWP917566:OWQ917566 PGL917566:PGM917566 PQH917566:PQI917566 QAD917566:QAE917566 QJZ917566:QKA917566 QTV917566:QTW917566 RDR917566:RDS917566 RNN917566:RNO917566 RXJ917566:RXK917566 SHF917566:SHG917566 SRB917566:SRC917566 TAX917566:TAY917566 TKT917566:TKU917566 TUP917566:TUQ917566 UEL917566:UEM917566 UOH917566:UOI917566 UYD917566:UYE917566 VHZ917566:VIA917566 VRV917566:VRW917566 WBR917566:WBS917566 WLN917566:WLO917566 WVJ917566:WVK917566 B983102:C983102 IX983102:IY983102 ST983102:SU983102 ACP983102:ACQ983102 AML983102:AMM983102 AWH983102:AWI983102 BGD983102:BGE983102 BPZ983102:BQA983102 BZV983102:BZW983102 CJR983102:CJS983102 CTN983102:CTO983102 DDJ983102:DDK983102 DNF983102:DNG983102 DXB983102:DXC983102 EGX983102:EGY983102 EQT983102:EQU983102 FAP983102:FAQ983102 FKL983102:FKM983102 FUH983102:FUI983102 GED983102:GEE983102 GNZ983102:GOA983102 GXV983102:GXW983102 HHR983102:HHS983102 HRN983102:HRO983102 IBJ983102:IBK983102 ILF983102:ILG983102 IVB983102:IVC983102 JEX983102:JEY983102 JOT983102:JOU983102 JYP983102:JYQ983102 KIL983102:KIM983102 KSH983102:KSI983102 LCD983102:LCE983102 LLZ983102:LMA983102 LVV983102:LVW983102 MFR983102:MFS983102 MPN983102:MPO983102 MZJ983102:MZK983102 NJF983102:NJG983102 NTB983102:NTC983102 OCX983102:OCY983102 OMT983102:OMU983102 OWP983102:OWQ983102 PGL983102:PGM983102 PQH983102:PQI983102 QAD983102:QAE983102 QJZ983102:QKA983102 QTV983102:QTW983102 RDR983102:RDS983102 RNN983102:RNO983102 RXJ983102:RXK983102 SHF983102:SHG983102 SRB983102:SRC983102 TAX983102:TAY983102 TKT983102:TKU983102 TUP983102:TUQ983102 UEL983102:UEM983102 UOH983102:UOI983102 UYD983102:UYE983102 VHZ983102:VIA983102 VRV983102:VRW983102 WBR983102:WBS983102 WLN983102:WLO983102 B62:C62">
      <formula1>$V$52:$V$60</formula1>
    </dataValidation>
    <dataValidation type="list" allowBlank="1" sqref="WVJ983101:WVK98310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5597:C65597 IX65597:IY65597 ST65597:SU65597 ACP65597:ACQ65597 AML65597:AMM65597 AWH65597:AWI65597 BGD65597:BGE65597 BPZ65597:BQA65597 BZV65597:BZW65597 CJR65597:CJS65597 CTN65597:CTO65597 DDJ65597:DDK65597 DNF65597:DNG65597 DXB65597:DXC65597 EGX65597:EGY65597 EQT65597:EQU65597 FAP65597:FAQ65597 FKL65597:FKM65597 FUH65597:FUI65597 GED65597:GEE65597 GNZ65597:GOA65597 GXV65597:GXW65597 HHR65597:HHS65597 HRN65597:HRO65597 IBJ65597:IBK65597 ILF65597:ILG65597 IVB65597:IVC65597 JEX65597:JEY65597 JOT65597:JOU65597 JYP65597:JYQ65597 KIL65597:KIM65597 KSH65597:KSI65597 LCD65597:LCE65597 LLZ65597:LMA65597 LVV65597:LVW65597 MFR65597:MFS65597 MPN65597:MPO65597 MZJ65597:MZK65597 NJF65597:NJG65597 NTB65597:NTC65597 OCX65597:OCY65597 OMT65597:OMU65597 OWP65597:OWQ65597 PGL65597:PGM65597 PQH65597:PQI65597 QAD65597:QAE65597 QJZ65597:QKA65597 QTV65597:QTW65597 RDR65597:RDS65597 RNN65597:RNO65597 RXJ65597:RXK65597 SHF65597:SHG65597 SRB65597:SRC65597 TAX65597:TAY65597 TKT65597:TKU65597 TUP65597:TUQ65597 UEL65597:UEM65597 UOH65597:UOI65597 UYD65597:UYE65597 VHZ65597:VIA65597 VRV65597:VRW65597 WBR65597:WBS65597 WLN65597:WLO65597 WVJ65597:WVK65597 B131133:C131133 IX131133:IY131133 ST131133:SU131133 ACP131133:ACQ131133 AML131133:AMM131133 AWH131133:AWI131133 BGD131133:BGE131133 BPZ131133:BQA131133 BZV131133:BZW131133 CJR131133:CJS131133 CTN131133:CTO131133 DDJ131133:DDK131133 DNF131133:DNG131133 DXB131133:DXC131133 EGX131133:EGY131133 EQT131133:EQU131133 FAP131133:FAQ131133 FKL131133:FKM131133 FUH131133:FUI131133 GED131133:GEE131133 GNZ131133:GOA131133 GXV131133:GXW131133 HHR131133:HHS131133 HRN131133:HRO131133 IBJ131133:IBK131133 ILF131133:ILG131133 IVB131133:IVC131133 JEX131133:JEY131133 JOT131133:JOU131133 JYP131133:JYQ131133 KIL131133:KIM131133 KSH131133:KSI131133 LCD131133:LCE131133 LLZ131133:LMA131133 LVV131133:LVW131133 MFR131133:MFS131133 MPN131133:MPO131133 MZJ131133:MZK131133 NJF131133:NJG131133 NTB131133:NTC131133 OCX131133:OCY131133 OMT131133:OMU131133 OWP131133:OWQ131133 PGL131133:PGM131133 PQH131133:PQI131133 QAD131133:QAE131133 QJZ131133:QKA131133 QTV131133:QTW131133 RDR131133:RDS131133 RNN131133:RNO131133 RXJ131133:RXK131133 SHF131133:SHG131133 SRB131133:SRC131133 TAX131133:TAY131133 TKT131133:TKU131133 TUP131133:TUQ131133 UEL131133:UEM131133 UOH131133:UOI131133 UYD131133:UYE131133 VHZ131133:VIA131133 VRV131133:VRW131133 WBR131133:WBS131133 WLN131133:WLO131133 WVJ131133:WVK131133 B196669:C196669 IX196669:IY196669 ST196669:SU196669 ACP196669:ACQ196669 AML196669:AMM196669 AWH196669:AWI196669 BGD196669:BGE196669 BPZ196669:BQA196669 BZV196669:BZW196669 CJR196669:CJS196669 CTN196669:CTO196669 DDJ196669:DDK196669 DNF196669:DNG196669 DXB196669:DXC196669 EGX196669:EGY196669 EQT196669:EQU196669 FAP196669:FAQ196669 FKL196669:FKM196669 FUH196669:FUI196669 GED196669:GEE196669 GNZ196669:GOA196669 GXV196669:GXW196669 HHR196669:HHS196669 HRN196669:HRO196669 IBJ196669:IBK196669 ILF196669:ILG196669 IVB196669:IVC196669 JEX196669:JEY196669 JOT196669:JOU196669 JYP196669:JYQ196669 KIL196669:KIM196669 KSH196669:KSI196669 LCD196669:LCE196669 LLZ196669:LMA196669 LVV196669:LVW196669 MFR196669:MFS196669 MPN196669:MPO196669 MZJ196669:MZK196669 NJF196669:NJG196669 NTB196669:NTC196669 OCX196669:OCY196669 OMT196669:OMU196669 OWP196669:OWQ196669 PGL196669:PGM196669 PQH196669:PQI196669 QAD196669:QAE196669 QJZ196669:QKA196669 QTV196669:QTW196669 RDR196669:RDS196669 RNN196669:RNO196669 RXJ196669:RXK196669 SHF196669:SHG196669 SRB196669:SRC196669 TAX196669:TAY196669 TKT196669:TKU196669 TUP196669:TUQ196669 UEL196669:UEM196669 UOH196669:UOI196669 UYD196669:UYE196669 VHZ196669:VIA196669 VRV196669:VRW196669 WBR196669:WBS196669 WLN196669:WLO196669 WVJ196669:WVK196669 B262205:C262205 IX262205:IY262205 ST262205:SU262205 ACP262205:ACQ262205 AML262205:AMM262205 AWH262205:AWI262205 BGD262205:BGE262205 BPZ262205:BQA262205 BZV262205:BZW262205 CJR262205:CJS262205 CTN262205:CTO262205 DDJ262205:DDK262205 DNF262205:DNG262205 DXB262205:DXC262205 EGX262205:EGY262205 EQT262205:EQU262205 FAP262205:FAQ262205 FKL262205:FKM262205 FUH262205:FUI262205 GED262205:GEE262205 GNZ262205:GOA262205 GXV262205:GXW262205 HHR262205:HHS262205 HRN262205:HRO262205 IBJ262205:IBK262205 ILF262205:ILG262205 IVB262205:IVC262205 JEX262205:JEY262205 JOT262205:JOU262205 JYP262205:JYQ262205 KIL262205:KIM262205 KSH262205:KSI262205 LCD262205:LCE262205 LLZ262205:LMA262205 LVV262205:LVW262205 MFR262205:MFS262205 MPN262205:MPO262205 MZJ262205:MZK262205 NJF262205:NJG262205 NTB262205:NTC262205 OCX262205:OCY262205 OMT262205:OMU262205 OWP262205:OWQ262205 PGL262205:PGM262205 PQH262205:PQI262205 QAD262205:QAE262205 QJZ262205:QKA262205 QTV262205:QTW262205 RDR262205:RDS262205 RNN262205:RNO262205 RXJ262205:RXK262205 SHF262205:SHG262205 SRB262205:SRC262205 TAX262205:TAY262205 TKT262205:TKU262205 TUP262205:TUQ262205 UEL262205:UEM262205 UOH262205:UOI262205 UYD262205:UYE262205 VHZ262205:VIA262205 VRV262205:VRW262205 WBR262205:WBS262205 WLN262205:WLO262205 WVJ262205:WVK262205 B327741:C327741 IX327741:IY327741 ST327741:SU327741 ACP327741:ACQ327741 AML327741:AMM327741 AWH327741:AWI327741 BGD327741:BGE327741 BPZ327741:BQA327741 BZV327741:BZW327741 CJR327741:CJS327741 CTN327741:CTO327741 DDJ327741:DDK327741 DNF327741:DNG327741 DXB327741:DXC327741 EGX327741:EGY327741 EQT327741:EQU327741 FAP327741:FAQ327741 FKL327741:FKM327741 FUH327741:FUI327741 GED327741:GEE327741 GNZ327741:GOA327741 GXV327741:GXW327741 HHR327741:HHS327741 HRN327741:HRO327741 IBJ327741:IBK327741 ILF327741:ILG327741 IVB327741:IVC327741 JEX327741:JEY327741 JOT327741:JOU327741 JYP327741:JYQ327741 KIL327741:KIM327741 KSH327741:KSI327741 LCD327741:LCE327741 LLZ327741:LMA327741 LVV327741:LVW327741 MFR327741:MFS327741 MPN327741:MPO327741 MZJ327741:MZK327741 NJF327741:NJG327741 NTB327741:NTC327741 OCX327741:OCY327741 OMT327741:OMU327741 OWP327741:OWQ327741 PGL327741:PGM327741 PQH327741:PQI327741 QAD327741:QAE327741 QJZ327741:QKA327741 QTV327741:QTW327741 RDR327741:RDS327741 RNN327741:RNO327741 RXJ327741:RXK327741 SHF327741:SHG327741 SRB327741:SRC327741 TAX327741:TAY327741 TKT327741:TKU327741 TUP327741:TUQ327741 UEL327741:UEM327741 UOH327741:UOI327741 UYD327741:UYE327741 VHZ327741:VIA327741 VRV327741:VRW327741 WBR327741:WBS327741 WLN327741:WLO327741 WVJ327741:WVK327741 B393277:C393277 IX393277:IY393277 ST393277:SU393277 ACP393277:ACQ393277 AML393277:AMM393277 AWH393277:AWI393277 BGD393277:BGE393277 BPZ393277:BQA393277 BZV393277:BZW393277 CJR393277:CJS393277 CTN393277:CTO393277 DDJ393277:DDK393277 DNF393277:DNG393277 DXB393277:DXC393277 EGX393277:EGY393277 EQT393277:EQU393277 FAP393277:FAQ393277 FKL393277:FKM393277 FUH393277:FUI393277 GED393277:GEE393277 GNZ393277:GOA393277 GXV393277:GXW393277 HHR393277:HHS393277 HRN393277:HRO393277 IBJ393277:IBK393277 ILF393277:ILG393277 IVB393277:IVC393277 JEX393277:JEY393277 JOT393277:JOU393277 JYP393277:JYQ393277 KIL393277:KIM393277 KSH393277:KSI393277 LCD393277:LCE393277 LLZ393277:LMA393277 LVV393277:LVW393277 MFR393277:MFS393277 MPN393277:MPO393277 MZJ393277:MZK393277 NJF393277:NJG393277 NTB393277:NTC393277 OCX393277:OCY393277 OMT393277:OMU393277 OWP393277:OWQ393277 PGL393277:PGM393277 PQH393277:PQI393277 QAD393277:QAE393277 QJZ393277:QKA393277 QTV393277:QTW393277 RDR393277:RDS393277 RNN393277:RNO393277 RXJ393277:RXK393277 SHF393277:SHG393277 SRB393277:SRC393277 TAX393277:TAY393277 TKT393277:TKU393277 TUP393277:TUQ393277 UEL393277:UEM393277 UOH393277:UOI393277 UYD393277:UYE393277 VHZ393277:VIA393277 VRV393277:VRW393277 WBR393277:WBS393277 WLN393277:WLO393277 WVJ393277:WVK393277 B458813:C458813 IX458813:IY458813 ST458813:SU458813 ACP458813:ACQ458813 AML458813:AMM458813 AWH458813:AWI458813 BGD458813:BGE458813 BPZ458813:BQA458813 BZV458813:BZW458813 CJR458813:CJS458813 CTN458813:CTO458813 DDJ458813:DDK458813 DNF458813:DNG458813 DXB458813:DXC458813 EGX458813:EGY458813 EQT458813:EQU458813 FAP458813:FAQ458813 FKL458813:FKM458813 FUH458813:FUI458813 GED458813:GEE458813 GNZ458813:GOA458813 GXV458813:GXW458813 HHR458813:HHS458813 HRN458813:HRO458813 IBJ458813:IBK458813 ILF458813:ILG458813 IVB458813:IVC458813 JEX458813:JEY458813 JOT458813:JOU458813 JYP458813:JYQ458813 KIL458813:KIM458813 KSH458813:KSI458813 LCD458813:LCE458813 LLZ458813:LMA458813 LVV458813:LVW458813 MFR458813:MFS458813 MPN458813:MPO458813 MZJ458813:MZK458813 NJF458813:NJG458813 NTB458813:NTC458813 OCX458813:OCY458813 OMT458813:OMU458813 OWP458813:OWQ458813 PGL458813:PGM458813 PQH458813:PQI458813 QAD458813:QAE458813 QJZ458813:QKA458813 QTV458813:QTW458813 RDR458813:RDS458813 RNN458813:RNO458813 RXJ458813:RXK458813 SHF458813:SHG458813 SRB458813:SRC458813 TAX458813:TAY458813 TKT458813:TKU458813 TUP458813:TUQ458813 UEL458813:UEM458813 UOH458813:UOI458813 UYD458813:UYE458813 VHZ458813:VIA458813 VRV458813:VRW458813 WBR458813:WBS458813 WLN458813:WLO458813 WVJ458813:WVK458813 B524349:C524349 IX524349:IY524349 ST524349:SU524349 ACP524349:ACQ524349 AML524349:AMM524349 AWH524349:AWI524349 BGD524349:BGE524349 BPZ524349:BQA524349 BZV524349:BZW524349 CJR524349:CJS524349 CTN524349:CTO524349 DDJ524349:DDK524349 DNF524349:DNG524349 DXB524349:DXC524349 EGX524349:EGY524349 EQT524349:EQU524349 FAP524349:FAQ524349 FKL524349:FKM524349 FUH524349:FUI524349 GED524349:GEE524349 GNZ524349:GOA524349 GXV524349:GXW524349 HHR524349:HHS524349 HRN524349:HRO524349 IBJ524349:IBK524349 ILF524349:ILG524349 IVB524349:IVC524349 JEX524349:JEY524349 JOT524349:JOU524349 JYP524349:JYQ524349 KIL524349:KIM524349 KSH524349:KSI524349 LCD524349:LCE524349 LLZ524349:LMA524349 LVV524349:LVW524349 MFR524349:MFS524349 MPN524349:MPO524349 MZJ524349:MZK524349 NJF524349:NJG524349 NTB524349:NTC524349 OCX524349:OCY524349 OMT524349:OMU524349 OWP524349:OWQ524349 PGL524349:PGM524349 PQH524349:PQI524349 QAD524349:QAE524349 QJZ524349:QKA524349 QTV524349:QTW524349 RDR524349:RDS524349 RNN524349:RNO524349 RXJ524349:RXK524349 SHF524349:SHG524349 SRB524349:SRC524349 TAX524349:TAY524349 TKT524349:TKU524349 TUP524349:TUQ524349 UEL524349:UEM524349 UOH524349:UOI524349 UYD524349:UYE524349 VHZ524349:VIA524349 VRV524349:VRW524349 WBR524349:WBS524349 WLN524349:WLO524349 WVJ524349:WVK524349 B589885:C589885 IX589885:IY589885 ST589885:SU589885 ACP589885:ACQ589885 AML589885:AMM589885 AWH589885:AWI589885 BGD589885:BGE589885 BPZ589885:BQA589885 BZV589885:BZW589885 CJR589885:CJS589885 CTN589885:CTO589885 DDJ589885:DDK589885 DNF589885:DNG589885 DXB589885:DXC589885 EGX589885:EGY589885 EQT589885:EQU589885 FAP589885:FAQ589885 FKL589885:FKM589885 FUH589885:FUI589885 GED589885:GEE589885 GNZ589885:GOA589885 GXV589885:GXW589885 HHR589885:HHS589885 HRN589885:HRO589885 IBJ589885:IBK589885 ILF589885:ILG589885 IVB589885:IVC589885 JEX589885:JEY589885 JOT589885:JOU589885 JYP589885:JYQ589885 KIL589885:KIM589885 KSH589885:KSI589885 LCD589885:LCE589885 LLZ589885:LMA589885 LVV589885:LVW589885 MFR589885:MFS589885 MPN589885:MPO589885 MZJ589885:MZK589885 NJF589885:NJG589885 NTB589885:NTC589885 OCX589885:OCY589885 OMT589885:OMU589885 OWP589885:OWQ589885 PGL589885:PGM589885 PQH589885:PQI589885 QAD589885:QAE589885 QJZ589885:QKA589885 QTV589885:QTW589885 RDR589885:RDS589885 RNN589885:RNO589885 RXJ589885:RXK589885 SHF589885:SHG589885 SRB589885:SRC589885 TAX589885:TAY589885 TKT589885:TKU589885 TUP589885:TUQ589885 UEL589885:UEM589885 UOH589885:UOI589885 UYD589885:UYE589885 VHZ589885:VIA589885 VRV589885:VRW589885 WBR589885:WBS589885 WLN589885:WLO589885 WVJ589885:WVK589885 B655421:C655421 IX655421:IY655421 ST655421:SU655421 ACP655421:ACQ655421 AML655421:AMM655421 AWH655421:AWI655421 BGD655421:BGE655421 BPZ655421:BQA655421 BZV655421:BZW655421 CJR655421:CJS655421 CTN655421:CTO655421 DDJ655421:DDK655421 DNF655421:DNG655421 DXB655421:DXC655421 EGX655421:EGY655421 EQT655421:EQU655421 FAP655421:FAQ655421 FKL655421:FKM655421 FUH655421:FUI655421 GED655421:GEE655421 GNZ655421:GOA655421 GXV655421:GXW655421 HHR655421:HHS655421 HRN655421:HRO655421 IBJ655421:IBK655421 ILF655421:ILG655421 IVB655421:IVC655421 JEX655421:JEY655421 JOT655421:JOU655421 JYP655421:JYQ655421 KIL655421:KIM655421 KSH655421:KSI655421 LCD655421:LCE655421 LLZ655421:LMA655421 LVV655421:LVW655421 MFR655421:MFS655421 MPN655421:MPO655421 MZJ655421:MZK655421 NJF655421:NJG655421 NTB655421:NTC655421 OCX655421:OCY655421 OMT655421:OMU655421 OWP655421:OWQ655421 PGL655421:PGM655421 PQH655421:PQI655421 QAD655421:QAE655421 QJZ655421:QKA655421 QTV655421:QTW655421 RDR655421:RDS655421 RNN655421:RNO655421 RXJ655421:RXK655421 SHF655421:SHG655421 SRB655421:SRC655421 TAX655421:TAY655421 TKT655421:TKU655421 TUP655421:TUQ655421 UEL655421:UEM655421 UOH655421:UOI655421 UYD655421:UYE655421 VHZ655421:VIA655421 VRV655421:VRW655421 WBR655421:WBS655421 WLN655421:WLO655421 WVJ655421:WVK655421 B720957:C720957 IX720957:IY720957 ST720957:SU720957 ACP720957:ACQ720957 AML720957:AMM720957 AWH720957:AWI720957 BGD720957:BGE720957 BPZ720957:BQA720957 BZV720957:BZW720957 CJR720957:CJS720957 CTN720957:CTO720957 DDJ720957:DDK720957 DNF720957:DNG720957 DXB720957:DXC720957 EGX720957:EGY720957 EQT720957:EQU720957 FAP720957:FAQ720957 FKL720957:FKM720957 FUH720957:FUI720957 GED720957:GEE720957 GNZ720957:GOA720957 GXV720957:GXW720957 HHR720957:HHS720957 HRN720957:HRO720957 IBJ720957:IBK720957 ILF720957:ILG720957 IVB720957:IVC720957 JEX720957:JEY720957 JOT720957:JOU720957 JYP720957:JYQ720957 KIL720957:KIM720957 KSH720957:KSI720957 LCD720957:LCE720957 LLZ720957:LMA720957 LVV720957:LVW720957 MFR720957:MFS720957 MPN720957:MPO720957 MZJ720957:MZK720957 NJF720957:NJG720957 NTB720957:NTC720957 OCX720957:OCY720957 OMT720957:OMU720957 OWP720957:OWQ720957 PGL720957:PGM720957 PQH720957:PQI720957 QAD720957:QAE720957 QJZ720957:QKA720957 QTV720957:QTW720957 RDR720957:RDS720957 RNN720957:RNO720957 RXJ720957:RXK720957 SHF720957:SHG720957 SRB720957:SRC720957 TAX720957:TAY720957 TKT720957:TKU720957 TUP720957:TUQ720957 UEL720957:UEM720957 UOH720957:UOI720957 UYD720957:UYE720957 VHZ720957:VIA720957 VRV720957:VRW720957 WBR720957:WBS720957 WLN720957:WLO720957 WVJ720957:WVK720957 B786493:C786493 IX786493:IY786493 ST786493:SU786493 ACP786493:ACQ786493 AML786493:AMM786493 AWH786493:AWI786493 BGD786493:BGE786493 BPZ786493:BQA786493 BZV786493:BZW786493 CJR786493:CJS786493 CTN786493:CTO786493 DDJ786493:DDK786493 DNF786493:DNG786493 DXB786493:DXC786493 EGX786493:EGY786493 EQT786493:EQU786493 FAP786493:FAQ786493 FKL786493:FKM786493 FUH786493:FUI786493 GED786493:GEE786493 GNZ786493:GOA786493 GXV786493:GXW786493 HHR786493:HHS786493 HRN786493:HRO786493 IBJ786493:IBK786493 ILF786493:ILG786493 IVB786493:IVC786493 JEX786493:JEY786493 JOT786493:JOU786493 JYP786493:JYQ786493 KIL786493:KIM786493 KSH786493:KSI786493 LCD786493:LCE786493 LLZ786493:LMA786493 LVV786493:LVW786493 MFR786493:MFS786493 MPN786493:MPO786493 MZJ786493:MZK786493 NJF786493:NJG786493 NTB786493:NTC786493 OCX786493:OCY786493 OMT786493:OMU786493 OWP786493:OWQ786493 PGL786493:PGM786493 PQH786493:PQI786493 QAD786493:QAE786493 QJZ786493:QKA786493 QTV786493:QTW786493 RDR786493:RDS786493 RNN786493:RNO786493 RXJ786493:RXK786493 SHF786493:SHG786493 SRB786493:SRC786493 TAX786493:TAY786493 TKT786493:TKU786493 TUP786493:TUQ786493 UEL786493:UEM786493 UOH786493:UOI786493 UYD786493:UYE786493 VHZ786493:VIA786493 VRV786493:VRW786493 WBR786493:WBS786493 WLN786493:WLO786493 WVJ786493:WVK786493 B852029:C852029 IX852029:IY852029 ST852029:SU852029 ACP852029:ACQ852029 AML852029:AMM852029 AWH852029:AWI852029 BGD852029:BGE852029 BPZ852029:BQA852029 BZV852029:BZW852029 CJR852029:CJS852029 CTN852029:CTO852029 DDJ852029:DDK852029 DNF852029:DNG852029 DXB852029:DXC852029 EGX852029:EGY852029 EQT852029:EQU852029 FAP852029:FAQ852029 FKL852029:FKM852029 FUH852029:FUI852029 GED852029:GEE852029 GNZ852029:GOA852029 GXV852029:GXW852029 HHR852029:HHS852029 HRN852029:HRO852029 IBJ852029:IBK852029 ILF852029:ILG852029 IVB852029:IVC852029 JEX852029:JEY852029 JOT852029:JOU852029 JYP852029:JYQ852029 KIL852029:KIM852029 KSH852029:KSI852029 LCD852029:LCE852029 LLZ852029:LMA852029 LVV852029:LVW852029 MFR852029:MFS852029 MPN852029:MPO852029 MZJ852029:MZK852029 NJF852029:NJG852029 NTB852029:NTC852029 OCX852029:OCY852029 OMT852029:OMU852029 OWP852029:OWQ852029 PGL852029:PGM852029 PQH852029:PQI852029 QAD852029:QAE852029 QJZ852029:QKA852029 QTV852029:QTW852029 RDR852029:RDS852029 RNN852029:RNO852029 RXJ852029:RXK852029 SHF852029:SHG852029 SRB852029:SRC852029 TAX852029:TAY852029 TKT852029:TKU852029 TUP852029:TUQ852029 UEL852029:UEM852029 UOH852029:UOI852029 UYD852029:UYE852029 VHZ852029:VIA852029 VRV852029:VRW852029 WBR852029:WBS852029 WLN852029:WLO852029 WVJ852029:WVK852029 B917565:C917565 IX917565:IY917565 ST917565:SU917565 ACP917565:ACQ917565 AML917565:AMM917565 AWH917565:AWI917565 BGD917565:BGE917565 BPZ917565:BQA917565 BZV917565:BZW917565 CJR917565:CJS917565 CTN917565:CTO917565 DDJ917565:DDK917565 DNF917565:DNG917565 DXB917565:DXC917565 EGX917565:EGY917565 EQT917565:EQU917565 FAP917565:FAQ917565 FKL917565:FKM917565 FUH917565:FUI917565 GED917565:GEE917565 GNZ917565:GOA917565 GXV917565:GXW917565 HHR917565:HHS917565 HRN917565:HRO917565 IBJ917565:IBK917565 ILF917565:ILG917565 IVB917565:IVC917565 JEX917565:JEY917565 JOT917565:JOU917565 JYP917565:JYQ917565 KIL917565:KIM917565 KSH917565:KSI917565 LCD917565:LCE917565 LLZ917565:LMA917565 LVV917565:LVW917565 MFR917565:MFS917565 MPN917565:MPO917565 MZJ917565:MZK917565 NJF917565:NJG917565 NTB917565:NTC917565 OCX917565:OCY917565 OMT917565:OMU917565 OWP917565:OWQ917565 PGL917565:PGM917565 PQH917565:PQI917565 QAD917565:QAE917565 QJZ917565:QKA917565 QTV917565:QTW917565 RDR917565:RDS917565 RNN917565:RNO917565 RXJ917565:RXK917565 SHF917565:SHG917565 SRB917565:SRC917565 TAX917565:TAY917565 TKT917565:TKU917565 TUP917565:TUQ917565 UEL917565:UEM917565 UOH917565:UOI917565 UYD917565:UYE917565 VHZ917565:VIA917565 VRV917565:VRW917565 WBR917565:WBS917565 WLN917565:WLO917565 WVJ917565:WVK917565 B983101:C983101 IX983101:IY983101 ST983101:SU983101 ACP983101:ACQ983101 AML983101:AMM983101 AWH983101:AWI983101 BGD983101:BGE983101 BPZ983101:BQA983101 BZV983101:BZW983101 CJR983101:CJS983101 CTN983101:CTO983101 DDJ983101:DDK983101 DNF983101:DNG983101 DXB983101:DXC983101 EGX983101:EGY983101 EQT983101:EQU983101 FAP983101:FAQ983101 FKL983101:FKM983101 FUH983101:FUI983101 GED983101:GEE983101 GNZ983101:GOA983101 GXV983101:GXW983101 HHR983101:HHS983101 HRN983101:HRO983101 IBJ983101:IBK983101 ILF983101:ILG983101 IVB983101:IVC983101 JEX983101:JEY983101 JOT983101:JOU983101 JYP983101:JYQ983101 KIL983101:KIM983101 KSH983101:KSI983101 LCD983101:LCE983101 LLZ983101:LMA983101 LVV983101:LVW983101 MFR983101:MFS983101 MPN983101:MPO983101 MZJ983101:MZK983101 NJF983101:NJG983101 NTB983101:NTC983101 OCX983101:OCY983101 OMT983101:OMU983101 OWP983101:OWQ983101 PGL983101:PGM983101 PQH983101:PQI983101 QAD983101:QAE983101 QJZ983101:QKA983101 QTV983101:QTW983101 RDR983101:RDS983101 RNN983101:RNO983101 RXJ983101:RXK983101 SHF983101:SHG983101 SRB983101:SRC983101 TAX983101:TAY983101 TKT983101:TKU983101 TUP983101:TUQ983101 UEL983101:UEM983101 UOH983101:UOI983101 UYD983101:UYE983101 VHZ983101:VIA983101 VRV983101:VRW983101 WBR983101:WBS983101 WLN983101:WLO983101 B61:C61">
      <formula1>$U$52:$U$55</formula1>
    </dataValidation>
    <dataValidation type="list" allowBlank="1" sqref="WVJ983100:WVK983100 IX60:IY60 ST60:SU60 ACP60:ACQ60 AML60:AMM60 AWH60:AWI60 BGD60:BGE60 BPZ60:BQA60 BZV60:BZW60 CJR60:CJS60 CTN60:CTO60 DDJ60:DDK60 DNF60:DNG60 DXB60:DXC60 EGX60:EGY60 EQT60:EQU60 FAP60:FAQ60 FKL60:FKM60 FUH60:FUI60 GED60:GEE60 GNZ60:GOA60 GXV60:GXW60 HHR60:HHS60 HRN60:HRO60 IBJ60:IBK60 ILF60:ILG60 IVB60:IVC60 JEX60:JEY60 JOT60:JOU60 JYP60:JYQ60 KIL60:KIM60 KSH60:KSI60 LCD60:LCE60 LLZ60:LMA60 LVV60:LVW60 MFR60:MFS60 MPN60:MPO60 MZJ60:MZK60 NJF60:NJG60 NTB60:NTC60 OCX60:OCY60 OMT60:OMU60 OWP60:OWQ60 PGL60:PGM60 PQH60:PQI60 QAD60:QAE60 QJZ60:QKA60 QTV60:QTW60 RDR60:RDS60 RNN60:RNO60 RXJ60:RXK60 SHF60:SHG60 SRB60:SRC60 TAX60:TAY60 TKT60:TKU60 TUP60:TUQ60 UEL60:UEM60 UOH60:UOI60 UYD60:UYE60 VHZ60:VIA60 VRV60:VRW60 WBR60:WBS60 WLN60:WLO60 WVJ60:WVK60 B65596:C65596 IX65596:IY65596 ST65596:SU65596 ACP65596:ACQ65596 AML65596:AMM65596 AWH65596:AWI65596 BGD65596:BGE65596 BPZ65596:BQA65596 BZV65596:BZW65596 CJR65596:CJS65596 CTN65596:CTO65596 DDJ65596:DDK65596 DNF65596:DNG65596 DXB65596:DXC65596 EGX65596:EGY65596 EQT65596:EQU65596 FAP65596:FAQ65596 FKL65596:FKM65596 FUH65596:FUI65596 GED65596:GEE65596 GNZ65596:GOA65596 GXV65596:GXW65596 HHR65596:HHS65596 HRN65596:HRO65596 IBJ65596:IBK65596 ILF65596:ILG65596 IVB65596:IVC65596 JEX65596:JEY65596 JOT65596:JOU65596 JYP65596:JYQ65596 KIL65596:KIM65596 KSH65596:KSI65596 LCD65596:LCE65596 LLZ65596:LMA65596 LVV65596:LVW65596 MFR65596:MFS65596 MPN65596:MPO65596 MZJ65596:MZK65596 NJF65596:NJG65596 NTB65596:NTC65596 OCX65596:OCY65596 OMT65596:OMU65596 OWP65596:OWQ65596 PGL65596:PGM65596 PQH65596:PQI65596 QAD65596:QAE65596 QJZ65596:QKA65596 QTV65596:QTW65596 RDR65596:RDS65596 RNN65596:RNO65596 RXJ65596:RXK65596 SHF65596:SHG65596 SRB65596:SRC65596 TAX65596:TAY65596 TKT65596:TKU65596 TUP65596:TUQ65596 UEL65596:UEM65596 UOH65596:UOI65596 UYD65596:UYE65596 VHZ65596:VIA65596 VRV65596:VRW65596 WBR65596:WBS65596 WLN65596:WLO65596 WVJ65596:WVK65596 B131132:C131132 IX131132:IY131132 ST131132:SU131132 ACP131132:ACQ131132 AML131132:AMM131132 AWH131132:AWI131132 BGD131132:BGE131132 BPZ131132:BQA131132 BZV131132:BZW131132 CJR131132:CJS131132 CTN131132:CTO131132 DDJ131132:DDK131132 DNF131132:DNG131132 DXB131132:DXC131132 EGX131132:EGY131132 EQT131132:EQU131132 FAP131132:FAQ131132 FKL131132:FKM131132 FUH131132:FUI131132 GED131132:GEE131132 GNZ131132:GOA131132 GXV131132:GXW131132 HHR131132:HHS131132 HRN131132:HRO131132 IBJ131132:IBK131132 ILF131132:ILG131132 IVB131132:IVC131132 JEX131132:JEY131132 JOT131132:JOU131132 JYP131132:JYQ131132 KIL131132:KIM131132 KSH131132:KSI131132 LCD131132:LCE131132 LLZ131132:LMA131132 LVV131132:LVW131132 MFR131132:MFS131132 MPN131132:MPO131132 MZJ131132:MZK131132 NJF131132:NJG131132 NTB131132:NTC131132 OCX131132:OCY131132 OMT131132:OMU131132 OWP131132:OWQ131132 PGL131132:PGM131132 PQH131132:PQI131132 QAD131132:QAE131132 QJZ131132:QKA131132 QTV131132:QTW131132 RDR131132:RDS131132 RNN131132:RNO131132 RXJ131132:RXK131132 SHF131132:SHG131132 SRB131132:SRC131132 TAX131132:TAY131132 TKT131132:TKU131132 TUP131132:TUQ131132 UEL131132:UEM131132 UOH131132:UOI131132 UYD131132:UYE131132 VHZ131132:VIA131132 VRV131132:VRW131132 WBR131132:WBS131132 WLN131132:WLO131132 WVJ131132:WVK131132 B196668:C196668 IX196668:IY196668 ST196668:SU196668 ACP196668:ACQ196668 AML196668:AMM196668 AWH196668:AWI196668 BGD196668:BGE196668 BPZ196668:BQA196668 BZV196668:BZW196668 CJR196668:CJS196668 CTN196668:CTO196668 DDJ196668:DDK196668 DNF196668:DNG196668 DXB196668:DXC196668 EGX196668:EGY196668 EQT196668:EQU196668 FAP196668:FAQ196668 FKL196668:FKM196668 FUH196668:FUI196668 GED196668:GEE196668 GNZ196668:GOA196668 GXV196668:GXW196668 HHR196668:HHS196668 HRN196668:HRO196668 IBJ196668:IBK196668 ILF196668:ILG196668 IVB196668:IVC196668 JEX196668:JEY196668 JOT196668:JOU196668 JYP196668:JYQ196668 KIL196668:KIM196668 KSH196668:KSI196668 LCD196668:LCE196668 LLZ196668:LMA196668 LVV196668:LVW196668 MFR196668:MFS196668 MPN196668:MPO196668 MZJ196668:MZK196668 NJF196668:NJG196668 NTB196668:NTC196668 OCX196668:OCY196668 OMT196668:OMU196668 OWP196668:OWQ196668 PGL196668:PGM196668 PQH196668:PQI196668 QAD196668:QAE196668 QJZ196668:QKA196668 QTV196668:QTW196668 RDR196668:RDS196668 RNN196668:RNO196668 RXJ196668:RXK196668 SHF196668:SHG196668 SRB196668:SRC196668 TAX196668:TAY196668 TKT196668:TKU196668 TUP196668:TUQ196668 UEL196668:UEM196668 UOH196668:UOI196668 UYD196668:UYE196668 VHZ196668:VIA196668 VRV196668:VRW196668 WBR196668:WBS196668 WLN196668:WLO196668 WVJ196668:WVK196668 B262204:C262204 IX262204:IY262204 ST262204:SU262204 ACP262204:ACQ262204 AML262204:AMM262204 AWH262204:AWI262204 BGD262204:BGE262204 BPZ262204:BQA262204 BZV262204:BZW262204 CJR262204:CJS262204 CTN262204:CTO262204 DDJ262204:DDK262204 DNF262204:DNG262204 DXB262204:DXC262204 EGX262204:EGY262204 EQT262204:EQU262204 FAP262204:FAQ262204 FKL262204:FKM262204 FUH262204:FUI262204 GED262204:GEE262204 GNZ262204:GOA262204 GXV262204:GXW262204 HHR262204:HHS262204 HRN262204:HRO262204 IBJ262204:IBK262204 ILF262204:ILG262204 IVB262204:IVC262204 JEX262204:JEY262204 JOT262204:JOU262204 JYP262204:JYQ262204 KIL262204:KIM262204 KSH262204:KSI262204 LCD262204:LCE262204 LLZ262204:LMA262204 LVV262204:LVW262204 MFR262204:MFS262204 MPN262204:MPO262204 MZJ262204:MZK262204 NJF262204:NJG262204 NTB262204:NTC262204 OCX262204:OCY262204 OMT262204:OMU262204 OWP262204:OWQ262204 PGL262204:PGM262204 PQH262204:PQI262204 QAD262204:QAE262204 QJZ262204:QKA262204 QTV262204:QTW262204 RDR262204:RDS262204 RNN262204:RNO262204 RXJ262204:RXK262204 SHF262204:SHG262204 SRB262204:SRC262204 TAX262204:TAY262204 TKT262204:TKU262204 TUP262204:TUQ262204 UEL262204:UEM262204 UOH262204:UOI262204 UYD262204:UYE262204 VHZ262204:VIA262204 VRV262204:VRW262204 WBR262204:WBS262204 WLN262204:WLO262204 WVJ262204:WVK262204 B327740:C327740 IX327740:IY327740 ST327740:SU327740 ACP327740:ACQ327740 AML327740:AMM327740 AWH327740:AWI327740 BGD327740:BGE327740 BPZ327740:BQA327740 BZV327740:BZW327740 CJR327740:CJS327740 CTN327740:CTO327740 DDJ327740:DDK327740 DNF327740:DNG327740 DXB327740:DXC327740 EGX327740:EGY327740 EQT327740:EQU327740 FAP327740:FAQ327740 FKL327740:FKM327740 FUH327740:FUI327740 GED327740:GEE327740 GNZ327740:GOA327740 GXV327740:GXW327740 HHR327740:HHS327740 HRN327740:HRO327740 IBJ327740:IBK327740 ILF327740:ILG327740 IVB327740:IVC327740 JEX327740:JEY327740 JOT327740:JOU327740 JYP327740:JYQ327740 KIL327740:KIM327740 KSH327740:KSI327740 LCD327740:LCE327740 LLZ327740:LMA327740 LVV327740:LVW327740 MFR327740:MFS327740 MPN327740:MPO327740 MZJ327740:MZK327740 NJF327740:NJG327740 NTB327740:NTC327740 OCX327740:OCY327740 OMT327740:OMU327740 OWP327740:OWQ327740 PGL327740:PGM327740 PQH327740:PQI327740 QAD327740:QAE327740 QJZ327740:QKA327740 QTV327740:QTW327740 RDR327740:RDS327740 RNN327740:RNO327740 RXJ327740:RXK327740 SHF327740:SHG327740 SRB327740:SRC327740 TAX327740:TAY327740 TKT327740:TKU327740 TUP327740:TUQ327740 UEL327740:UEM327740 UOH327740:UOI327740 UYD327740:UYE327740 VHZ327740:VIA327740 VRV327740:VRW327740 WBR327740:WBS327740 WLN327740:WLO327740 WVJ327740:WVK327740 B393276:C393276 IX393276:IY393276 ST393276:SU393276 ACP393276:ACQ393276 AML393276:AMM393276 AWH393276:AWI393276 BGD393276:BGE393276 BPZ393276:BQA393276 BZV393276:BZW393276 CJR393276:CJS393276 CTN393276:CTO393276 DDJ393276:DDK393276 DNF393276:DNG393276 DXB393276:DXC393276 EGX393276:EGY393276 EQT393276:EQU393276 FAP393276:FAQ393276 FKL393276:FKM393276 FUH393276:FUI393276 GED393276:GEE393276 GNZ393276:GOA393276 GXV393276:GXW393276 HHR393276:HHS393276 HRN393276:HRO393276 IBJ393276:IBK393276 ILF393276:ILG393276 IVB393276:IVC393276 JEX393276:JEY393276 JOT393276:JOU393276 JYP393276:JYQ393276 KIL393276:KIM393276 KSH393276:KSI393276 LCD393276:LCE393276 LLZ393276:LMA393276 LVV393276:LVW393276 MFR393276:MFS393276 MPN393276:MPO393276 MZJ393276:MZK393276 NJF393276:NJG393276 NTB393276:NTC393276 OCX393276:OCY393276 OMT393276:OMU393276 OWP393276:OWQ393276 PGL393276:PGM393276 PQH393276:PQI393276 QAD393276:QAE393276 QJZ393276:QKA393276 QTV393276:QTW393276 RDR393276:RDS393276 RNN393276:RNO393276 RXJ393276:RXK393276 SHF393276:SHG393276 SRB393276:SRC393276 TAX393276:TAY393276 TKT393276:TKU393276 TUP393276:TUQ393276 UEL393276:UEM393276 UOH393276:UOI393276 UYD393276:UYE393276 VHZ393276:VIA393276 VRV393276:VRW393276 WBR393276:WBS393276 WLN393276:WLO393276 WVJ393276:WVK393276 B458812:C458812 IX458812:IY458812 ST458812:SU458812 ACP458812:ACQ458812 AML458812:AMM458812 AWH458812:AWI458812 BGD458812:BGE458812 BPZ458812:BQA458812 BZV458812:BZW458812 CJR458812:CJS458812 CTN458812:CTO458812 DDJ458812:DDK458812 DNF458812:DNG458812 DXB458812:DXC458812 EGX458812:EGY458812 EQT458812:EQU458812 FAP458812:FAQ458812 FKL458812:FKM458812 FUH458812:FUI458812 GED458812:GEE458812 GNZ458812:GOA458812 GXV458812:GXW458812 HHR458812:HHS458812 HRN458812:HRO458812 IBJ458812:IBK458812 ILF458812:ILG458812 IVB458812:IVC458812 JEX458812:JEY458812 JOT458812:JOU458812 JYP458812:JYQ458812 KIL458812:KIM458812 KSH458812:KSI458812 LCD458812:LCE458812 LLZ458812:LMA458812 LVV458812:LVW458812 MFR458812:MFS458812 MPN458812:MPO458812 MZJ458812:MZK458812 NJF458812:NJG458812 NTB458812:NTC458812 OCX458812:OCY458812 OMT458812:OMU458812 OWP458812:OWQ458812 PGL458812:PGM458812 PQH458812:PQI458812 QAD458812:QAE458812 QJZ458812:QKA458812 QTV458812:QTW458812 RDR458812:RDS458812 RNN458812:RNO458812 RXJ458812:RXK458812 SHF458812:SHG458812 SRB458812:SRC458812 TAX458812:TAY458812 TKT458812:TKU458812 TUP458812:TUQ458812 UEL458812:UEM458812 UOH458812:UOI458812 UYD458812:UYE458812 VHZ458812:VIA458812 VRV458812:VRW458812 WBR458812:WBS458812 WLN458812:WLO458812 WVJ458812:WVK458812 B524348:C524348 IX524348:IY524348 ST524348:SU524348 ACP524348:ACQ524348 AML524348:AMM524348 AWH524348:AWI524348 BGD524348:BGE524348 BPZ524348:BQA524348 BZV524348:BZW524348 CJR524348:CJS524348 CTN524348:CTO524348 DDJ524348:DDK524348 DNF524348:DNG524348 DXB524348:DXC524348 EGX524348:EGY524348 EQT524348:EQU524348 FAP524348:FAQ524348 FKL524348:FKM524348 FUH524348:FUI524348 GED524348:GEE524348 GNZ524348:GOA524348 GXV524348:GXW524348 HHR524348:HHS524348 HRN524348:HRO524348 IBJ524348:IBK524348 ILF524348:ILG524348 IVB524348:IVC524348 JEX524348:JEY524348 JOT524348:JOU524348 JYP524348:JYQ524348 KIL524348:KIM524348 KSH524348:KSI524348 LCD524348:LCE524348 LLZ524348:LMA524348 LVV524348:LVW524348 MFR524348:MFS524348 MPN524348:MPO524348 MZJ524348:MZK524348 NJF524348:NJG524348 NTB524348:NTC524348 OCX524348:OCY524348 OMT524348:OMU524348 OWP524348:OWQ524348 PGL524348:PGM524348 PQH524348:PQI524348 QAD524348:QAE524348 QJZ524348:QKA524348 QTV524348:QTW524348 RDR524348:RDS524348 RNN524348:RNO524348 RXJ524348:RXK524348 SHF524348:SHG524348 SRB524348:SRC524348 TAX524348:TAY524348 TKT524348:TKU524348 TUP524348:TUQ524348 UEL524348:UEM524348 UOH524348:UOI524348 UYD524348:UYE524348 VHZ524348:VIA524348 VRV524348:VRW524348 WBR524348:WBS524348 WLN524348:WLO524348 WVJ524348:WVK524348 B589884:C589884 IX589884:IY589884 ST589884:SU589884 ACP589884:ACQ589884 AML589884:AMM589884 AWH589884:AWI589884 BGD589884:BGE589884 BPZ589884:BQA589884 BZV589884:BZW589884 CJR589884:CJS589884 CTN589884:CTO589884 DDJ589884:DDK589884 DNF589884:DNG589884 DXB589884:DXC589884 EGX589884:EGY589884 EQT589884:EQU589884 FAP589884:FAQ589884 FKL589884:FKM589884 FUH589884:FUI589884 GED589884:GEE589884 GNZ589884:GOA589884 GXV589884:GXW589884 HHR589884:HHS589884 HRN589884:HRO589884 IBJ589884:IBK589884 ILF589884:ILG589884 IVB589884:IVC589884 JEX589884:JEY589884 JOT589884:JOU589884 JYP589884:JYQ589884 KIL589884:KIM589884 KSH589884:KSI589884 LCD589884:LCE589884 LLZ589884:LMA589884 LVV589884:LVW589884 MFR589884:MFS589884 MPN589884:MPO589884 MZJ589884:MZK589884 NJF589884:NJG589884 NTB589884:NTC589884 OCX589884:OCY589884 OMT589884:OMU589884 OWP589884:OWQ589884 PGL589884:PGM589884 PQH589884:PQI589884 QAD589884:QAE589884 QJZ589884:QKA589884 QTV589884:QTW589884 RDR589884:RDS589884 RNN589884:RNO589884 RXJ589884:RXK589884 SHF589884:SHG589884 SRB589884:SRC589884 TAX589884:TAY589884 TKT589884:TKU589884 TUP589884:TUQ589884 UEL589884:UEM589884 UOH589884:UOI589884 UYD589884:UYE589884 VHZ589884:VIA589884 VRV589884:VRW589884 WBR589884:WBS589884 WLN589884:WLO589884 WVJ589884:WVK589884 B655420:C655420 IX655420:IY655420 ST655420:SU655420 ACP655420:ACQ655420 AML655420:AMM655420 AWH655420:AWI655420 BGD655420:BGE655420 BPZ655420:BQA655420 BZV655420:BZW655420 CJR655420:CJS655420 CTN655420:CTO655420 DDJ655420:DDK655420 DNF655420:DNG655420 DXB655420:DXC655420 EGX655420:EGY655420 EQT655420:EQU655420 FAP655420:FAQ655420 FKL655420:FKM655420 FUH655420:FUI655420 GED655420:GEE655420 GNZ655420:GOA655420 GXV655420:GXW655420 HHR655420:HHS655420 HRN655420:HRO655420 IBJ655420:IBK655420 ILF655420:ILG655420 IVB655420:IVC655420 JEX655420:JEY655420 JOT655420:JOU655420 JYP655420:JYQ655420 KIL655420:KIM655420 KSH655420:KSI655420 LCD655420:LCE655420 LLZ655420:LMA655420 LVV655420:LVW655420 MFR655420:MFS655420 MPN655420:MPO655420 MZJ655420:MZK655420 NJF655420:NJG655420 NTB655420:NTC655420 OCX655420:OCY655420 OMT655420:OMU655420 OWP655420:OWQ655420 PGL655420:PGM655420 PQH655420:PQI655420 QAD655420:QAE655420 QJZ655420:QKA655420 QTV655420:QTW655420 RDR655420:RDS655420 RNN655420:RNO655420 RXJ655420:RXK655420 SHF655420:SHG655420 SRB655420:SRC655420 TAX655420:TAY655420 TKT655420:TKU655420 TUP655420:TUQ655420 UEL655420:UEM655420 UOH655420:UOI655420 UYD655420:UYE655420 VHZ655420:VIA655420 VRV655420:VRW655420 WBR655420:WBS655420 WLN655420:WLO655420 WVJ655420:WVK655420 B720956:C720956 IX720956:IY720956 ST720956:SU720956 ACP720956:ACQ720956 AML720956:AMM720956 AWH720956:AWI720956 BGD720956:BGE720956 BPZ720956:BQA720956 BZV720956:BZW720956 CJR720956:CJS720956 CTN720956:CTO720956 DDJ720956:DDK720956 DNF720956:DNG720956 DXB720956:DXC720956 EGX720956:EGY720956 EQT720956:EQU720956 FAP720956:FAQ720956 FKL720956:FKM720956 FUH720956:FUI720956 GED720956:GEE720956 GNZ720956:GOA720956 GXV720956:GXW720956 HHR720956:HHS720956 HRN720956:HRO720956 IBJ720956:IBK720956 ILF720956:ILG720956 IVB720956:IVC720956 JEX720956:JEY720956 JOT720956:JOU720956 JYP720956:JYQ720956 KIL720956:KIM720956 KSH720956:KSI720956 LCD720956:LCE720956 LLZ720956:LMA720956 LVV720956:LVW720956 MFR720956:MFS720956 MPN720956:MPO720956 MZJ720956:MZK720956 NJF720956:NJG720956 NTB720956:NTC720956 OCX720956:OCY720956 OMT720956:OMU720956 OWP720956:OWQ720956 PGL720956:PGM720956 PQH720956:PQI720956 QAD720956:QAE720956 QJZ720956:QKA720956 QTV720956:QTW720956 RDR720956:RDS720956 RNN720956:RNO720956 RXJ720956:RXK720956 SHF720956:SHG720956 SRB720956:SRC720956 TAX720956:TAY720956 TKT720956:TKU720956 TUP720956:TUQ720956 UEL720956:UEM720956 UOH720956:UOI720956 UYD720956:UYE720956 VHZ720956:VIA720956 VRV720956:VRW720956 WBR720956:WBS720956 WLN720956:WLO720956 WVJ720956:WVK720956 B786492:C786492 IX786492:IY786492 ST786492:SU786492 ACP786492:ACQ786492 AML786492:AMM786492 AWH786492:AWI786492 BGD786492:BGE786492 BPZ786492:BQA786492 BZV786492:BZW786492 CJR786492:CJS786492 CTN786492:CTO786492 DDJ786492:DDK786492 DNF786492:DNG786492 DXB786492:DXC786492 EGX786492:EGY786492 EQT786492:EQU786492 FAP786492:FAQ786492 FKL786492:FKM786492 FUH786492:FUI786492 GED786492:GEE786492 GNZ786492:GOA786492 GXV786492:GXW786492 HHR786492:HHS786492 HRN786492:HRO786492 IBJ786492:IBK786492 ILF786492:ILG786492 IVB786492:IVC786492 JEX786492:JEY786492 JOT786492:JOU786492 JYP786492:JYQ786492 KIL786492:KIM786492 KSH786492:KSI786492 LCD786492:LCE786492 LLZ786492:LMA786492 LVV786492:LVW786492 MFR786492:MFS786492 MPN786492:MPO786492 MZJ786492:MZK786492 NJF786492:NJG786492 NTB786492:NTC786492 OCX786492:OCY786492 OMT786492:OMU786492 OWP786492:OWQ786492 PGL786492:PGM786492 PQH786492:PQI786492 QAD786492:QAE786492 QJZ786492:QKA786492 QTV786492:QTW786492 RDR786492:RDS786492 RNN786492:RNO786492 RXJ786492:RXK786492 SHF786492:SHG786492 SRB786492:SRC786492 TAX786492:TAY786492 TKT786492:TKU786492 TUP786492:TUQ786492 UEL786492:UEM786492 UOH786492:UOI786492 UYD786492:UYE786492 VHZ786492:VIA786492 VRV786492:VRW786492 WBR786492:WBS786492 WLN786492:WLO786492 WVJ786492:WVK786492 B852028:C852028 IX852028:IY852028 ST852028:SU852028 ACP852028:ACQ852028 AML852028:AMM852028 AWH852028:AWI852028 BGD852028:BGE852028 BPZ852028:BQA852028 BZV852028:BZW852028 CJR852028:CJS852028 CTN852028:CTO852028 DDJ852028:DDK852028 DNF852028:DNG852028 DXB852028:DXC852028 EGX852028:EGY852028 EQT852028:EQU852028 FAP852028:FAQ852028 FKL852028:FKM852028 FUH852028:FUI852028 GED852028:GEE852028 GNZ852028:GOA852028 GXV852028:GXW852028 HHR852028:HHS852028 HRN852028:HRO852028 IBJ852028:IBK852028 ILF852028:ILG852028 IVB852028:IVC852028 JEX852028:JEY852028 JOT852028:JOU852028 JYP852028:JYQ852028 KIL852028:KIM852028 KSH852028:KSI852028 LCD852028:LCE852028 LLZ852028:LMA852028 LVV852028:LVW852028 MFR852028:MFS852028 MPN852028:MPO852028 MZJ852028:MZK852028 NJF852028:NJG852028 NTB852028:NTC852028 OCX852028:OCY852028 OMT852028:OMU852028 OWP852028:OWQ852028 PGL852028:PGM852028 PQH852028:PQI852028 QAD852028:QAE852028 QJZ852028:QKA852028 QTV852028:QTW852028 RDR852028:RDS852028 RNN852028:RNO852028 RXJ852028:RXK852028 SHF852028:SHG852028 SRB852028:SRC852028 TAX852028:TAY852028 TKT852028:TKU852028 TUP852028:TUQ852028 UEL852028:UEM852028 UOH852028:UOI852028 UYD852028:UYE852028 VHZ852028:VIA852028 VRV852028:VRW852028 WBR852028:WBS852028 WLN852028:WLO852028 WVJ852028:WVK852028 B917564:C917564 IX917564:IY917564 ST917564:SU917564 ACP917564:ACQ917564 AML917564:AMM917564 AWH917564:AWI917564 BGD917564:BGE917564 BPZ917564:BQA917564 BZV917564:BZW917564 CJR917564:CJS917564 CTN917564:CTO917564 DDJ917564:DDK917564 DNF917564:DNG917564 DXB917564:DXC917564 EGX917564:EGY917564 EQT917564:EQU917564 FAP917564:FAQ917564 FKL917564:FKM917564 FUH917564:FUI917564 GED917564:GEE917564 GNZ917564:GOA917564 GXV917564:GXW917564 HHR917564:HHS917564 HRN917564:HRO917564 IBJ917564:IBK917564 ILF917564:ILG917564 IVB917564:IVC917564 JEX917564:JEY917564 JOT917564:JOU917564 JYP917564:JYQ917564 KIL917564:KIM917564 KSH917564:KSI917564 LCD917564:LCE917564 LLZ917564:LMA917564 LVV917564:LVW917564 MFR917564:MFS917564 MPN917564:MPO917564 MZJ917564:MZK917564 NJF917564:NJG917564 NTB917564:NTC917564 OCX917564:OCY917564 OMT917564:OMU917564 OWP917564:OWQ917564 PGL917564:PGM917564 PQH917564:PQI917564 QAD917564:QAE917564 QJZ917564:QKA917564 QTV917564:QTW917564 RDR917564:RDS917564 RNN917564:RNO917564 RXJ917564:RXK917564 SHF917564:SHG917564 SRB917564:SRC917564 TAX917564:TAY917564 TKT917564:TKU917564 TUP917564:TUQ917564 UEL917564:UEM917564 UOH917564:UOI917564 UYD917564:UYE917564 VHZ917564:VIA917564 VRV917564:VRW917564 WBR917564:WBS917564 WLN917564:WLO917564 WVJ917564:WVK917564 B983100:C983100 IX983100:IY983100 ST983100:SU983100 ACP983100:ACQ983100 AML983100:AMM983100 AWH983100:AWI983100 BGD983100:BGE983100 BPZ983100:BQA983100 BZV983100:BZW983100 CJR983100:CJS983100 CTN983100:CTO983100 DDJ983100:DDK983100 DNF983100:DNG983100 DXB983100:DXC983100 EGX983100:EGY983100 EQT983100:EQU983100 FAP983100:FAQ983100 FKL983100:FKM983100 FUH983100:FUI983100 GED983100:GEE983100 GNZ983100:GOA983100 GXV983100:GXW983100 HHR983100:HHS983100 HRN983100:HRO983100 IBJ983100:IBK983100 ILF983100:ILG983100 IVB983100:IVC983100 JEX983100:JEY983100 JOT983100:JOU983100 JYP983100:JYQ983100 KIL983100:KIM983100 KSH983100:KSI983100 LCD983100:LCE983100 LLZ983100:LMA983100 LVV983100:LVW983100 MFR983100:MFS983100 MPN983100:MPO983100 MZJ983100:MZK983100 NJF983100:NJG983100 NTB983100:NTC983100 OCX983100:OCY983100 OMT983100:OMU983100 OWP983100:OWQ983100 PGL983100:PGM983100 PQH983100:PQI983100 QAD983100:QAE983100 QJZ983100:QKA983100 QTV983100:QTW983100 RDR983100:RDS983100 RNN983100:RNO983100 RXJ983100:RXK983100 SHF983100:SHG983100 SRB983100:SRC983100 TAX983100:TAY983100 TKT983100:TKU983100 TUP983100:TUQ983100 UEL983100:UEM983100 UOH983100:UOI983100 UYD983100:UYE983100 VHZ983100:VIA983100 VRV983100:VRW983100 WBR983100:WBS983100 WLN983100:WLO983100 B60:C60">
      <formula1>$T$52:$T$55</formula1>
    </dataValidation>
    <dataValidation type="list" allowBlank="1" sqref="WVJ98309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B59">
      <formula1>$S$52:$S$54</formula1>
    </dataValidation>
    <dataValidation type="list" allowBlank="1" sqref="WVJ98309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B58">
      <formula1>$R$52:$R$55</formula1>
    </dataValidation>
    <dataValidation type="list" allowBlank="1" sqref="WVJ98309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B57">
      <formula1>$Q$52:$Q$56</formula1>
    </dataValidation>
    <dataValidation type="list" allowBlank="1" sqref="WVJ98309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B56">
      <formula1>$P$52:$P$56</formula1>
    </dataValidation>
    <dataValidation type="list" allowBlank="1" sqref="WVJ98309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B54">
      <formula1>$O$52:$O$55</formula1>
    </dataValidation>
    <dataValidation type="list" allowBlank="1" sqref="WVJ98309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B53">
      <formula1>$N$52:$N$53</formula1>
    </dataValidation>
    <dataValidation type="list" allowBlank="1" sqref="WVJ98309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B52">
      <formula1>$M$52:$M$55</formula1>
    </dataValidation>
    <dataValidation type="list" allowBlank="1" sqref="B15:C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formula1>$S$11:$S$13</formula1>
    </dataValidation>
    <dataValidation type="list" allowBlank="1" sqref="WVK98308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C48">
      <formula1>$AF$36:$AF$39</formula1>
    </dataValidation>
    <dataValidation type="list" allowBlank="1" sqref="WVJ98308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B48">
      <formula1>$AE$36:$AE$38</formula1>
    </dataValidation>
    <dataValidation type="list" allowBlank="1" sqref="WVK98308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C47">
      <formula1>$AD$36:$AD$39</formula1>
    </dataValidation>
    <dataValidation type="list" allowBlank="1" sqref="WVJ98308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B47">
      <formula1>$AC$36:$AC$38</formula1>
    </dataValidation>
    <dataValidation type="list" allowBlank="1" sqref="WVK98308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C46">
      <formula1>$AB$36:$AB$39</formula1>
    </dataValidation>
    <dataValidation type="list" allowBlank="1" sqref="WVJ98308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B46">
      <formula1>$AA$36:$AA$38</formula1>
    </dataValidation>
    <dataValidation type="list" allowBlank="1" sqref="WVK98308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C45">
      <formula1>$Z$36:$Z$39</formula1>
    </dataValidation>
    <dataValidation type="list" allowBlank="1" sqref="WVJ98308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B45">
      <formula1>$Y$36:$Y$38</formula1>
    </dataValidation>
    <dataValidation type="list" allowBlank="1" sqref="WVK98308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C44">
      <formula1>$X$36:$X$39</formula1>
    </dataValidation>
    <dataValidation type="list" allowBlank="1" sqref="WVJ98308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B44">
      <formula1>$W$36:$W$38</formula1>
    </dataValidation>
    <dataValidation type="list" allowBlank="1" sqref="WVK98308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C43">
      <formula1>$V$36:$V$39</formula1>
    </dataValidation>
    <dataValidation type="list" allowBlank="1" sqref="WVJ98308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B43">
      <formula1>$U$36:$U$38</formula1>
    </dataValidation>
    <dataValidation type="list" allowBlank="1" sqref="WVK98308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C42">
      <formula1>$T$36:$T$39</formula1>
    </dataValidation>
    <dataValidation type="list" allowBlank="1" sqref="WVJ98308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B42">
      <formula1>$S$36:$S$38</formula1>
    </dataValidation>
    <dataValidation type="list" allowBlank="1" sqref="WVJ983079:WVK983079 IX39:IY39 ST39:SU39 ACP39:ACQ39 AML39:AMM39 AWH39:AWI39 BGD39:BGE39 BPZ39:BQA39 BZV39:BZW39 CJR39:CJS39 CTN39:CTO39 DDJ39:DDK39 DNF39:DNG39 DXB39:DXC39 EGX39:EGY39 EQT39:EQU39 FAP39:FAQ39 FKL39:FKM39 FUH39:FUI39 GED39:GEE39 GNZ39:GOA39 GXV39:GXW39 HHR39:HHS39 HRN39:HRO39 IBJ39:IBK39 ILF39:ILG39 IVB39:IVC39 JEX39:JEY39 JOT39:JOU39 JYP39:JYQ39 KIL39:KIM39 KSH39:KSI39 LCD39:LCE39 LLZ39:LMA39 LVV39:LVW39 MFR39:MFS39 MPN39:MPO39 MZJ39:MZK39 NJF39:NJG39 NTB39:NTC39 OCX39:OCY39 OMT39:OMU39 OWP39:OWQ39 PGL39:PGM39 PQH39:PQI39 QAD39:QAE39 QJZ39:QKA39 QTV39:QTW39 RDR39:RDS39 RNN39:RNO39 RXJ39:RXK39 SHF39:SHG39 SRB39:SRC39 TAX39:TAY39 TKT39:TKU39 TUP39:TUQ39 UEL39:UEM39 UOH39:UOI39 UYD39:UYE39 VHZ39:VIA39 VRV39:VRW39 WBR39:WBS39 WLN39:WLO39 WVJ39:WVK39 B65575:C65575 IX65575:IY65575 ST65575:SU65575 ACP65575:ACQ65575 AML65575:AMM65575 AWH65575:AWI65575 BGD65575:BGE65575 BPZ65575:BQA65575 BZV65575:BZW65575 CJR65575:CJS65575 CTN65575:CTO65575 DDJ65575:DDK65575 DNF65575:DNG65575 DXB65575:DXC65575 EGX65575:EGY65575 EQT65575:EQU65575 FAP65575:FAQ65575 FKL65575:FKM65575 FUH65575:FUI65575 GED65575:GEE65575 GNZ65575:GOA65575 GXV65575:GXW65575 HHR65575:HHS65575 HRN65575:HRO65575 IBJ65575:IBK65575 ILF65575:ILG65575 IVB65575:IVC65575 JEX65575:JEY65575 JOT65575:JOU65575 JYP65575:JYQ65575 KIL65575:KIM65575 KSH65575:KSI65575 LCD65575:LCE65575 LLZ65575:LMA65575 LVV65575:LVW65575 MFR65575:MFS65575 MPN65575:MPO65575 MZJ65575:MZK65575 NJF65575:NJG65575 NTB65575:NTC65575 OCX65575:OCY65575 OMT65575:OMU65575 OWP65575:OWQ65575 PGL65575:PGM65575 PQH65575:PQI65575 QAD65575:QAE65575 QJZ65575:QKA65575 QTV65575:QTW65575 RDR65575:RDS65575 RNN65575:RNO65575 RXJ65575:RXK65575 SHF65575:SHG65575 SRB65575:SRC65575 TAX65575:TAY65575 TKT65575:TKU65575 TUP65575:TUQ65575 UEL65575:UEM65575 UOH65575:UOI65575 UYD65575:UYE65575 VHZ65575:VIA65575 VRV65575:VRW65575 WBR65575:WBS65575 WLN65575:WLO65575 WVJ65575:WVK65575 B131111:C131111 IX131111:IY131111 ST131111:SU131111 ACP131111:ACQ131111 AML131111:AMM131111 AWH131111:AWI131111 BGD131111:BGE131111 BPZ131111:BQA131111 BZV131111:BZW131111 CJR131111:CJS131111 CTN131111:CTO131111 DDJ131111:DDK131111 DNF131111:DNG131111 DXB131111:DXC131111 EGX131111:EGY131111 EQT131111:EQU131111 FAP131111:FAQ131111 FKL131111:FKM131111 FUH131111:FUI131111 GED131111:GEE131111 GNZ131111:GOA131111 GXV131111:GXW131111 HHR131111:HHS131111 HRN131111:HRO131111 IBJ131111:IBK131111 ILF131111:ILG131111 IVB131111:IVC131111 JEX131111:JEY131111 JOT131111:JOU131111 JYP131111:JYQ131111 KIL131111:KIM131111 KSH131111:KSI131111 LCD131111:LCE131111 LLZ131111:LMA131111 LVV131111:LVW131111 MFR131111:MFS131111 MPN131111:MPO131111 MZJ131111:MZK131111 NJF131111:NJG131111 NTB131111:NTC131111 OCX131111:OCY131111 OMT131111:OMU131111 OWP131111:OWQ131111 PGL131111:PGM131111 PQH131111:PQI131111 QAD131111:QAE131111 QJZ131111:QKA131111 QTV131111:QTW131111 RDR131111:RDS131111 RNN131111:RNO131111 RXJ131111:RXK131111 SHF131111:SHG131111 SRB131111:SRC131111 TAX131111:TAY131111 TKT131111:TKU131111 TUP131111:TUQ131111 UEL131111:UEM131111 UOH131111:UOI131111 UYD131111:UYE131111 VHZ131111:VIA131111 VRV131111:VRW131111 WBR131111:WBS131111 WLN131111:WLO131111 WVJ131111:WVK131111 B196647:C196647 IX196647:IY196647 ST196647:SU196647 ACP196647:ACQ196647 AML196647:AMM196647 AWH196647:AWI196647 BGD196647:BGE196647 BPZ196647:BQA196647 BZV196647:BZW196647 CJR196647:CJS196647 CTN196647:CTO196647 DDJ196647:DDK196647 DNF196647:DNG196647 DXB196647:DXC196647 EGX196647:EGY196647 EQT196647:EQU196647 FAP196647:FAQ196647 FKL196647:FKM196647 FUH196647:FUI196647 GED196647:GEE196647 GNZ196647:GOA196647 GXV196647:GXW196647 HHR196647:HHS196647 HRN196647:HRO196647 IBJ196647:IBK196647 ILF196647:ILG196647 IVB196647:IVC196647 JEX196647:JEY196647 JOT196647:JOU196647 JYP196647:JYQ196647 KIL196647:KIM196647 KSH196647:KSI196647 LCD196647:LCE196647 LLZ196647:LMA196647 LVV196647:LVW196647 MFR196647:MFS196647 MPN196647:MPO196647 MZJ196647:MZK196647 NJF196647:NJG196647 NTB196647:NTC196647 OCX196647:OCY196647 OMT196647:OMU196647 OWP196647:OWQ196647 PGL196647:PGM196647 PQH196647:PQI196647 QAD196647:QAE196647 QJZ196647:QKA196647 QTV196647:QTW196647 RDR196647:RDS196647 RNN196647:RNO196647 RXJ196647:RXK196647 SHF196647:SHG196647 SRB196647:SRC196647 TAX196647:TAY196647 TKT196647:TKU196647 TUP196647:TUQ196647 UEL196647:UEM196647 UOH196647:UOI196647 UYD196647:UYE196647 VHZ196647:VIA196647 VRV196647:VRW196647 WBR196647:WBS196647 WLN196647:WLO196647 WVJ196647:WVK196647 B262183:C262183 IX262183:IY262183 ST262183:SU262183 ACP262183:ACQ262183 AML262183:AMM262183 AWH262183:AWI262183 BGD262183:BGE262183 BPZ262183:BQA262183 BZV262183:BZW262183 CJR262183:CJS262183 CTN262183:CTO262183 DDJ262183:DDK262183 DNF262183:DNG262183 DXB262183:DXC262183 EGX262183:EGY262183 EQT262183:EQU262183 FAP262183:FAQ262183 FKL262183:FKM262183 FUH262183:FUI262183 GED262183:GEE262183 GNZ262183:GOA262183 GXV262183:GXW262183 HHR262183:HHS262183 HRN262183:HRO262183 IBJ262183:IBK262183 ILF262183:ILG262183 IVB262183:IVC262183 JEX262183:JEY262183 JOT262183:JOU262183 JYP262183:JYQ262183 KIL262183:KIM262183 KSH262183:KSI262183 LCD262183:LCE262183 LLZ262183:LMA262183 LVV262183:LVW262183 MFR262183:MFS262183 MPN262183:MPO262183 MZJ262183:MZK262183 NJF262183:NJG262183 NTB262183:NTC262183 OCX262183:OCY262183 OMT262183:OMU262183 OWP262183:OWQ262183 PGL262183:PGM262183 PQH262183:PQI262183 QAD262183:QAE262183 QJZ262183:QKA262183 QTV262183:QTW262183 RDR262183:RDS262183 RNN262183:RNO262183 RXJ262183:RXK262183 SHF262183:SHG262183 SRB262183:SRC262183 TAX262183:TAY262183 TKT262183:TKU262183 TUP262183:TUQ262183 UEL262183:UEM262183 UOH262183:UOI262183 UYD262183:UYE262183 VHZ262183:VIA262183 VRV262183:VRW262183 WBR262183:WBS262183 WLN262183:WLO262183 WVJ262183:WVK262183 B327719:C327719 IX327719:IY327719 ST327719:SU327719 ACP327719:ACQ327719 AML327719:AMM327719 AWH327719:AWI327719 BGD327719:BGE327719 BPZ327719:BQA327719 BZV327719:BZW327719 CJR327719:CJS327719 CTN327719:CTO327719 DDJ327719:DDK327719 DNF327719:DNG327719 DXB327719:DXC327719 EGX327719:EGY327719 EQT327719:EQU327719 FAP327719:FAQ327719 FKL327719:FKM327719 FUH327719:FUI327719 GED327719:GEE327719 GNZ327719:GOA327719 GXV327719:GXW327719 HHR327719:HHS327719 HRN327719:HRO327719 IBJ327719:IBK327719 ILF327719:ILG327719 IVB327719:IVC327719 JEX327719:JEY327719 JOT327719:JOU327719 JYP327719:JYQ327719 KIL327719:KIM327719 KSH327719:KSI327719 LCD327719:LCE327719 LLZ327719:LMA327719 LVV327719:LVW327719 MFR327719:MFS327719 MPN327719:MPO327719 MZJ327719:MZK327719 NJF327719:NJG327719 NTB327719:NTC327719 OCX327719:OCY327719 OMT327719:OMU327719 OWP327719:OWQ327719 PGL327719:PGM327719 PQH327719:PQI327719 QAD327719:QAE327719 QJZ327719:QKA327719 QTV327719:QTW327719 RDR327719:RDS327719 RNN327719:RNO327719 RXJ327719:RXK327719 SHF327719:SHG327719 SRB327719:SRC327719 TAX327719:TAY327719 TKT327719:TKU327719 TUP327719:TUQ327719 UEL327719:UEM327719 UOH327719:UOI327719 UYD327719:UYE327719 VHZ327719:VIA327719 VRV327719:VRW327719 WBR327719:WBS327719 WLN327719:WLO327719 WVJ327719:WVK327719 B393255:C393255 IX393255:IY393255 ST393255:SU393255 ACP393255:ACQ393255 AML393255:AMM393255 AWH393255:AWI393255 BGD393255:BGE393255 BPZ393255:BQA393255 BZV393255:BZW393255 CJR393255:CJS393255 CTN393255:CTO393255 DDJ393255:DDK393255 DNF393255:DNG393255 DXB393255:DXC393255 EGX393255:EGY393255 EQT393255:EQU393255 FAP393255:FAQ393255 FKL393255:FKM393255 FUH393255:FUI393255 GED393255:GEE393255 GNZ393255:GOA393255 GXV393255:GXW393255 HHR393255:HHS393255 HRN393255:HRO393255 IBJ393255:IBK393255 ILF393255:ILG393255 IVB393255:IVC393255 JEX393255:JEY393255 JOT393255:JOU393255 JYP393255:JYQ393255 KIL393255:KIM393255 KSH393255:KSI393255 LCD393255:LCE393255 LLZ393255:LMA393255 LVV393255:LVW393255 MFR393255:MFS393255 MPN393255:MPO393255 MZJ393255:MZK393255 NJF393255:NJG393255 NTB393255:NTC393255 OCX393255:OCY393255 OMT393255:OMU393255 OWP393255:OWQ393255 PGL393255:PGM393255 PQH393255:PQI393255 QAD393255:QAE393255 QJZ393255:QKA393255 QTV393255:QTW393255 RDR393255:RDS393255 RNN393255:RNO393255 RXJ393255:RXK393255 SHF393255:SHG393255 SRB393255:SRC393255 TAX393255:TAY393255 TKT393255:TKU393255 TUP393255:TUQ393255 UEL393255:UEM393255 UOH393255:UOI393255 UYD393255:UYE393255 VHZ393255:VIA393255 VRV393255:VRW393255 WBR393255:WBS393255 WLN393255:WLO393255 WVJ393255:WVK393255 B458791:C458791 IX458791:IY458791 ST458791:SU458791 ACP458791:ACQ458791 AML458791:AMM458791 AWH458791:AWI458791 BGD458791:BGE458791 BPZ458791:BQA458791 BZV458791:BZW458791 CJR458791:CJS458791 CTN458791:CTO458791 DDJ458791:DDK458791 DNF458791:DNG458791 DXB458791:DXC458791 EGX458791:EGY458791 EQT458791:EQU458791 FAP458791:FAQ458791 FKL458791:FKM458791 FUH458791:FUI458791 GED458791:GEE458791 GNZ458791:GOA458791 GXV458791:GXW458791 HHR458791:HHS458791 HRN458791:HRO458791 IBJ458791:IBK458791 ILF458791:ILG458791 IVB458791:IVC458791 JEX458791:JEY458791 JOT458791:JOU458791 JYP458791:JYQ458791 KIL458791:KIM458791 KSH458791:KSI458791 LCD458791:LCE458791 LLZ458791:LMA458791 LVV458791:LVW458791 MFR458791:MFS458791 MPN458791:MPO458791 MZJ458791:MZK458791 NJF458791:NJG458791 NTB458791:NTC458791 OCX458791:OCY458791 OMT458791:OMU458791 OWP458791:OWQ458791 PGL458791:PGM458791 PQH458791:PQI458791 QAD458791:QAE458791 QJZ458791:QKA458791 QTV458791:QTW458791 RDR458791:RDS458791 RNN458791:RNO458791 RXJ458791:RXK458791 SHF458791:SHG458791 SRB458791:SRC458791 TAX458791:TAY458791 TKT458791:TKU458791 TUP458791:TUQ458791 UEL458791:UEM458791 UOH458791:UOI458791 UYD458791:UYE458791 VHZ458791:VIA458791 VRV458791:VRW458791 WBR458791:WBS458791 WLN458791:WLO458791 WVJ458791:WVK458791 B524327:C524327 IX524327:IY524327 ST524327:SU524327 ACP524327:ACQ524327 AML524327:AMM524327 AWH524327:AWI524327 BGD524327:BGE524327 BPZ524327:BQA524327 BZV524327:BZW524327 CJR524327:CJS524327 CTN524327:CTO524327 DDJ524327:DDK524327 DNF524327:DNG524327 DXB524327:DXC524327 EGX524327:EGY524327 EQT524327:EQU524327 FAP524327:FAQ524327 FKL524327:FKM524327 FUH524327:FUI524327 GED524327:GEE524327 GNZ524327:GOA524327 GXV524327:GXW524327 HHR524327:HHS524327 HRN524327:HRO524327 IBJ524327:IBK524327 ILF524327:ILG524327 IVB524327:IVC524327 JEX524327:JEY524327 JOT524327:JOU524327 JYP524327:JYQ524327 KIL524327:KIM524327 KSH524327:KSI524327 LCD524327:LCE524327 LLZ524327:LMA524327 LVV524327:LVW524327 MFR524327:MFS524327 MPN524327:MPO524327 MZJ524327:MZK524327 NJF524327:NJG524327 NTB524327:NTC524327 OCX524327:OCY524327 OMT524327:OMU524327 OWP524327:OWQ524327 PGL524327:PGM524327 PQH524327:PQI524327 QAD524327:QAE524327 QJZ524327:QKA524327 QTV524327:QTW524327 RDR524327:RDS524327 RNN524327:RNO524327 RXJ524327:RXK524327 SHF524327:SHG524327 SRB524327:SRC524327 TAX524327:TAY524327 TKT524327:TKU524327 TUP524327:TUQ524327 UEL524327:UEM524327 UOH524327:UOI524327 UYD524327:UYE524327 VHZ524327:VIA524327 VRV524327:VRW524327 WBR524327:WBS524327 WLN524327:WLO524327 WVJ524327:WVK524327 B589863:C589863 IX589863:IY589863 ST589863:SU589863 ACP589863:ACQ589863 AML589863:AMM589863 AWH589863:AWI589863 BGD589863:BGE589863 BPZ589863:BQA589863 BZV589863:BZW589863 CJR589863:CJS589863 CTN589863:CTO589863 DDJ589863:DDK589863 DNF589863:DNG589863 DXB589863:DXC589863 EGX589863:EGY589863 EQT589863:EQU589863 FAP589863:FAQ589863 FKL589863:FKM589863 FUH589863:FUI589863 GED589863:GEE589863 GNZ589863:GOA589863 GXV589863:GXW589863 HHR589863:HHS589863 HRN589863:HRO589863 IBJ589863:IBK589863 ILF589863:ILG589863 IVB589863:IVC589863 JEX589863:JEY589863 JOT589863:JOU589863 JYP589863:JYQ589863 KIL589863:KIM589863 KSH589863:KSI589863 LCD589863:LCE589863 LLZ589863:LMA589863 LVV589863:LVW589863 MFR589863:MFS589863 MPN589863:MPO589863 MZJ589863:MZK589863 NJF589863:NJG589863 NTB589863:NTC589863 OCX589863:OCY589863 OMT589863:OMU589863 OWP589863:OWQ589863 PGL589863:PGM589863 PQH589863:PQI589863 QAD589863:QAE589863 QJZ589863:QKA589863 QTV589863:QTW589863 RDR589863:RDS589863 RNN589863:RNO589863 RXJ589863:RXK589863 SHF589863:SHG589863 SRB589863:SRC589863 TAX589863:TAY589863 TKT589863:TKU589863 TUP589863:TUQ589863 UEL589863:UEM589863 UOH589863:UOI589863 UYD589863:UYE589863 VHZ589863:VIA589863 VRV589863:VRW589863 WBR589863:WBS589863 WLN589863:WLO589863 WVJ589863:WVK589863 B655399:C655399 IX655399:IY655399 ST655399:SU655399 ACP655399:ACQ655399 AML655399:AMM655399 AWH655399:AWI655399 BGD655399:BGE655399 BPZ655399:BQA655399 BZV655399:BZW655399 CJR655399:CJS655399 CTN655399:CTO655399 DDJ655399:DDK655399 DNF655399:DNG655399 DXB655399:DXC655399 EGX655399:EGY655399 EQT655399:EQU655399 FAP655399:FAQ655399 FKL655399:FKM655399 FUH655399:FUI655399 GED655399:GEE655399 GNZ655399:GOA655399 GXV655399:GXW655399 HHR655399:HHS655399 HRN655399:HRO655399 IBJ655399:IBK655399 ILF655399:ILG655399 IVB655399:IVC655399 JEX655399:JEY655399 JOT655399:JOU655399 JYP655399:JYQ655399 KIL655399:KIM655399 KSH655399:KSI655399 LCD655399:LCE655399 LLZ655399:LMA655399 LVV655399:LVW655399 MFR655399:MFS655399 MPN655399:MPO655399 MZJ655399:MZK655399 NJF655399:NJG655399 NTB655399:NTC655399 OCX655399:OCY655399 OMT655399:OMU655399 OWP655399:OWQ655399 PGL655399:PGM655399 PQH655399:PQI655399 QAD655399:QAE655399 QJZ655399:QKA655399 QTV655399:QTW655399 RDR655399:RDS655399 RNN655399:RNO655399 RXJ655399:RXK655399 SHF655399:SHG655399 SRB655399:SRC655399 TAX655399:TAY655399 TKT655399:TKU655399 TUP655399:TUQ655399 UEL655399:UEM655399 UOH655399:UOI655399 UYD655399:UYE655399 VHZ655399:VIA655399 VRV655399:VRW655399 WBR655399:WBS655399 WLN655399:WLO655399 WVJ655399:WVK655399 B720935:C720935 IX720935:IY720935 ST720935:SU720935 ACP720935:ACQ720935 AML720935:AMM720935 AWH720935:AWI720935 BGD720935:BGE720935 BPZ720935:BQA720935 BZV720935:BZW720935 CJR720935:CJS720935 CTN720935:CTO720935 DDJ720935:DDK720935 DNF720935:DNG720935 DXB720935:DXC720935 EGX720935:EGY720935 EQT720935:EQU720935 FAP720935:FAQ720935 FKL720935:FKM720935 FUH720935:FUI720935 GED720935:GEE720935 GNZ720935:GOA720935 GXV720935:GXW720935 HHR720935:HHS720935 HRN720935:HRO720935 IBJ720935:IBK720935 ILF720935:ILG720935 IVB720935:IVC720935 JEX720935:JEY720935 JOT720935:JOU720935 JYP720935:JYQ720935 KIL720935:KIM720935 KSH720935:KSI720935 LCD720935:LCE720935 LLZ720935:LMA720935 LVV720935:LVW720935 MFR720935:MFS720935 MPN720935:MPO720935 MZJ720935:MZK720935 NJF720935:NJG720935 NTB720935:NTC720935 OCX720935:OCY720935 OMT720935:OMU720935 OWP720935:OWQ720935 PGL720935:PGM720935 PQH720935:PQI720935 QAD720935:QAE720935 QJZ720935:QKA720935 QTV720935:QTW720935 RDR720935:RDS720935 RNN720935:RNO720935 RXJ720935:RXK720935 SHF720935:SHG720935 SRB720935:SRC720935 TAX720935:TAY720935 TKT720935:TKU720935 TUP720935:TUQ720935 UEL720935:UEM720935 UOH720935:UOI720935 UYD720935:UYE720935 VHZ720935:VIA720935 VRV720935:VRW720935 WBR720935:WBS720935 WLN720935:WLO720935 WVJ720935:WVK720935 B786471:C786471 IX786471:IY786471 ST786471:SU786471 ACP786471:ACQ786471 AML786471:AMM786471 AWH786471:AWI786471 BGD786471:BGE786471 BPZ786471:BQA786471 BZV786471:BZW786471 CJR786471:CJS786471 CTN786471:CTO786471 DDJ786471:DDK786471 DNF786471:DNG786471 DXB786471:DXC786471 EGX786471:EGY786471 EQT786471:EQU786471 FAP786471:FAQ786471 FKL786471:FKM786471 FUH786471:FUI786471 GED786471:GEE786471 GNZ786471:GOA786471 GXV786471:GXW786471 HHR786471:HHS786471 HRN786471:HRO786471 IBJ786471:IBK786471 ILF786471:ILG786471 IVB786471:IVC786471 JEX786471:JEY786471 JOT786471:JOU786471 JYP786471:JYQ786471 KIL786471:KIM786471 KSH786471:KSI786471 LCD786471:LCE786471 LLZ786471:LMA786471 LVV786471:LVW786471 MFR786471:MFS786471 MPN786471:MPO786471 MZJ786471:MZK786471 NJF786471:NJG786471 NTB786471:NTC786471 OCX786471:OCY786471 OMT786471:OMU786471 OWP786471:OWQ786471 PGL786471:PGM786471 PQH786471:PQI786471 QAD786471:QAE786471 QJZ786471:QKA786471 QTV786471:QTW786471 RDR786471:RDS786471 RNN786471:RNO786471 RXJ786471:RXK786471 SHF786471:SHG786471 SRB786471:SRC786471 TAX786471:TAY786471 TKT786471:TKU786471 TUP786471:TUQ786471 UEL786471:UEM786471 UOH786471:UOI786471 UYD786471:UYE786471 VHZ786471:VIA786471 VRV786471:VRW786471 WBR786471:WBS786471 WLN786471:WLO786471 WVJ786471:WVK786471 B852007:C852007 IX852007:IY852007 ST852007:SU852007 ACP852007:ACQ852007 AML852007:AMM852007 AWH852007:AWI852007 BGD852007:BGE852007 BPZ852007:BQA852007 BZV852007:BZW852007 CJR852007:CJS852007 CTN852007:CTO852007 DDJ852007:DDK852007 DNF852007:DNG852007 DXB852007:DXC852007 EGX852007:EGY852007 EQT852007:EQU852007 FAP852007:FAQ852007 FKL852007:FKM852007 FUH852007:FUI852007 GED852007:GEE852007 GNZ852007:GOA852007 GXV852007:GXW852007 HHR852007:HHS852007 HRN852007:HRO852007 IBJ852007:IBK852007 ILF852007:ILG852007 IVB852007:IVC852007 JEX852007:JEY852007 JOT852007:JOU852007 JYP852007:JYQ852007 KIL852007:KIM852007 KSH852007:KSI852007 LCD852007:LCE852007 LLZ852007:LMA852007 LVV852007:LVW852007 MFR852007:MFS852007 MPN852007:MPO852007 MZJ852007:MZK852007 NJF852007:NJG852007 NTB852007:NTC852007 OCX852007:OCY852007 OMT852007:OMU852007 OWP852007:OWQ852007 PGL852007:PGM852007 PQH852007:PQI852007 QAD852007:QAE852007 QJZ852007:QKA852007 QTV852007:QTW852007 RDR852007:RDS852007 RNN852007:RNO852007 RXJ852007:RXK852007 SHF852007:SHG852007 SRB852007:SRC852007 TAX852007:TAY852007 TKT852007:TKU852007 TUP852007:TUQ852007 UEL852007:UEM852007 UOH852007:UOI852007 UYD852007:UYE852007 VHZ852007:VIA852007 VRV852007:VRW852007 WBR852007:WBS852007 WLN852007:WLO852007 WVJ852007:WVK852007 B917543:C917543 IX917543:IY917543 ST917543:SU917543 ACP917543:ACQ917543 AML917543:AMM917543 AWH917543:AWI917543 BGD917543:BGE917543 BPZ917543:BQA917543 BZV917543:BZW917543 CJR917543:CJS917543 CTN917543:CTO917543 DDJ917543:DDK917543 DNF917543:DNG917543 DXB917543:DXC917543 EGX917543:EGY917543 EQT917543:EQU917543 FAP917543:FAQ917543 FKL917543:FKM917543 FUH917543:FUI917543 GED917543:GEE917543 GNZ917543:GOA917543 GXV917543:GXW917543 HHR917543:HHS917543 HRN917543:HRO917543 IBJ917543:IBK917543 ILF917543:ILG917543 IVB917543:IVC917543 JEX917543:JEY917543 JOT917543:JOU917543 JYP917543:JYQ917543 KIL917543:KIM917543 KSH917543:KSI917543 LCD917543:LCE917543 LLZ917543:LMA917543 LVV917543:LVW917543 MFR917543:MFS917543 MPN917543:MPO917543 MZJ917543:MZK917543 NJF917543:NJG917543 NTB917543:NTC917543 OCX917543:OCY917543 OMT917543:OMU917543 OWP917543:OWQ917543 PGL917543:PGM917543 PQH917543:PQI917543 QAD917543:QAE917543 QJZ917543:QKA917543 QTV917543:QTW917543 RDR917543:RDS917543 RNN917543:RNO917543 RXJ917543:RXK917543 SHF917543:SHG917543 SRB917543:SRC917543 TAX917543:TAY917543 TKT917543:TKU917543 TUP917543:TUQ917543 UEL917543:UEM917543 UOH917543:UOI917543 UYD917543:UYE917543 VHZ917543:VIA917543 VRV917543:VRW917543 WBR917543:WBS917543 WLN917543:WLO917543 WVJ917543:WVK917543 B983079:C983079 IX983079:IY983079 ST983079:SU983079 ACP983079:ACQ983079 AML983079:AMM983079 AWH983079:AWI983079 BGD983079:BGE983079 BPZ983079:BQA983079 BZV983079:BZW983079 CJR983079:CJS983079 CTN983079:CTO983079 DDJ983079:DDK983079 DNF983079:DNG983079 DXB983079:DXC983079 EGX983079:EGY983079 EQT983079:EQU983079 FAP983079:FAQ983079 FKL983079:FKM983079 FUH983079:FUI983079 GED983079:GEE983079 GNZ983079:GOA983079 GXV983079:GXW983079 HHR983079:HHS983079 HRN983079:HRO983079 IBJ983079:IBK983079 ILF983079:ILG983079 IVB983079:IVC983079 JEX983079:JEY983079 JOT983079:JOU983079 JYP983079:JYQ983079 KIL983079:KIM983079 KSH983079:KSI983079 LCD983079:LCE983079 LLZ983079:LMA983079 LVV983079:LVW983079 MFR983079:MFS983079 MPN983079:MPO983079 MZJ983079:MZK983079 NJF983079:NJG983079 NTB983079:NTC983079 OCX983079:OCY983079 OMT983079:OMU983079 OWP983079:OWQ983079 PGL983079:PGM983079 PQH983079:PQI983079 QAD983079:QAE983079 QJZ983079:QKA983079 QTV983079:QTW983079 RDR983079:RDS983079 RNN983079:RNO983079 RXJ983079:RXK983079 SHF983079:SHG983079 SRB983079:SRC983079 TAX983079:TAY983079 TKT983079:TKU983079 TUP983079:TUQ983079 UEL983079:UEM983079 UOH983079:UOI983079 UYD983079:UYE983079 VHZ983079:VIA983079 VRV983079:VRW983079 WBR983079:WBS983079 WLN983079:WLO983079 B39:C39">
      <formula1>$Q$36:$Q$41</formula1>
    </dataValidation>
    <dataValidation type="list" allowBlank="1" sqref="WVJ983078:WVK983078 IX38:IY38 ST38:SU38 ACP38:ACQ38 AML38:AMM38 AWH38:AWI38 BGD38:BGE38 BPZ38:BQA38 BZV38:BZW38 CJR38:CJS38 CTN38:CTO38 DDJ38:DDK38 DNF38:DNG38 DXB38:DXC38 EGX38:EGY38 EQT38:EQU38 FAP38:FAQ38 FKL38:FKM38 FUH38:FUI38 GED38:GEE38 GNZ38:GOA38 GXV38:GXW38 HHR38:HHS38 HRN38:HRO38 IBJ38:IBK38 ILF38:ILG38 IVB38:IVC38 JEX38:JEY38 JOT38:JOU38 JYP38:JYQ38 KIL38:KIM38 KSH38:KSI38 LCD38:LCE38 LLZ38:LMA38 LVV38:LVW38 MFR38:MFS38 MPN38:MPO38 MZJ38:MZK38 NJF38:NJG38 NTB38:NTC38 OCX38:OCY38 OMT38:OMU38 OWP38:OWQ38 PGL38:PGM38 PQH38:PQI38 QAD38:QAE38 QJZ38:QKA38 QTV38:QTW38 RDR38:RDS38 RNN38:RNO38 RXJ38:RXK38 SHF38:SHG38 SRB38:SRC38 TAX38:TAY38 TKT38:TKU38 TUP38:TUQ38 UEL38:UEM38 UOH38:UOI38 UYD38:UYE38 VHZ38:VIA38 VRV38:VRW38 WBR38:WBS38 WLN38:WLO38 WVJ38:WVK38 B65574:C65574 IX65574:IY65574 ST65574:SU65574 ACP65574:ACQ65574 AML65574:AMM65574 AWH65574:AWI65574 BGD65574:BGE65574 BPZ65574:BQA65574 BZV65574:BZW65574 CJR65574:CJS65574 CTN65574:CTO65574 DDJ65574:DDK65574 DNF65574:DNG65574 DXB65574:DXC65574 EGX65574:EGY65574 EQT65574:EQU65574 FAP65574:FAQ65574 FKL65574:FKM65574 FUH65574:FUI65574 GED65574:GEE65574 GNZ65574:GOA65574 GXV65574:GXW65574 HHR65574:HHS65574 HRN65574:HRO65574 IBJ65574:IBK65574 ILF65574:ILG65574 IVB65574:IVC65574 JEX65574:JEY65574 JOT65574:JOU65574 JYP65574:JYQ65574 KIL65574:KIM65574 KSH65574:KSI65574 LCD65574:LCE65574 LLZ65574:LMA65574 LVV65574:LVW65574 MFR65574:MFS65574 MPN65574:MPO65574 MZJ65574:MZK65574 NJF65574:NJG65574 NTB65574:NTC65574 OCX65574:OCY65574 OMT65574:OMU65574 OWP65574:OWQ65574 PGL65574:PGM65574 PQH65574:PQI65574 QAD65574:QAE65574 QJZ65574:QKA65574 QTV65574:QTW65574 RDR65574:RDS65574 RNN65574:RNO65574 RXJ65574:RXK65574 SHF65574:SHG65574 SRB65574:SRC65574 TAX65574:TAY65574 TKT65574:TKU65574 TUP65574:TUQ65574 UEL65574:UEM65574 UOH65574:UOI65574 UYD65574:UYE65574 VHZ65574:VIA65574 VRV65574:VRW65574 WBR65574:WBS65574 WLN65574:WLO65574 WVJ65574:WVK65574 B131110:C131110 IX131110:IY131110 ST131110:SU131110 ACP131110:ACQ131110 AML131110:AMM131110 AWH131110:AWI131110 BGD131110:BGE131110 BPZ131110:BQA131110 BZV131110:BZW131110 CJR131110:CJS131110 CTN131110:CTO131110 DDJ131110:DDK131110 DNF131110:DNG131110 DXB131110:DXC131110 EGX131110:EGY131110 EQT131110:EQU131110 FAP131110:FAQ131110 FKL131110:FKM131110 FUH131110:FUI131110 GED131110:GEE131110 GNZ131110:GOA131110 GXV131110:GXW131110 HHR131110:HHS131110 HRN131110:HRO131110 IBJ131110:IBK131110 ILF131110:ILG131110 IVB131110:IVC131110 JEX131110:JEY131110 JOT131110:JOU131110 JYP131110:JYQ131110 KIL131110:KIM131110 KSH131110:KSI131110 LCD131110:LCE131110 LLZ131110:LMA131110 LVV131110:LVW131110 MFR131110:MFS131110 MPN131110:MPO131110 MZJ131110:MZK131110 NJF131110:NJG131110 NTB131110:NTC131110 OCX131110:OCY131110 OMT131110:OMU131110 OWP131110:OWQ131110 PGL131110:PGM131110 PQH131110:PQI131110 QAD131110:QAE131110 QJZ131110:QKA131110 QTV131110:QTW131110 RDR131110:RDS131110 RNN131110:RNO131110 RXJ131110:RXK131110 SHF131110:SHG131110 SRB131110:SRC131110 TAX131110:TAY131110 TKT131110:TKU131110 TUP131110:TUQ131110 UEL131110:UEM131110 UOH131110:UOI131110 UYD131110:UYE131110 VHZ131110:VIA131110 VRV131110:VRW131110 WBR131110:WBS131110 WLN131110:WLO131110 WVJ131110:WVK131110 B196646:C196646 IX196646:IY196646 ST196646:SU196646 ACP196646:ACQ196646 AML196646:AMM196646 AWH196646:AWI196646 BGD196646:BGE196646 BPZ196646:BQA196646 BZV196646:BZW196646 CJR196646:CJS196646 CTN196646:CTO196646 DDJ196646:DDK196646 DNF196646:DNG196646 DXB196646:DXC196646 EGX196646:EGY196646 EQT196646:EQU196646 FAP196646:FAQ196646 FKL196646:FKM196646 FUH196646:FUI196646 GED196646:GEE196646 GNZ196646:GOA196646 GXV196646:GXW196646 HHR196646:HHS196646 HRN196646:HRO196646 IBJ196646:IBK196646 ILF196646:ILG196646 IVB196646:IVC196646 JEX196646:JEY196646 JOT196646:JOU196646 JYP196646:JYQ196646 KIL196646:KIM196646 KSH196646:KSI196646 LCD196646:LCE196646 LLZ196646:LMA196646 LVV196646:LVW196646 MFR196646:MFS196646 MPN196646:MPO196646 MZJ196646:MZK196646 NJF196646:NJG196646 NTB196646:NTC196646 OCX196646:OCY196646 OMT196646:OMU196646 OWP196646:OWQ196646 PGL196646:PGM196646 PQH196646:PQI196646 QAD196646:QAE196646 QJZ196646:QKA196646 QTV196646:QTW196646 RDR196646:RDS196646 RNN196646:RNO196646 RXJ196646:RXK196646 SHF196646:SHG196646 SRB196646:SRC196646 TAX196646:TAY196646 TKT196646:TKU196646 TUP196646:TUQ196646 UEL196646:UEM196646 UOH196646:UOI196646 UYD196646:UYE196646 VHZ196646:VIA196646 VRV196646:VRW196646 WBR196646:WBS196646 WLN196646:WLO196646 WVJ196646:WVK196646 B262182:C262182 IX262182:IY262182 ST262182:SU262182 ACP262182:ACQ262182 AML262182:AMM262182 AWH262182:AWI262182 BGD262182:BGE262182 BPZ262182:BQA262182 BZV262182:BZW262182 CJR262182:CJS262182 CTN262182:CTO262182 DDJ262182:DDK262182 DNF262182:DNG262182 DXB262182:DXC262182 EGX262182:EGY262182 EQT262182:EQU262182 FAP262182:FAQ262182 FKL262182:FKM262182 FUH262182:FUI262182 GED262182:GEE262182 GNZ262182:GOA262182 GXV262182:GXW262182 HHR262182:HHS262182 HRN262182:HRO262182 IBJ262182:IBK262182 ILF262182:ILG262182 IVB262182:IVC262182 JEX262182:JEY262182 JOT262182:JOU262182 JYP262182:JYQ262182 KIL262182:KIM262182 KSH262182:KSI262182 LCD262182:LCE262182 LLZ262182:LMA262182 LVV262182:LVW262182 MFR262182:MFS262182 MPN262182:MPO262182 MZJ262182:MZK262182 NJF262182:NJG262182 NTB262182:NTC262182 OCX262182:OCY262182 OMT262182:OMU262182 OWP262182:OWQ262182 PGL262182:PGM262182 PQH262182:PQI262182 QAD262182:QAE262182 QJZ262182:QKA262182 QTV262182:QTW262182 RDR262182:RDS262182 RNN262182:RNO262182 RXJ262182:RXK262182 SHF262182:SHG262182 SRB262182:SRC262182 TAX262182:TAY262182 TKT262182:TKU262182 TUP262182:TUQ262182 UEL262182:UEM262182 UOH262182:UOI262182 UYD262182:UYE262182 VHZ262182:VIA262182 VRV262182:VRW262182 WBR262182:WBS262182 WLN262182:WLO262182 WVJ262182:WVK262182 B327718:C327718 IX327718:IY327718 ST327718:SU327718 ACP327718:ACQ327718 AML327718:AMM327718 AWH327718:AWI327718 BGD327718:BGE327718 BPZ327718:BQA327718 BZV327718:BZW327718 CJR327718:CJS327718 CTN327718:CTO327718 DDJ327718:DDK327718 DNF327718:DNG327718 DXB327718:DXC327718 EGX327718:EGY327718 EQT327718:EQU327718 FAP327718:FAQ327718 FKL327718:FKM327718 FUH327718:FUI327718 GED327718:GEE327718 GNZ327718:GOA327718 GXV327718:GXW327718 HHR327718:HHS327718 HRN327718:HRO327718 IBJ327718:IBK327718 ILF327718:ILG327718 IVB327718:IVC327718 JEX327718:JEY327718 JOT327718:JOU327718 JYP327718:JYQ327718 KIL327718:KIM327718 KSH327718:KSI327718 LCD327718:LCE327718 LLZ327718:LMA327718 LVV327718:LVW327718 MFR327718:MFS327718 MPN327718:MPO327718 MZJ327718:MZK327718 NJF327718:NJG327718 NTB327718:NTC327718 OCX327718:OCY327718 OMT327718:OMU327718 OWP327718:OWQ327718 PGL327718:PGM327718 PQH327718:PQI327718 QAD327718:QAE327718 QJZ327718:QKA327718 QTV327718:QTW327718 RDR327718:RDS327718 RNN327718:RNO327718 RXJ327718:RXK327718 SHF327718:SHG327718 SRB327718:SRC327718 TAX327718:TAY327718 TKT327718:TKU327718 TUP327718:TUQ327718 UEL327718:UEM327718 UOH327718:UOI327718 UYD327718:UYE327718 VHZ327718:VIA327718 VRV327718:VRW327718 WBR327718:WBS327718 WLN327718:WLO327718 WVJ327718:WVK327718 B393254:C393254 IX393254:IY393254 ST393254:SU393254 ACP393254:ACQ393254 AML393254:AMM393254 AWH393254:AWI393254 BGD393254:BGE393254 BPZ393254:BQA393254 BZV393254:BZW393254 CJR393254:CJS393254 CTN393254:CTO393254 DDJ393254:DDK393254 DNF393254:DNG393254 DXB393254:DXC393254 EGX393254:EGY393254 EQT393254:EQU393254 FAP393254:FAQ393254 FKL393254:FKM393254 FUH393254:FUI393254 GED393254:GEE393254 GNZ393254:GOA393254 GXV393254:GXW393254 HHR393254:HHS393254 HRN393254:HRO393254 IBJ393254:IBK393254 ILF393254:ILG393254 IVB393254:IVC393254 JEX393254:JEY393254 JOT393254:JOU393254 JYP393254:JYQ393254 KIL393254:KIM393254 KSH393254:KSI393254 LCD393254:LCE393254 LLZ393254:LMA393254 LVV393254:LVW393254 MFR393254:MFS393254 MPN393254:MPO393254 MZJ393254:MZK393254 NJF393254:NJG393254 NTB393254:NTC393254 OCX393254:OCY393254 OMT393254:OMU393254 OWP393254:OWQ393254 PGL393254:PGM393254 PQH393254:PQI393254 QAD393254:QAE393254 QJZ393254:QKA393254 QTV393254:QTW393254 RDR393254:RDS393254 RNN393254:RNO393254 RXJ393254:RXK393254 SHF393254:SHG393254 SRB393254:SRC393254 TAX393254:TAY393254 TKT393254:TKU393254 TUP393254:TUQ393254 UEL393254:UEM393254 UOH393254:UOI393254 UYD393254:UYE393254 VHZ393254:VIA393254 VRV393254:VRW393254 WBR393254:WBS393254 WLN393254:WLO393254 WVJ393254:WVK393254 B458790:C458790 IX458790:IY458790 ST458790:SU458790 ACP458790:ACQ458790 AML458790:AMM458790 AWH458790:AWI458790 BGD458790:BGE458790 BPZ458790:BQA458790 BZV458790:BZW458790 CJR458790:CJS458790 CTN458790:CTO458790 DDJ458790:DDK458790 DNF458790:DNG458790 DXB458790:DXC458790 EGX458790:EGY458790 EQT458790:EQU458790 FAP458790:FAQ458790 FKL458790:FKM458790 FUH458790:FUI458790 GED458790:GEE458790 GNZ458790:GOA458790 GXV458790:GXW458790 HHR458790:HHS458790 HRN458790:HRO458790 IBJ458790:IBK458790 ILF458790:ILG458790 IVB458790:IVC458790 JEX458790:JEY458790 JOT458790:JOU458790 JYP458790:JYQ458790 KIL458790:KIM458790 KSH458790:KSI458790 LCD458790:LCE458790 LLZ458790:LMA458790 LVV458790:LVW458790 MFR458790:MFS458790 MPN458790:MPO458790 MZJ458790:MZK458790 NJF458790:NJG458790 NTB458790:NTC458790 OCX458790:OCY458790 OMT458790:OMU458790 OWP458790:OWQ458790 PGL458790:PGM458790 PQH458790:PQI458790 QAD458790:QAE458790 QJZ458790:QKA458790 QTV458790:QTW458790 RDR458790:RDS458790 RNN458790:RNO458790 RXJ458790:RXK458790 SHF458790:SHG458790 SRB458790:SRC458790 TAX458790:TAY458790 TKT458790:TKU458790 TUP458790:TUQ458790 UEL458790:UEM458790 UOH458790:UOI458790 UYD458790:UYE458790 VHZ458790:VIA458790 VRV458790:VRW458790 WBR458790:WBS458790 WLN458790:WLO458790 WVJ458790:WVK458790 B524326:C524326 IX524326:IY524326 ST524326:SU524326 ACP524326:ACQ524326 AML524326:AMM524326 AWH524326:AWI524326 BGD524326:BGE524326 BPZ524326:BQA524326 BZV524326:BZW524326 CJR524326:CJS524326 CTN524326:CTO524326 DDJ524326:DDK524326 DNF524326:DNG524326 DXB524326:DXC524326 EGX524326:EGY524326 EQT524326:EQU524326 FAP524326:FAQ524326 FKL524326:FKM524326 FUH524326:FUI524326 GED524326:GEE524326 GNZ524326:GOA524326 GXV524326:GXW524326 HHR524326:HHS524326 HRN524326:HRO524326 IBJ524326:IBK524326 ILF524326:ILG524326 IVB524326:IVC524326 JEX524326:JEY524326 JOT524326:JOU524326 JYP524326:JYQ524326 KIL524326:KIM524326 KSH524326:KSI524326 LCD524326:LCE524326 LLZ524326:LMA524326 LVV524326:LVW524326 MFR524326:MFS524326 MPN524326:MPO524326 MZJ524326:MZK524326 NJF524326:NJG524326 NTB524326:NTC524326 OCX524326:OCY524326 OMT524326:OMU524326 OWP524326:OWQ524326 PGL524326:PGM524326 PQH524326:PQI524326 QAD524326:QAE524326 QJZ524326:QKA524326 QTV524326:QTW524326 RDR524326:RDS524326 RNN524326:RNO524326 RXJ524326:RXK524326 SHF524326:SHG524326 SRB524326:SRC524326 TAX524326:TAY524326 TKT524326:TKU524326 TUP524326:TUQ524326 UEL524326:UEM524326 UOH524326:UOI524326 UYD524326:UYE524326 VHZ524326:VIA524326 VRV524326:VRW524326 WBR524326:WBS524326 WLN524326:WLO524326 WVJ524326:WVK524326 B589862:C589862 IX589862:IY589862 ST589862:SU589862 ACP589862:ACQ589862 AML589862:AMM589862 AWH589862:AWI589862 BGD589862:BGE589862 BPZ589862:BQA589862 BZV589862:BZW589862 CJR589862:CJS589862 CTN589862:CTO589862 DDJ589862:DDK589862 DNF589862:DNG589862 DXB589862:DXC589862 EGX589862:EGY589862 EQT589862:EQU589862 FAP589862:FAQ589862 FKL589862:FKM589862 FUH589862:FUI589862 GED589862:GEE589862 GNZ589862:GOA589862 GXV589862:GXW589862 HHR589862:HHS589862 HRN589862:HRO589862 IBJ589862:IBK589862 ILF589862:ILG589862 IVB589862:IVC589862 JEX589862:JEY589862 JOT589862:JOU589862 JYP589862:JYQ589862 KIL589862:KIM589862 KSH589862:KSI589862 LCD589862:LCE589862 LLZ589862:LMA589862 LVV589862:LVW589862 MFR589862:MFS589862 MPN589862:MPO589862 MZJ589862:MZK589862 NJF589862:NJG589862 NTB589862:NTC589862 OCX589862:OCY589862 OMT589862:OMU589862 OWP589862:OWQ589862 PGL589862:PGM589862 PQH589862:PQI589862 QAD589862:QAE589862 QJZ589862:QKA589862 QTV589862:QTW589862 RDR589862:RDS589862 RNN589862:RNO589862 RXJ589862:RXK589862 SHF589862:SHG589862 SRB589862:SRC589862 TAX589862:TAY589862 TKT589862:TKU589862 TUP589862:TUQ589862 UEL589862:UEM589862 UOH589862:UOI589862 UYD589862:UYE589862 VHZ589862:VIA589862 VRV589862:VRW589862 WBR589862:WBS589862 WLN589862:WLO589862 WVJ589862:WVK589862 B655398:C655398 IX655398:IY655398 ST655398:SU655398 ACP655398:ACQ655398 AML655398:AMM655398 AWH655398:AWI655398 BGD655398:BGE655398 BPZ655398:BQA655398 BZV655398:BZW655398 CJR655398:CJS655398 CTN655398:CTO655398 DDJ655398:DDK655398 DNF655398:DNG655398 DXB655398:DXC655398 EGX655398:EGY655398 EQT655398:EQU655398 FAP655398:FAQ655398 FKL655398:FKM655398 FUH655398:FUI655398 GED655398:GEE655398 GNZ655398:GOA655398 GXV655398:GXW655398 HHR655398:HHS655398 HRN655398:HRO655398 IBJ655398:IBK655398 ILF655398:ILG655398 IVB655398:IVC655398 JEX655398:JEY655398 JOT655398:JOU655398 JYP655398:JYQ655398 KIL655398:KIM655398 KSH655398:KSI655398 LCD655398:LCE655398 LLZ655398:LMA655398 LVV655398:LVW655398 MFR655398:MFS655398 MPN655398:MPO655398 MZJ655398:MZK655398 NJF655398:NJG655398 NTB655398:NTC655398 OCX655398:OCY655398 OMT655398:OMU655398 OWP655398:OWQ655398 PGL655398:PGM655398 PQH655398:PQI655398 QAD655398:QAE655398 QJZ655398:QKA655398 QTV655398:QTW655398 RDR655398:RDS655398 RNN655398:RNO655398 RXJ655398:RXK655398 SHF655398:SHG655398 SRB655398:SRC655398 TAX655398:TAY655398 TKT655398:TKU655398 TUP655398:TUQ655398 UEL655398:UEM655398 UOH655398:UOI655398 UYD655398:UYE655398 VHZ655398:VIA655398 VRV655398:VRW655398 WBR655398:WBS655398 WLN655398:WLO655398 WVJ655398:WVK655398 B720934:C720934 IX720934:IY720934 ST720934:SU720934 ACP720934:ACQ720934 AML720934:AMM720934 AWH720934:AWI720934 BGD720934:BGE720934 BPZ720934:BQA720934 BZV720934:BZW720934 CJR720934:CJS720934 CTN720934:CTO720934 DDJ720934:DDK720934 DNF720934:DNG720934 DXB720934:DXC720934 EGX720934:EGY720934 EQT720934:EQU720934 FAP720934:FAQ720934 FKL720934:FKM720934 FUH720934:FUI720934 GED720934:GEE720934 GNZ720934:GOA720934 GXV720934:GXW720934 HHR720934:HHS720934 HRN720934:HRO720934 IBJ720934:IBK720934 ILF720934:ILG720934 IVB720934:IVC720934 JEX720934:JEY720934 JOT720934:JOU720934 JYP720934:JYQ720934 KIL720934:KIM720934 KSH720934:KSI720934 LCD720934:LCE720934 LLZ720934:LMA720934 LVV720934:LVW720934 MFR720934:MFS720934 MPN720934:MPO720934 MZJ720934:MZK720934 NJF720934:NJG720934 NTB720934:NTC720934 OCX720934:OCY720934 OMT720934:OMU720934 OWP720934:OWQ720934 PGL720934:PGM720934 PQH720934:PQI720934 QAD720934:QAE720934 QJZ720934:QKA720934 QTV720934:QTW720934 RDR720934:RDS720934 RNN720934:RNO720934 RXJ720934:RXK720934 SHF720934:SHG720934 SRB720934:SRC720934 TAX720934:TAY720934 TKT720934:TKU720934 TUP720934:TUQ720934 UEL720934:UEM720934 UOH720934:UOI720934 UYD720934:UYE720934 VHZ720934:VIA720934 VRV720934:VRW720934 WBR720934:WBS720934 WLN720934:WLO720934 WVJ720934:WVK720934 B786470:C786470 IX786470:IY786470 ST786470:SU786470 ACP786470:ACQ786470 AML786470:AMM786470 AWH786470:AWI786470 BGD786470:BGE786470 BPZ786470:BQA786470 BZV786470:BZW786470 CJR786470:CJS786470 CTN786470:CTO786470 DDJ786470:DDK786470 DNF786470:DNG786470 DXB786470:DXC786470 EGX786470:EGY786470 EQT786470:EQU786470 FAP786470:FAQ786470 FKL786470:FKM786470 FUH786470:FUI786470 GED786470:GEE786470 GNZ786470:GOA786470 GXV786470:GXW786470 HHR786470:HHS786470 HRN786470:HRO786470 IBJ786470:IBK786470 ILF786470:ILG786470 IVB786470:IVC786470 JEX786470:JEY786470 JOT786470:JOU786470 JYP786470:JYQ786470 KIL786470:KIM786470 KSH786470:KSI786470 LCD786470:LCE786470 LLZ786470:LMA786470 LVV786470:LVW786470 MFR786470:MFS786470 MPN786470:MPO786470 MZJ786470:MZK786470 NJF786470:NJG786470 NTB786470:NTC786470 OCX786470:OCY786470 OMT786470:OMU786470 OWP786470:OWQ786470 PGL786470:PGM786470 PQH786470:PQI786470 QAD786470:QAE786470 QJZ786470:QKA786470 QTV786470:QTW786470 RDR786470:RDS786470 RNN786470:RNO786470 RXJ786470:RXK786470 SHF786470:SHG786470 SRB786470:SRC786470 TAX786470:TAY786470 TKT786470:TKU786470 TUP786470:TUQ786470 UEL786470:UEM786470 UOH786470:UOI786470 UYD786470:UYE786470 VHZ786470:VIA786470 VRV786470:VRW786470 WBR786470:WBS786470 WLN786470:WLO786470 WVJ786470:WVK786470 B852006:C852006 IX852006:IY852006 ST852006:SU852006 ACP852006:ACQ852006 AML852006:AMM852006 AWH852006:AWI852006 BGD852006:BGE852006 BPZ852006:BQA852006 BZV852006:BZW852006 CJR852006:CJS852006 CTN852006:CTO852006 DDJ852006:DDK852006 DNF852006:DNG852006 DXB852006:DXC852006 EGX852006:EGY852006 EQT852006:EQU852006 FAP852006:FAQ852006 FKL852006:FKM852006 FUH852006:FUI852006 GED852006:GEE852006 GNZ852006:GOA852006 GXV852006:GXW852006 HHR852006:HHS852006 HRN852006:HRO852006 IBJ852006:IBK852006 ILF852006:ILG852006 IVB852006:IVC852006 JEX852006:JEY852006 JOT852006:JOU852006 JYP852006:JYQ852006 KIL852006:KIM852006 KSH852006:KSI852006 LCD852006:LCE852006 LLZ852006:LMA852006 LVV852006:LVW852006 MFR852006:MFS852006 MPN852006:MPO852006 MZJ852006:MZK852006 NJF852006:NJG852006 NTB852006:NTC852006 OCX852006:OCY852006 OMT852006:OMU852006 OWP852006:OWQ852006 PGL852006:PGM852006 PQH852006:PQI852006 QAD852006:QAE852006 QJZ852006:QKA852006 QTV852006:QTW852006 RDR852006:RDS852006 RNN852006:RNO852006 RXJ852006:RXK852006 SHF852006:SHG852006 SRB852006:SRC852006 TAX852006:TAY852006 TKT852006:TKU852006 TUP852006:TUQ852006 UEL852006:UEM852006 UOH852006:UOI852006 UYD852006:UYE852006 VHZ852006:VIA852006 VRV852006:VRW852006 WBR852006:WBS852006 WLN852006:WLO852006 WVJ852006:WVK852006 B917542:C917542 IX917542:IY917542 ST917542:SU917542 ACP917542:ACQ917542 AML917542:AMM917542 AWH917542:AWI917542 BGD917542:BGE917542 BPZ917542:BQA917542 BZV917542:BZW917542 CJR917542:CJS917542 CTN917542:CTO917542 DDJ917542:DDK917542 DNF917542:DNG917542 DXB917542:DXC917542 EGX917542:EGY917542 EQT917542:EQU917542 FAP917542:FAQ917542 FKL917542:FKM917542 FUH917542:FUI917542 GED917542:GEE917542 GNZ917542:GOA917542 GXV917542:GXW917542 HHR917542:HHS917542 HRN917542:HRO917542 IBJ917542:IBK917542 ILF917542:ILG917542 IVB917542:IVC917542 JEX917542:JEY917542 JOT917542:JOU917542 JYP917542:JYQ917542 KIL917542:KIM917542 KSH917542:KSI917542 LCD917542:LCE917542 LLZ917542:LMA917542 LVV917542:LVW917542 MFR917542:MFS917542 MPN917542:MPO917542 MZJ917542:MZK917542 NJF917542:NJG917542 NTB917542:NTC917542 OCX917542:OCY917542 OMT917542:OMU917542 OWP917542:OWQ917542 PGL917542:PGM917542 PQH917542:PQI917542 QAD917542:QAE917542 QJZ917542:QKA917542 QTV917542:QTW917542 RDR917542:RDS917542 RNN917542:RNO917542 RXJ917542:RXK917542 SHF917542:SHG917542 SRB917542:SRC917542 TAX917542:TAY917542 TKT917542:TKU917542 TUP917542:TUQ917542 UEL917542:UEM917542 UOH917542:UOI917542 UYD917542:UYE917542 VHZ917542:VIA917542 VRV917542:VRW917542 WBR917542:WBS917542 WLN917542:WLO917542 WVJ917542:WVK917542 B983078:C983078 IX983078:IY983078 ST983078:SU983078 ACP983078:ACQ983078 AML983078:AMM983078 AWH983078:AWI983078 BGD983078:BGE983078 BPZ983078:BQA983078 BZV983078:BZW983078 CJR983078:CJS983078 CTN983078:CTO983078 DDJ983078:DDK983078 DNF983078:DNG983078 DXB983078:DXC983078 EGX983078:EGY983078 EQT983078:EQU983078 FAP983078:FAQ983078 FKL983078:FKM983078 FUH983078:FUI983078 GED983078:GEE983078 GNZ983078:GOA983078 GXV983078:GXW983078 HHR983078:HHS983078 HRN983078:HRO983078 IBJ983078:IBK983078 ILF983078:ILG983078 IVB983078:IVC983078 JEX983078:JEY983078 JOT983078:JOU983078 JYP983078:JYQ983078 KIL983078:KIM983078 KSH983078:KSI983078 LCD983078:LCE983078 LLZ983078:LMA983078 LVV983078:LVW983078 MFR983078:MFS983078 MPN983078:MPO983078 MZJ983078:MZK983078 NJF983078:NJG983078 NTB983078:NTC983078 OCX983078:OCY983078 OMT983078:OMU983078 OWP983078:OWQ983078 PGL983078:PGM983078 PQH983078:PQI983078 QAD983078:QAE983078 QJZ983078:QKA983078 QTV983078:QTW983078 RDR983078:RDS983078 RNN983078:RNO983078 RXJ983078:RXK983078 SHF983078:SHG983078 SRB983078:SRC983078 TAX983078:TAY983078 TKT983078:TKU983078 TUP983078:TUQ983078 UEL983078:UEM983078 UOH983078:UOI983078 UYD983078:UYE983078 VHZ983078:VIA983078 VRV983078:VRW983078 WBR983078:WBS983078 WLN983078:WLO983078 B38:C38">
      <formula1>$P$36:$P$38</formula1>
    </dataValidation>
    <dataValidation type="list" allowBlank="1" sqref="WVJ983077:WVK98307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B37:C37">
      <formula1>$O$36:$O$38</formula1>
    </dataValidation>
    <dataValidation type="list" allowBlank="1" sqref="WVJ983080:WVK983080 IX40:IY40 ST40:SU40 ACP40:ACQ40 AML40:AMM40 AWH40:AWI40 BGD40:BGE40 BPZ40:BQA40 BZV40:BZW40 CJR40:CJS40 CTN40:CTO40 DDJ40:DDK40 DNF40:DNG40 DXB40:DXC40 EGX40:EGY40 EQT40:EQU40 FAP40:FAQ40 FKL40:FKM40 FUH40:FUI40 GED40:GEE40 GNZ40:GOA40 GXV40:GXW40 HHR40:HHS40 HRN40:HRO40 IBJ40:IBK40 ILF40:ILG40 IVB40:IVC40 JEX40:JEY40 JOT40:JOU40 JYP40:JYQ40 KIL40:KIM40 KSH40:KSI40 LCD40:LCE40 LLZ40:LMA40 LVV40:LVW40 MFR40:MFS40 MPN40:MPO40 MZJ40:MZK40 NJF40:NJG40 NTB40:NTC40 OCX40:OCY40 OMT40:OMU40 OWP40:OWQ40 PGL40:PGM40 PQH40:PQI40 QAD40:QAE40 QJZ40:QKA40 QTV40:QTW40 RDR40:RDS40 RNN40:RNO40 RXJ40:RXK40 SHF40:SHG40 SRB40:SRC40 TAX40:TAY40 TKT40:TKU40 TUP40:TUQ40 UEL40:UEM40 UOH40:UOI40 UYD40:UYE40 VHZ40:VIA40 VRV40:VRW40 WBR40:WBS40 WLN40:WLO40 WVJ40:WVK40 B65576:C65576 IX65576:IY65576 ST65576:SU65576 ACP65576:ACQ65576 AML65576:AMM65576 AWH65576:AWI65576 BGD65576:BGE65576 BPZ65576:BQA65576 BZV65576:BZW65576 CJR65576:CJS65576 CTN65576:CTO65576 DDJ65576:DDK65576 DNF65576:DNG65576 DXB65576:DXC65576 EGX65576:EGY65576 EQT65576:EQU65576 FAP65576:FAQ65576 FKL65576:FKM65576 FUH65576:FUI65576 GED65576:GEE65576 GNZ65576:GOA65576 GXV65576:GXW65576 HHR65576:HHS65576 HRN65576:HRO65576 IBJ65576:IBK65576 ILF65576:ILG65576 IVB65576:IVC65576 JEX65576:JEY65576 JOT65576:JOU65576 JYP65576:JYQ65576 KIL65576:KIM65576 KSH65576:KSI65576 LCD65576:LCE65576 LLZ65576:LMA65576 LVV65576:LVW65576 MFR65576:MFS65576 MPN65576:MPO65576 MZJ65576:MZK65576 NJF65576:NJG65576 NTB65576:NTC65576 OCX65576:OCY65576 OMT65576:OMU65576 OWP65576:OWQ65576 PGL65576:PGM65576 PQH65576:PQI65576 QAD65576:QAE65576 QJZ65576:QKA65576 QTV65576:QTW65576 RDR65576:RDS65576 RNN65576:RNO65576 RXJ65576:RXK65576 SHF65576:SHG65576 SRB65576:SRC65576 TAX65576:TAY65576 TKT65576:TKU65576 TUP65576:TUQ65576 UEL65576:UEM65576 UOH65576:UOI65576 UYD65576:UYE65576 VHZ65576:VIA65576 VRV65576:VRW65576 WBR65576:WBS65576 WLN65576:WLO65576 WVJ65576:WVK65576 B131112:C131112 IX131112:IY131112 ST131112:SU131112 ACP131112:ACQ131112 AML131112:AMM131112 AWH131112:AWI131112 BGD131112:BGE131112 BPZ131112:BQA131112 BZV131112:BZW131112 CJR131112:CJS131112 CTN131112:CTO131112 DDJ131112:DDK131112 DNF131112:DNG131112 DXB131112:DXC131112 EGX131112:EGY131112 EQT131112:EQU131112 FAP131112:FAQ131112 FKL131112:FKM131112 FUH131112:FUI131112 GED131112:GEE131112 GNZ131112:GOA131112 GXV131112:GXW131112 HHR131112:HHS131112 HRN131112:HRO131112 IBJ131112:IBK131112 ILF131112:ILG131112 IVB131112:IVC131112 JEX131112:JEY131112 JOT131112:JOU131112 JYP131112:JYQ131112 KIL131112:KIM131112 KSH131112:KSI131112 LCD131112:LCE131112 LLZ131112:LMA131112 LVV131112:LVW131112 MFR131112:MFS131112 MPN131112:MPO131112 MZJ131112:MZK131112 NJF131112:NJG131112 NTB131112:NTC131112 OCX131112:OCY131112 OMT131112:OMU131112 OWP131112:OWQ131112 PGL131112:PGM131112 PQH131112:PQI131112 QAD131112:QAE131112 QJZ131112:QKA131112 QTV131112:QTW131112 RDR131112:RDS131112 RNN131112:RNO131112 RXJ131112:RXK131112 SHF131112:SHG131112 SRB131112:SRC131112 TAX131112:TAY131112 TKT131112:TKU131112 TUP131112:TUQ131112 UEL131112:UEM131112 UOH131112:UOI131112 UYD131112:UYE131112 VHZ131112:VIA131112 VRV131112:VRW131112 WBR131112:WBS131112 WLN131112:WLO131112 WVJ131112:WVK131112 B196648:C196648 IX196648:IY196648 ST196648:SU196648 ACP196648:ACQ196648 AML196648:AMM196648 AWH196648:AWI196648 BGD196648:BGE196648 BPZ196648:BQA196648 BZV196648:BZW196648 CJR196648:CJS196648 CTN196648:CTO196648 DDJ196648:DDK196648 DNF196648:DNG196648 DXB196648:DXC196648 EGX196648:EGY196648 EQT196648:EQU196648 FAP196648:FAQ196648 FKL196648:FKM196648 FUH196648:FUI196648 GED196648:GEE196648 GNZ196648:GOA196648 GXV196648:GXW196648 HHR196648:HHS196648 HRN196648:HRO196648 IBJ196648:IBK196648 ILF196648:ILG196648 IVB196648:IVC196648 JEX196648:JEY196648 JOT196648:JOU196648 JYP196648:JYQ196648 KIL196648:KIM196648 KSH196648:KSI196648 LCD196648:LCE196648 LLZ196648:LMA196648 LVV196648:LVW196648 MFR196648:MFS196648 MPN196648:MPO196648 MZJ196648:MZK196648 NJF196648:NJG196648 NTB196648:NTC196648 OCX196648:OCY196648 OMT196648:OMU196648 OWP196648:OWQ196648 PGL196648:PGM196648 PQH196648:PQI196648 QAD196648:QAE196648 QJZ196648:QKA196648 QTV196648:QTW196648 RDR196648:RDS196648 RNN196648:RNO196648 RXJ196648:RXK196648 SHF196648:SHG196648 SRB196648:SRC196648 TAX196648:TAY196648 TKT196648:TKU196648 TUP196648:TUQ196648 UEL196648:UEM196648 UOH196648:UOI196648 UYD196648:UYE196648 VHZ196648:VIA196648 VRV196648:VRW196648 WBR196648:WBS196648 WLN196648:WLO196648 WVJ196648:WVK196648 B262184:C262184 IX262184:IY262184 ST262184:SU262184 ACP262184:ACQ262184 AML262184:AMM262184 AWH262184:AWI262184 BGD262184:BGE262184 BPZ262184:BQA262184 BZV262184:BZW262184 CJR262184:CJS262184 CTN262184:CTO262184 DDJ262184:DDK262184 DNF262184:DNG262184 DXB262184:DXC262184 EGX262184:EGY262184 EQT262184:EQU262184 FAP262184:FAQ262184 FKL262184:FKM262184 FUH262184:FUI262184 GED262184:GEE262184 GNZ262184:GOA262184 GXV262184:GXW262184 HHR262184:HHS262184 HRN262184:HRO262184 IBJ262184:IBK262184 ILF262184:ILG262184 IVB262184:IVC262184 JEX262184:JEY262184 JOT262184:JOU262184 JYP262184:JYQ262184 KIL262184:KIM262184 KSH262184:KSI262184 LCD262184:LCE262184 LLZ262184:LMA262184 LVV262184:LVW262184 MFR262184:MFS262184 MPN262184:MPO262184 MZJ262184:MZK262184 NJF262184:NJG262184 NTB262184:NTC262184 OCX262184:OCY262184 OMT262184:OMU262184 OWP262184:OWQ262184 PGL262184:PGM262184 PQH262184:PQI262184 QAD262184:QAE262184 QJZ262184:QKA262184 QTV262184:QTW262184 RDR262184:RDS262184 RNN262184:RNO262184 RXJ262184:RXK262184 SHF262184:SHG262184 SRB262184:SRC262184 TAX262184:TAY262184 TKT262184:TKU262184 TUP262184:TUQ262184 UEL262184:UEM262184 UOH262184:UOI262184 UYD262184:UYE262184 VHZ262184:VIA262184 VRV262184:VRW262184 WBR262184:WBS262184 WLN262184:WLO262184 WVJ262184:WVK262184 B327720:C327720 IX327720:IY327720 ST327720:SU327720 ACP327720:ACQ327720 AML327720:AMM327720 AWH327720:AWI327720 BGD327720:BGE327720 BPZ327720:BQA327720 BZV327720:BZW327720 CJR327720:CJS327720 CTN327720:CTO327720 DDJ327720:DDK327720 DNF327720:DNG327720 DXB327720:DXC327720 EGX327720:EGY327720 EQT327720:EQU327720 FAP327720:FAQ327720 FKL327720:FKM327720 FUH327720:FUI327720 GED327720:GEE327720 GNZ327720:GOA327720 GXV327720:GXW327720 HHR327720:HHS327720 HRN327720:HRO327720 IBJ327720:IBK327720 ILF327720:ILG327720 IVB327720:IVC327720 JEX327720:JEY327720 JOT327720:JOU327720 JYP327720:JYQ327720 KIL327720:KIM327720 KSH327720:KSI327720 LCD327720:LCE327720 LLZ327720:LMA327720 LVV327720:LVW327720 MFR327720:MFS327720 MPN327720:MPO327720 MZJ327720:MZK327720 NJF327720:NJG327720 NTB327720:NTC327720 OCX327720:OCY327720 OMT327720:OMU327720 OWP327720:OWQ327720 PGL327720:PGM327720 PQH327720:PQI327720 QAD327720:QAE327720 QJZ327720:QKA327720 QTV327720:QTW327720 RDR327720:RDS327720 RNN327720:RNO327720 RXJ327720:RXK327720 SHF327720:SHG327720 SRB327720:SRC327720 TAX327720:TAY327720 TKT327720:TKU327720 TUP327720:TUQ327720 UEL327720:UEM327720 UOH327720:UOI327720 UYD327720:UYE327720 VHZ327720:VIA327720 VRV327720:VRW327720 WBR327720:WBS327720 WLN327720:WLO327720 WVJ327720:WVK327720 B393256:C393256 IX393256:IY393256 ST393256:SU393256 ACP393256:ACQ393256 AML393256:AMM393256 AWH393256:AWI393256 BGD393256:BGE393256 BPZ393256:BQA393256 BZV393256:BZW393256 CJR393256:CJS393256 CTN393256:CTO393256 DDJ393256:DDK393256 DNF393256:DNG393256 DXB393256:DXC393256 EGX393256:EGY393256 EQT393256:EQU393256 FAP393256:FAQ393256 FKL393256:FKM393256 FUH393256:FUI393256 GED393256:GEE393256 GNZ393256:GOA393256 GXV393256:GXW393256 HHR393256:HHS393256 HRN393256:HRO393256 IBJ393256:IBK393256 ILF393256:ILG393256 IVB393256:IVC393256 JEX393256:JEY393256 JOT393256:JOU393256 JYP393256:JYQ393256 KIL393256:KIM393256 KSH393256:KSI393256 LCD393256:LCE393256 LLZ393256:LMA393256 LVV393256:LVW393256 MFR393256:MFS393256 MPN393256:MPO393256 MZJ393256:MZK393256 NJF393256:NJG393256 NTB393256:NTC393256 OCX393256:OCY393256 OMT393256:OMU393256 OWP393256:OWQ393256 PGL393256:PGM393256 PQH393256:PQI393256 QAD393256:QAE393256 QJZ393256:QKA393256 QTV393256:QTW393256 RDR393256:RDS393256 RNN393256:RNO393256 RXJ393256:RXK393256 SHF393256:SHG393256 SRB393256:SRC393256 TAX393256:TAY393256 TKT393256:TKU393256 TUP393256:TUQ393256 UEL393256:UEM393256 UOH393256:UOI393256 UYD393256:UYE393256 VHZ393256:VIA393256 VRV393256:VRW393256 WBR393256:WBS393256 WLN393256:WLO393256 WVJ393256:WVK393256 B458792:C458792 IX458792:IY458792 ST458792:SU458792 ACP458792:ACQ458792 AML458792:AMM458792 AWH458792:AWI458792 BGD458792:BGE458792 BPZ458792:BQA458792 BZV458792:BZW458792 CJR458792:CJS458792 CTN458792:CTO458792 DDJ458792:DDK458792 DNF458792:DNG458792 DXB458792:DXC458792 EGX458792:EGY458792 EQT458792:EQU458792 FAP458792:FAQ458792 FKL458792:FKM458792 FUH458792:FUI458792 GED458792:GEE458792 GNZ458792:GOA458792 GXV458792:GXW458792 HHR458792:HHS458792 HRN458792:HRO458792 IBJ458792:IBK458792 ILF458792:ILG458792 IVB458792:IVC458792 JEX458792:JEY458792 JOT458792:JOU458792 JYP458792:JYQ458792 KIL458792:KIM458792 KSH458792:KSI458792 LCD458792:LCE458792 LLZ458792:LMA458792 LVV458792:LVW458792 MFR458792:MFS458792 MPN458792:MPO458792 MZJ458792:MZK458792 NJF458792:NJG458792 NTB458792:NTC458792 OCX458792:OCY458792 OMT458792:OMU458792 OWP458792:OWQ458792 PGL458792:PGM458792 PQH458792:PQI458792 QAD458792:QAE458792 QJZ458792:QKA458792 QTV458792:QTW458792 RDR458792:RDS458792 RNN458792:RNO458792 RXJ458792:RXK458792 SHF458792:SHG458792 SRB458792:SRC458792 TAX458792:TAY458792 TKT458792:TKU458792 TUP458792:TUQ458792 UEL458792:UEM458792 UOH458792:UOI458792 UYD458792:UYE458792 VHZ458792:VIA458792 VRV458792:VRW458792 WBR458792:WBS458792 WLN458792:WLO458792 WVJ458792:WVK458792 B524328:C524328 IX524328:IY524328 ST524328:SU524328 ACP524328:ACQ524328 AML524328:AMM524328 AWH524328:AWI524328 BGD524328:BGE524328 BPZ524328:BQA524328 BZV524328:BZW524328 CJR524328:CJS524328 CTN524328:CTO524328 DDJ524328:DDK524328 DNF524328:DNG524328 DXB524328:DXC524328 EGX524328:EGY524328 EQT524328:EQU524328 FAP524328:FAQ524328 FKL524328:FKM524328 FUH524328:FUI524328 GED524328:GEE524328 GNZ524328:GOA524328 GXV524328:GXW524328 HHR524328:HHS524328 HRN524328:HRO524328 IBJ524328:IBK524328 ILF524328:ILG524328 IVB524328:IVC524328 JEX524328:JEY524328 JOT524328:JOU524328 JYP524328:JYQ524328 KIL524328:KIM524328 KSH524328:KSI524328 LCD524328:LCE524328 LLZ524328:LMA524328 LVV524328:LVW524328 MFR524328:MFS524328 MPN524328:MPO524328 MZJ524328:MZK524328 NJF524328:NJG524328 NTB524328:NTC524328 OCX524328:OCY524328 OMT524328:OMU524328 OWP524328:OWQ524328 PGL524328:PGM524328 PQH524328:PQI524328 QAD524328:QAE524328 QJZ524328:QKA524328 QTV524328:QTW524328 RDR524328:RDS524328 RNN524328:RNO524328 RXJ524328:RXK524328 SHF524328:SHG524328 SRB524328:SRC524328 TAX524328:TAY524328 TKT524328:TKU524328 TUP524328:TUQ524328 UEL524328:UEM524328 UOH524328:UOI524328 UYD524328:UYE524328 VHZ524328:VIA524328 VRV524328:VRW524328 WBR524328:WBS524328 WLN524328:WLO524328 WVJ524328:WVK524328 B589864:C589864 IX589864:IY589864 ST589864:SU589864 ACP589864:ACQ589864 AML589864:AMM589864 AWH589864:AWI589864 BGD589864:BGE589864 BPZ589864:BQA589864 BZV589864:BZW589864 CJR589864:CJS589864 CTN589864:CTO589864 DDJ589864:DDK589864 DNF589864:DNG589864 DXB589864:DXC589864 EGX589864:EGY589864 EQT589864:EQU589864 FAP589864:FAQ589864 FKL589864:FKM589864 FUH589864:FUI589864 GED589864:GEE589864 GNZ589864:GOA589864 GXV589864:GXW589864 HHR589864:HHS589864 HRN589864:HRO589864 IBJ589864:IBK589864 ILF589864:ILG589864 IVB589864:IVC589864 JEX589864:JEY589864 JOT589864:JOU589864 JYP589864:JYQ589864 KIL589864:KIM589864 KSH589864:KSI589864 LCD589864:LCE589864 LLZ589864:LMA589864 LVV589864:LVW589864 MFR589864:MFS589864 MPN589864:MPO589864 MZJ589864:MZK589864 NJF589864:NJG589864 NTB589864:NTC589864 OCX589864:OCY589864 OMT589864:OMU589864 OWP589864:OWQ589864 PGL589864:PGM589864 PQH589864:PQI589864 QAD589864:QAE589864 QJZ589864:QKA589864 QTV589864:QTW589864 RDR589864:RDS589864 RNN589864:RNO589864 RXJ589864:RXK589864 SHF589864:SHG589864 SRB589864:SRC589864 TAX589864:TAY589864 TKT589864:TKU589864 TUP589864:TUQ589864 UEL589864:UEM589864 UOH589864:UOI589864 UYD589864:UYE589864 VHZ589864:VIA589864 VRV589864:VRW589864 WBR589864:WBS589864 WLN589864:WLO589864 WVJ589864:WVK589864 B655400:C655400 IX655400:IY655400 ST655400:SU655400 ACP655400:ACQ655400 AML655400:AMM655400 AWH655400:AWI655400 BGD655400:BGE655400 BPZ655400:BQA655400 BZV655400:BZW655400 CJR655400:CJS655400 CTN655400:CTO655400 DDJ655400:DDK655400 DNF655400:DNG655400 DXB655400:DXC655400 EGX655400:EGY655400 EQT655400:EQU655400 FAP655400:FAQ655400 FKL655400:FKM655400 FUH655400:FUI655400 GED655400:GEE655400 GNZ655400:GOA655400 GXV655400:GXW655400 HHR655400:HHS655400 HRN655400:HRO655400 IBJ655400:IBK655400 ILF655400:ILG655400 IVB655400:IVC655400 JEX655400:JEY655400 JOT655400:JOU655400 JYP655400:JYQ655400 KIL655400:KIM655400 KSH655400:KSI655400 LCD655400:LCE655400 LLZ655400:LMA655400 LVV655400:LVW655400 MFR655400:MFS655400 MPN655400:MPO655400 MZJ655400:MZK655400 NJF655400:NJG655400 NTB655400:NTC655400 OCX655400:OCY655400 OMT655400:OMU655400 OWP655400:OWQ655400 PGL655400:PGM655400 PQH655400:PQI655400 QAD655400:QAE655400 QJZ655400:QKA655400 QTV655400:QTW655400 RDR655400:RDS655400 RNN655400:RNO655400 RXJ655400:RXK655400 SHF655400:SHG655400 SRB655400:SRC655400 TAX655400:TAY655400 TKT655400:TKU655400 TUP655400:TUQ655400 UEL655400:UEM655400 UOH655400:UOI655400 UYD655400:UYE655400 VHZ655400:VIA655400 VRV655400:VRW655400 WBR655400:WBS655400 WLN655400:WLO655400 WVJ655400:WVK655400 B720936:C720936 IX720936:IY720936 ST720936:SU720936 ACP720936:ACQ720936 AML720936:AMM720936 AWH720936:AWI720936 BGD720936:BGE720936 BPZ720936:BQA720936 BZV720936:BZW720936 CJR720936:CJS720936 CTN720936:CTO720936 DDJ720936:DDK720936 DNF720936:DNG720936 DXB720936:DXC720936 EGX720936:EGY720936 EQT720936:EQU720936 FAP720936:FAQ720936 FKL720936:FKM720936 FUH720936:FUI720936 GED720936:GEE720936 GNZ720936:GOA720936 GXV720936:GXW720936 HHR720936:HHS720936 HRN720936:HRO720936 IBJ720936:IBK720936 ILF720936:ILG720936 IVB720936:IVC720936 JEX720936:JEY720936 JOT720936:JOU720936 JYP720936:JYQ720936 KIL720936:KIM720936 KSH720936:KSI720936 LCD720936:LCE720936 LLZ720936:LMA720936 LVV720936:LVW720936 MFR720936:MFS720936 MPN720936:MPO720936 MZJ720936:MZK720936 NJF720936:NJG720936 NTB720936:NTC720936 OCX720936:OCY720936 OMT720936:OMU720936 OWP720936:OWQ720936 PGL720936:PGM720936 PQH720936:PQI720936 QAD720936:QAE720936 QJZ720936:QKA720936 QTV720936:QTW720936 RDR720936:RDS720936 RNN720936:RNO720936 RXJ720936:RXK720936 SHF720936:SHG720936 SRB720936:SRC720936 TAX720936:TAY720936 TKT720936:TKU720936 TUP720936:TUQ720936 UEL720936:UEM720936 UOH720936:UOI720936 UYD720936:UYE720936 VHZ720936:VIA720936 VRV720936:VRW720936 WBR720936:WBS720936 WLN720936:WLO720936 WVJ720936:WVK720936 B786472:C786472 IX786472:IY786472 ST786472:SU786472 ACP786472:ACQ786472 AML786472:AMM786472 AWH786472:AWI786472 BGD786472:BGE786472 BPZ786472:BQA786472 BZV786472:BZW786472 CJR786472:CJS786472 CTN786472:CTO786472 DDJ786472:DDK786472 DNF786472:DNG786472 DXB786472:DXC786472 EGX786472:EGY786472 EQT786472:EQU786472 FAP786472:FAQ786472 FKL786472:FKM786472 FUH786472:FUI786472 GED786472:GEE786472 GNZ786472:GOA786472 GXV786472:GXW786472 HHR786472:HHS786472 HRN786472:HRO786472 IBJ786472:IBK786472 ILF786472:ILG786472 IVB786472:IVC786472 JEX786472:JEY786472 JOT786472:JOU786472 JYP786472:JYQ786472 KIL786472:KIM786472 KSH786472:KSI786472 LCD786472:LCE786472 LLZ786472:LMA786472 LVV786472:LVW786472 MFR786472:MFS786472 MPN786472:MPO786472 MZJ786472:MZK786472 NJF786472:NJG786472 NTB786472:NTC786472 OCX786472:OCY786472 OMT786472:OMU786472 OWP786472:OWQ786472 PGL786472:PGM786472 PQH786472:PQI786472 QAD786472:QAE786472 QJZ786472:QKA786472 QTV786472:QTW786472 RDR786472:RDS786472 RNN786472:RNO786472 RXJ786472:RXK786472 SHF786472:SHG786472 SRB786472:SRC786472 TAX786472:TAY786472 TKT786472:TKU786472 TUP786472:TUQ786472 UEL786472:UEM786472 UOH786472:UOI786472 UYD786472:UYE786472 VHZ786472:VIA786472 VRV786472:VRW786472 WBR786472:WBS786472 WLN786472:WLO786472 WVJ786472:WVK786472 B852008:C852008 IX852008:IY852008 ST852008:SU852008 ACP852008:ACQ852008 AML852008:AMM852008 AWH852008:AWI852008 BGD852008:BGE852008 BPZ852008:BQA852008 BZV852008:BZW852008 CJR852008:CJS852008 CTN852008:CTO852008 DDJ852008:DDK852008 DNF852008:DNG852008 DXB852008:DXC852008 EGX852008:EGY852008 EQT852008:EQU852008 FAP852008:FAQ852008 FKL852008:FKM852008 FUH852008:FUI852008 GED852008:GEE852008 GNZ852008:GOA852008 GXV852008:GXW852008 HHR852008:HHS852008 HRN852008:HRO852008 IBJ852008:IBK852008 ILF852008:ILG852008 IVB852008:IVC852008 JEX852008:JEY852008 JOT852008:JOU852008 JYP852008:JYQ852008 KIL852008:KIM852008 KSH852008:KSI852008 LCD852008:LCE852008 LLZ852008:LMA852008 LVV852008:LVW852008 MFR852008:MFS852008 MPN852008:MPO852008 MZJ852008:MZK852008 NJF852008:NJG852008 NTB852008:NTC852008 OCX852008:OCY852008 OMT852008:OMU852008 OWP852008:OWQ852008 PGL852008:PGM852008 PQH852008:PQI852008 QAD852008:QAE852008 QJZ852008:QKA852008 QTV852008:QTW852008 RDR852008:RDS852008 RNN852008:RNO852008 RXJ852008:RXK852008 SHF852008:SHG852008 SRB852008:SRC852008 TAX852008:TAY852008 TKT852008:TKU852008 TUP852008:TUQ852008 UEL852008:UEM852008 UOH852008:UOI852008 UYD852008:UYE852008 VHZ852008:VIA852008 VRV852008:VRW852008 WBR852008:WBS852008 WLN852008:WLO852008 WVJ852008:WVK852008 B917544:C917544 IX917544:IY917544 ST917544:SU917544 ACP917544:ACQ917544 AML917544:AMM917544 AWH917544:AWI917544 BGD917544:BGE917544 BPZ917544:BQA917544 BZV917544:BZW917544 CJR917544:CJS917544 CTN917544:CTO917544 DDJ917544:DDK917544 DNF917544:DNG917544 DXB917544:DXC917544 EGX917544:EGY917544 EQT917544:EQU917544 FAP917544:FAQ917544 FKL917544:FKM917544 FUH917544:FUI917544 GED917544:GEE917544 GNZ917544:GOA917544 GXV917544:GXW917544 HHR917544:HHS917544 HRN917544:HRO917544 IBJ917544:IBK917544 ILF917544:ILG917544 IVB917544:IVC917544 JEX917544:JEY917544 JOT917544:JOU917544 JYP917544:JYQ917544 KIL917544:KIM917544 KSH917544:KSI917544 LCD917544:LCE917544 LLZ917544:LMA917544 LVV917544:LVW917544 MFR917544:MFS917544 MPN917544:MPO917544 MZJ917544:MZK917544 NJF917544:NJG917544 NTB917544:NTC917544 OCX917544:OCY917544 OMT917544:OMU917544 OWP917544:OWQ917544 PGL917544:PGM917544 PQH917544:PQI917544 QAD917544:QAE917544 QJZ917544:QKA917544 QTV917544:QTW917544 RDR917544:RDS917544 RNN917544:RNO917544 RXJ917544:RXK917544 SHF917544:SHG917544 SRB917544:SRC917544 TAX917544:TAY917544 TKT917544:TKU917544 TUP917544:TUQ917544 UEL917544:UEM917544 UOH917544:UOI917544 UYD917544:UYE917544 VHZ917544:VIA917544 VRV917544:VRW917544 WBR917544:WBS917544 WLN917544:WLO917544 WVJ917544:WVK917544 B983080:C983080 IX983080:IY983080 ST983080:SU983080 ACP983080:ACQ983080 AML983080:AMM983080 AWH983080:AWI983080 BGD983080:BGE983080 BPZ983080:BQA983080 BZV983080:BZW983080 CJR983080:CJS983080 CTN983080:CTO983080 DDJ983080:DDK983080 DNF983080:DNG983080 DXB983080:DXC983080 EGX983080:EGY983080 EQT983080:EQU983080 FAP983080:FAQ983080 FKL983080:FKM983080 FUH983080:FUI983080 GED983080:GEE983080 GNZ983080:GOA983080 GXV983080:GXW983080 HHR983080:HHS983080 HRN983080:HRO983080 IBJ983080:IBK983080 ILF983080:ILG983080 IVB983080:IVC983080 JEX983080:JEY983080 JOT983080:JOU983080 JYP983080:JYQ983080 KIL983080:KIM983080 KSH983080:KSI983080 LCD983080:LCE983080 LLZ983080:LMA983080 LVV983080:LVW983080 MFR983080:MFS983080 MPN983080:MPO983080 MZJ983080:MZK983080 NJF983080:NJG983080 NTB983080:NTC983080 OCX983080:OCY983080 OMT983080:OMU983080 OWP983080:OWQ983080 PGL983080:PGM983080 PQH983080:PQI983080 QAD983080:QAE983080 QJZ983080:QKA983080 QTV983080:QTW983080 RDR983080:RDS983080 RNN983080:RNO983080 RXJ983080:RXK983080 SHF983080:SHG983080 SRB983080:SRC983080 TAX983080:TAY983080 TKT983080:TKU983080 TUP983080:TUQ983080 UEL983080:UEM983080 UOH983080:UOI983080 UYD983080:UYE983080 VHZ983080:VIA983080 VRV983080:VRW983080 WBR983080:WBS983080 WLN983080:WLO983080 B40:C40">
      <formula1>$R$36:$R$38</formula1>
    </dataValidation>
    <dataValidation type="list" allowBlank="1" sqref="WVJ983076:WVK983076 IX36:IY36 ST36:SU36 ACP36:ACQ36 AML36:AMM36 AWH36:AWI36 BGD36:BGE36 BPZ36:BQA36 BZV36:BZW36 CJR36:CJS36 CTN36:CTO36 DDJ36:DDK36 DNF36:DNG36 DXB36:DXC36 EGX36:EGY36 EQT36:EQU36 FAP36:FAQ36 FKL36:FKM36 FUH36:FUI36 GED36:GEE36 GNZ36:GOA36 GXV36:GXW36 HHR36:HHS36 HRN36:HRO36 IBJ36:IBK36 ILF36:ILG36 IVB36:IVC36 JEX36:JEY36 JOT36:JOU36 JYP36:JYQ36 KIL36:KIM36 KSH36:KSI36 LCD36:LCE36 LLZ36:LMA36 LVV36:LVW36 MFR36:MFS36 MPN36:MPO36 MZJ36:MZK36 NJF36:NJG36 NTB36:NTC36 OCX36:OCY36 OMT36:OMU36 OWP36:OWQ36 PGL36:PGM36 PQH36:PQI36 QAD36:QAE36 QJZ36:QKA36 QTV36:QTW36 RDR36:RDS36 RNN36:RNO36 RXJ36:RXK36 SHF36:SHG36 SRB36:SRC36 TAX36:TAY36 TKT36:TKU36 TUP36:TUQ36 UEL36:UEM36 UOH36:UOI36 UYD36:UYE36 VHZ36:VIA36 VRV36:VRW36 WBR36:WBS36 WLN36:WLO36 WVJ36:WVK36 B65572:C65572 IX65572:IY65572 ST65572:SU65572 ACP65572:ACQ65572 AML65572:AMM65572 AWH65572:AWI65572 BGD65572:BGE65572 BPZ65572:BQA65572 BZV65572:BZW65572 CJR65572:CJS65572 CTN65572:CTO65572 DDJ65572:DDK65572 DNF65572:DNG65572 DXB65572:DXC65572 EGX65572:EGY65572 EQT65572:EQU65572 FAP65572:FAQ65572 FKL65572:FKM65572 FUH65572:FUI65572 GED65572:GEE65572 GNZ65572:GOA65572 GXV65572:GXW65572 HHR65572:HHS65572 HRN65572:HRO65572 IBJ65572:IBK65572 ILF65572:ILG65572 IVB65572:IVC65572 JEX65572:JEY65572 JOT65572:JOU65572 JYP65572:JYQ65572 KIL65572:KIM65572 KSH65572:KSI65572 LCD65572:LCE65572 LLZ65572:LMA65572 LVV65572:LVW65572 MFR65572:MFS65572 MPN65572:MPO65572 MZJ65572:MZK65572 NJF65572:NJG65572 NTB65572:NTC65572 OCX65572:OCY65572 OMT65572:OMU65572 OWP65572:OWQ65572 PGL65572:PGM65572 PQH65572:PQI65572 QAD65572:QAE65572 QJZ65572:QKA65572 QTV65572:QTW65572 RDR65572:RDS65572 RNN65572:RNO65572 RXJ65572:RXK65572 SHF65572:SHG65572 SRB65572:SRC65572 TAX65572:TAY65572 TKT65572:TKU65572 TUP65572:TUQ65572 UEL65572:UEM65572 UOH65572:UOI65572 UYD65572:UYE65572 VHZ65572:VIA65572 VRV65572:VRW65572 WBR65572:WBS65572 WLN65572:WLO65572 WVJ65572:WVK65572 B131108:C131108 IX131108:IY131108 ST131108:SU131108 ACP131108:ACQ131108 AML131108:AMM131108 AWH131108:AWI131108 BGD131108:BGE131108 BPZ131108:BQA131108 BZV131108:BZW131108 CJR131108:CJS131108 CTN131108:CTO131108 DDJ131108:DDK131108 DNF131108:DNG131108 DXB131108:DXC131108 EGX131108:EGY131108 EQT131108:EQU131108 FAP131108:FAQ131108 FKL131108:FKM131108 FUH131108:FUI131108 GED131108:GEE131108 GNZ131108:GOA131108 GXV131108:GXW131108 HHR131108:HHS131108 HRN131108:HRO131108 IBJ131108:IBK131108 ILF131108:ILG131108 IVB131108:IVC131108 JEX131108:JEY131108 JOT131108:JOU131108 JYP131108:JYQ131108 KIL131108:KIM131108 KSH131108:KSI131108 LCD131108:LCE131108 LLZ131108:LMA131108 LVV131108:LVW131108 MFR131108:MFS131108 MPN131108:MPO131108 MZJ131108:MZK131108 NJF131108:NJG131108 NTB131108:NTC131108 OCX131108:OCY131108 OMT131108:OMU131108 OWP131108:OWQ131108 PGL131108:PGM131108 PQH131108:PQI131108 QAD131108:QAE131108 QJZ131108:QKA131108 QTV131108:QTW131108 RDR131108:RDS131108 RNN131108:RNO131108 RXJ131108:RXK131108 SHF131108:SHG131108 SRB131108:SRC131108 TAX131108:TAY131108 TKT131108:TKU131108 TUP131108:TUQ131108 UEL131108:UEM131108 UOH131108:UOI131108 UYD131108:UYE131108 VHZ131108:VIA131108 VRV131108:VRW131108 WBR131108:WBS131108 WLN131108:WLO131108 WVJ131108:WVK131108 B196644:C196644 IX196644:IY196644 ST196644:SU196644 ACP196644:ACQ196644 AML196644:AMM196644 AWH196644:AWI196644 BGD196644:BGE196644 BPZ196644:BQA196644 BZV196644:BZW196644 CJR196644:CJS196644 CTN196644:CTO196644 DDJ196644:DDK196644 DNF196644:DNG196644 DXB196644:DXC196644 EGX196644:EGY196644 EQT196644:EQU196644 FAP196644:FAQ196644 FKL196644:FKM196644 FUH196644:FUI196644 GED196644:GEE196644 GNZ196644:GOA196644 GXV196644:GXW196644 HHR196644:HHS196644 HRN196644:HRO196644 IBJ196644:IBK196644 ILF196644:ILG196644 IVB196644:IVC196644 JEX196644:JEY196644 JOT196644:JOU196644 JYP196644:JYQ196644 KIL196644:KIM196644 KSH196644:KSI196644 LCD196644:LCE196644 LLZ196644:LMA196644 LVV196644:LVW196644 MFR196644:MFS196644 MPN196644:MPO196644 MZJ196644:MZK196644 NJF196644:NJG196644 NTB196644:NTC196644 OCX196644:OCY196644 OMT196644:OMU196644 OWP196644:OWQ196644 PGL196644:PGM196644 PQH196644:PQI196644 QAD196644:QAE196644 QJZ196644:QKA196644 QTV196644:QTW196644 RDR196644:RDS196644 RNN196644:RNO196644 RXJ196644:RXK196644 SHF196644:SHG196644 SRB196644:SRC196644 TAX196644:TAY196644 TKT196644:TKU196644 TUP196644:TUQ196644 UEL196644:UEM196644 UOH196644:UOI196644 UYD196644:UYE196644 VHZ196644:VIA196644 VRV196644:VRW196644 WBR196644:WBS196644 WLN196644:WLO196644 WVJ196644:WVK196644 B262180:C262180 IX262180:IY262180 ST262180:SU262180 ACP262180:ACQ262180 AML262180:AMM262180 AWH262180:AWI262180 BGD262180:BGE262180 BPZ262180:BQA262180 BZV262180:BZW262180 CJR262180:CJS262180 CTN262180:CTO262180 DDJ262180:DDK262180 DNF262180:DNG262180 DXB262180:DXC262180 EGX262180:EGY262180 EQT262180:EQU262180 FAP262180:FAQ262180 FKL262180:FKM262180 FUH262180:FUI262180 GED262180:GEE262180 GNZ262180:GOA262180 GXV262180:GXW262180 HHR262180:HHS262180 HRN262180:HRO262180 IBJ262180:IBK262180 ILF262180:ILG262180 IVB262180:IVC262180 JEX262180:JEY262180 JOT262180:JOU262180 JYP262180:JYQ262180 KIL262180:KIM262180 KSH262180:KSI262180 LCD262180:LCE262180 LLZ262180:LMA262180 LVV262180:LVW262180 MFR262180:MFS262180 MPN262180:MPO262180 MZJ262180:MZK262180 NJF262180:NJG262180 NTB262180:NTC262180 OCX262180:OCY262180 OMT262180:OMU262180 OWP262180:OWQ262180 PGL262180:PGM262180 PQH262180:PQI262180 QAD262180:QAE262180 QJZ262180:QKA262180 QTV262180:QTW262180 RDR262180:RDS262180 RNN262180:RNO262180 RXJ262180:RXK262180 SHF262180:SHG262180 SRB262180:SRC262180 TAX262180:TAY262180 TKT262180:TKU262180 TUP262180:TUQ262180 UEL262180:UEM262180 UOH262180:UOI262180 UYD262180:UYE262180 VHZ262180:VIA262180 VRV262180:VRW262180 WBR262180:WBS262180 WLN262180:WLO262180 WVJ262180:WVK262180 B327716:C327716 IX327716:IY327716 ST327716:SU327716 ACP327716:ACQ327716 AML327716:AMM327716 AWH327716:AWI327716 BGD327716:BGE327716 BPZ327716:BQA327716 BZV327716:BZW327716 CJR327716:CJS327716 CTN327716:CTO327716 DDJ327716:DDK327716 DNF327716:DNG327716 DXB327716:DXC327716 EGX327716:EGY327716 EQT327716:EQU327716 FAP327716:FAQ327716 FKL327716:FKM327716 FUH327716:FUI327716 GED327716:GEE327716 GNZ327716:GOA327716 GXV327716:GXW327716 HHR327716:HHS327716 HRN327716:HRO327716 IBJ327716:IBK327716 ILF327716:ILG327716 IVB327716:IVC327716 JEX327716:JEY327716 JOT327716:JOU327716 JYP327716:JYQ327716 KIL327716:KIM327716 KSH327716:KSI327716 LCD327716:LCE327716 LLZ327716:LMA327716 LVV327716:LVW327716 MFR327716:MFS327716 MPN327716:MPO327716 MZJ327716:MZK327716 NJF327716:NJG327716 NTB327716:NTC327716 OCX327716:OCY327716 OMT327716:OMU327716 OWP327716:OWQ327716 PGL327716:PGM327716 PQH327716:PQI327716 QAD327716:QAE327716 QJZ327716:QKA327716 QTV327716:QTW327716 RDR327716:RDS327716 RNN327716:RNO327716 RXJ327716:RXK327716 SHF327716:SHG327716 SRB327716:SRC327716 TAX327716:TAY327716 TKT327716:TKU327716 TUP327716:TUQ327716 UEL327716:UEM327716 UOH327716:UOI327716 UYD327716:UYE327716 VHZ327716:VIA327716 VRV327716:VRW327716 WBR327716:WBS327716 WLN327716:WLO327716 WVJ327716:WVK327716 B393252:C393252 IX393252:IY393252 ST393252:SU393252 ACP393252:ACQ393252 AML393252:AMM393252 AWH393252:AWI393252 BGD393252:BGE393252 BPZ393252:BQA393252 BZV393252:BZW393252 CJR393252:CJS393252 CTN393252:CTO393252 DDJ393252:DDK393252 DNF393252:DNG393252 DXB393252:DXC393252 EGX393252:EGY393252 EQT393252:EQU393252 FAP393252:FAQ393252 FKL393252:FKM393252 FUH393252:FUI393252 GED393252:GEE393252 GNZ393252:GOA393252 GXV393252:GXW393252 HHR393252:HHS393252 HRN393252:HRO393252 IBJ393252:IBK393252 ILF393252:ILG393252 IVB393252:IVC393252 JEX393252:JEY393252 JOT393252:JOU393252 JYP393252:JYQ393252 KIL393252:KIM393252 KSH393252:KSI393252 LCD393252:LCE393252 LLZ393252:LMA393252 LVV393252:LVW393252 MFR393252:MFS393252 MPN393252:MPO393252 MZJ393252:MZK393252 NJF393252:NJG393252 NTB393252:NTC393252 OCX393252:OCY393252 OMT393252:OMU393252 OWP393252:OWQ393252 PGL393252:PGM393252 PQH393252:PQI393252 QAD393252:QAE393252 QJZ393252:QKA393252 QTV393252:QTW393252 RDR393252:RDS393252 RNN393252:RNO393252 RXJ393252:RXK393252 SHF393252:SHG393252 SRB393252:SRC393252 TAX393252:TAY393252 TKT393252:TKU393252 TUP393252:TUQ393252 UEL393252:UEM393252 UOH393252:UOI393252 UYD393252:UYE393252 VHZ393252:VIA393252 VRV393252:VRW393252 WBR393252:WBS393252 WLN393252:WLO393252 WVJ393252:WVK393252 B458788:C458788 IX458788:IY458788 ST458788:SU458788 ACP458788:ACQ458788 AML458788:AMM458788 AWH458788:AWI458788 BGD458788:BGE458788 BPZ458788:BQA458788 BZV458788:BZW458788 CJR458788:CJS458788 CTN458788:CTO458788 DDJ458788:DDK458788 DNF458788:DNG458788 DXB458788:DXC458788 EGX458788:EGY458788 EQT458788:EQU458788 FAP458788:FAQ458788 FKL458788:FKM458788 FUH458788:FUI458788 GED458788:GEE458788 GNZ458788:GOA458788 GXV458788:GXW458788 HHR458788:HHS458788 HRN458788:HRO458788 IBJ458788:IBK458788 ILF458788:ILG458788 IVB458788:IVC458788 JEX458788:JEY458788 JOT458788:JOU458788 JYP458788:JYQ458788 KIL458788:KIM458788 KSH458788:KSI458788 LCD458788:LCE458788 LLZ458788:LMA458788 LVV458788:LVW458788 MFR458788:MFS458788 MPN458788:MPO458788 MZJ458788:MZK458788 NJF458788:NJG458788 NTB458788:NTC458788 OCX458788:OCY458788 OMT458788:OMU458788 OWP458788:OWQ458788 PGL458788:PGM458788 PQH458788:PQI458788 QAD458788:QAE458788 QJZ458788:QKA458788 QTV458788:QTW458788 RDR458788:RDS458788 RNN458788:RNO458788 RXJ458788:RXK458788 SHF458788:SHG458788 SRB458788:SRC458788 TAX458788:TAY458788 TKT458788:TKU458788 TUP458788:TUQ458788 UEL458788:UEM458788 UOH458788:UOI458788 UYD458788:UYE458788 VHZ458788:VIA458788 VRV458788:VRW458788 WBR458788:WBS458788 WLN458788:WLO458788 WVJ458788:WVK458788 B524324:C524324 IX524324:IY524324 ST524324:SU524324 ACP524324:ACQ524324 AML524324:AMM524324 AWH524324:AWI524324 BGD524324:BGE524324 BPZ524324:BQA524324 BZV524324:BZW524324 CJR524324:CJS524324 CTN524324:CTO524324 DDJ524324:DDK524324 DNF524324:DNG524324 DXB524324:DXC524324 EGX524324:EGY524324 EQT524324:EQU524324 FAP524324:FAQ524324 FKL524324:FKM524324 FUH524324:FUI524324 GED524324:GEE524324 GNZ524324:GOA524324 GXV524324:GXW524324 HHR524324:HHS524324 HRN524324:HRO524324 IBJ524324:IBK524324 ILF524324:ILG524324 IVB524324:IVC524324 JEX524324:JEY524324 JOT524324:JOU524324 JYP524324:JYQ524324 KIL524324:KIM524324 KSH524324:KSI524324 LCD524324:LCE524324 LLZ524324:LMA524324 LVV524324:LVW524324 MFR524324:MFS524324 MPN524324:MPO524324 MZJ524324:MZK524324 NJF524324:NJG524324 NTB524324:NTC524324 OCX524324:OCY524324 OMT524324:OMU524324 OWP524324:OWQ524324 PGL524324:PGM524324 PQH524324:PQI524324 QAD524324:QAE524324 QJZ524324:QKA524324 QTV524324:QTW524324 RDR524324:RDS524324 RNN524324:RNO524324 RXJ524324:RXK524324 SHF524324:SHG524324 SRB524324:SRC524324 TAX524324:TAY524324 TKT524324:TKU524324 TUP524324:TUQ524324 UEL524324:UEM524324 UOH524324:UOI524324 UYD524324:UYE524324 VHZ524324:VIA524324 VRV524324:VRW524324 WBR524324:WBS524324 WLN524324:WLO524324 WVJ524324:WVK524324 B589860:C589860 IX589860:IY589860 ST589860:SU589860 ACP589860:ACQ589860 AML589860:AMM589860 AWH589860:AWI589860 BGD589860:BGE589860 BPZ589860:BQA589860 BZV589860:BZW589860 CJR589860:CJS589860 CTN589860:CTO589860 DDJ589860:DDK589860 DNF589860:DNG589860 DXB589860:DXC589860 EGX589860:EGY589860 EQT589860:EQU589860 FAP589860:FAQ589860 FKL589860:FKM589860 FUH589860:FUI589860 GED589860:GEE589860 GNZ589860:GOA589860 GXV589860:GXW589860 HHR589860:HHS589860 HRN589860:HRO589860 IBJ589860:IBK589860 ILF589860:ILG589860 IVB589860:IVC589860 JEX589860:JEY589860 JOT589860:JOU589860 JYP589860:JYQ589860 KIL589860:KIM589860 KSH589860:KSI589860 LCD589860:LCE589860 LLZ589860:LMA589860 LVV589860:LVW589860 MFR589860:MFS589860 MPN589860:MPO589860 MZJ589860:MZK589860 NJF589860:NJG589860 NTB589860:NTC589860 OCX589860:OCY589860 OMT589860:OMU589860 OWP589860:OWQ589860 PGL589860:PGM589860 PQH589860:PQI589860 QAD589860:QAE589860 QJZ589860:QKA589860 QTV589860:QTW589860 RDR589860:RDS589860 RNN589860:RNO589860 RXJ589860:RXK589860 SHF589860:SHG589860 SRB589860:SRC589860 TAX589860:TAY589860 TKT589860:TKU589860 TUP589860:TUQ589860 UEL589860:UEM589860 UOH589860:UOI589860 UYD589860:UYE589860 VHZ589860:VIA589860 VRV589860:VRW589860 WBR589860:WBS589860 WLN589860:WLO589860 WVJ589860:WVK589860 B655396:C655396 IX655396:IY655396 ST655396:SU655396 ACP655396:ACQ655396 AML655396:AMM655396 AWH655396:AWI655396 BGD655396:BGE655396 BPZ655396:BQA655396 BZV655396:BZW655396 CJR655396:CJS655396 CTN655396:CTO655396 DDJ655396:DDK655396 DNF655396:DNG655396 DXB655396:DXC655396 EGX655396:EGY655396 EQT655396:EQU655396 FAP655396:FAQ655396 FKL655396:FKM655396 FUH655396:FUI655396 GED655396:GEE655396 GNZ655396:GOA655396 GXV655396:GXW655396 HHR655396:HHS655396 HRN655396:HRO655396 IBJ655396:IBK655396 ILF655396:ILG655396 IVB655396:IVC655396 JEX655396:JEY655396 JOT655396:JOU655396 JYP655396:JYQ655396 KIL655396:KIM655396 KSH655396:KSI655396 LCD655396:LCE655396 LLZ655396:LMA655396 LVV655396:LVW655396 MFR655396:MFS655396 MPN655396:MPO655396 MZJ655396:MZK655396 NJF655396:NJG655396 NTB655396:NTC655396 OCX655396:OCY655396 OMT655396:OMU655396 OWP655396:OWQ655396 PGL655396:PGM655396 PQH655396:PQI655396 QAD655396:QAE655396 QJZ655396:QKA655396 QTV655396:QTW655396 RDR655396:RDS655396 RNN655396:RNO655396 RXJ655396:RXK655396 SHF655396:SHG655396 SRB655396:SRC655396 TAX655396:TAY655396 TKT655396:TKU655396 TUP655396:TUQ655396 UEL655396:UEM655396 UOH655396:UOI655396 UYD655396:UYE655396 VHZ655396:VIA655396 VRV655396:VRW655396 WBR655396:WBS655396 WLN655396:WLO655396 WVJ655396:WVK655396 B720932:C720932 IX720932:IY720932 ST720932:SU720932 ACP720932:ACQ720932 AML720932:AMM720932 AWH720932:AWI720932 BGD720932:BGE720932 BPZ720932:BQA720932 BZV720932:BZW720932 CJR720932:CJS720932 CTN720932:CTO720932 DDJ720932:DDK720932 DNF720932:DNG720932 DXB720932:DXC720932 EGX720932:EGY720932 EQT720932:EQU720932 FAP720932:FAQ720932 FKL720932:FKM720932 FUH720932:FUI720932 GED720932:GEE720932 GNZ720932:GOA720932 GXV720932:GXW720932 HHR720932:HHS720932 HRN720932:HRO720932 IBJ720932:IBK720932 ILF720932:ILG720932 IVB720932:IVC720932 JEX720932:JEY720932 JOT720932:JOU720932 JYP720932:JYQ720932 KIL720932:KIM720932 KSH720932:KSI720932 LCD720932:LCE720932 LLZ720932:LMA720932 LVV720932:LVW720932 MFR720932:MFS720932 MPN720932:MPO720932 MZJ720932:MZK720932 NJF720932:NJG720932 NTB720932:NTC720932 OCX720932:OCY720932 OMT720932:OMU720932 OWP720932:OWQ720932 PGL720932:PGM720932 PQH720932:PQI720932 QAD720932:QAE720932 QJZ720932:QKA720932 QTV720932:QTW720932 RDR720932:RDS720932 RNN720932:RNO720932 RXJ720932:RXK720932 SHF720932:SHG720932 SRB720932:SRC720932 TAX720932:TAY720932 TKT720932:TKU720932 TUP720932:TUQ720932 UEL720932:UEM720932 UOH720932:UOI720932 UYD720932:UYE720932 VHZ720932:VIA720932 VRV720932:VRW720932 WBR720932:WBS720932 WLN720932:WLO720932 WVJ720932:WVK720932 B786468:C786468 IX786468:IY786468 ST786468:SU786468 ACP786468:ACQ786468 AML786468:AMM786468 AWH786468:AWI786468 BGD786468:BGE786468 BPZ786468:BQA786468 BZV786468:BZW786468 CJR786468:CJS786468 CTN786468:CTO786468 DDJ786468:DDK786468 DNF786468:DNG786468 DXB786468:DXC786468 EGX786468:EGY786468 EQT786468:EQU786468 FAP786468:FAQ786468 FKL786468:FKM786468 FUH786468:FUI786468 GED786468:GEE786468 GNZ786468:GOA786468 GXV786468:GXW786468 HHR786468:HHS786468 HRN786468:HRO786468 IBJ786468:IBK786468 ILF786468:ILG786468 IVB786468:IVC786468 JEX786468:JEY786468 JOT786468:JOU786468 JYP786468:JYQ786468 KIL786468:KIM786468 KSH786468:KSI786468 LCD786468:LCE786468 LLZ786468:LMA786468 LVV786468:LVW786468 MFR786468:MFS786468 MPN786468:MPO786468 MZJ786468:MZK786468 NJF786468:NJG786468 NTB786468:NTC786468 OCX786468:OCY786468 OMT786468:OMU786468 OWP786468:OWQ786468 PGL786468:PGM786468 PQH786468:PQI786468 QAD786468:QAE786468 QJZ786468:QKA786468 QTV786468:QTW786468 RDR786468:RDS786468 RNN786468:RNO786468 RXJ786468:RXK786468 SHF786468:SHG786468 SRB786468:SRC786468 TAX786468:TAY786468 TKT786468:TKU786468 TUP786468:TUQ786468 UEL786468:UEM786468 UOH786468:UOI786468 UYD786468:UYE786468 VHZ786468:VIA786468 VRV786468:VRW786468 WBR786468:WBS786468 WLN786468:WLO786468 WVJ786468:WVK786468 B852004:C852004 IX852004:IY852004 ST852004:SU852004 ACP852004:ACQ852004 AML852004:AMM852004 AWH852004:AWI852004 BGD852004:BGE852004 BPZ852004:BQA852004 BZV852004:BZW852004 CJR852004:CJS852004 CTN852004:CTO852004 DDJ852004:DDK852004 DNF852004:DNG852004 DXB852004:DXC852004 EGX852004:EGY852004 EQT852004:EQU852004 FAP852004:FAQ852004 FKL852004:FKM852004 FUH852004:FUI852004 GED852004:GEE852004 GNZ852004:GOA852004 GXV852004:GXW852004 HHR852004:HHS852004 HRN852004:HRO852004 IBJ852004:IBK852004 ILF852004:ILG852004 IVB852004:IVC852004 JEX852004:JEY852004 JOT852004:JOU852004 JYP852004:JYQ852004 KIL852004:KIM852004 KSH852004:KSI852004 LCD852004:LCE852004 LLZ852004:LMA852004 LVV852004:LVW852004 MFR852004:MFS852004 MPN852004:MPO852004 MZJ852004:MZK852004 NJF852004:NJG852004 NTB852004:NTC852004 OCX852004:OCY852004 OMT852004:OMU852004 OWP852004:OWQ852004 PGL852004:PGM852004 PQH852004:PQI852004 QAD852004:QAE852004 QJZ852004:QKA852004 QTV852004:QTW852004 RDR852004:RDS852004 RNN852004:RNO852004 RXJ852004:RXK852004 SHF852004:SHG852004 SRB852004:SRC852004 TAX852004:TAY852004 TKT852004:TKU852004 TUP852004:TUQ852004 UEL852004:UEM852004 UOH852004:UOI852004 UYD852004:UYE852004 VHZ852004:VIA852004 VRV852004:VRW852004 WBR852004:WBS852004 WLN852004:WLO852004 WVJ852004:WVK852004 B917540:C917540 IX917540:IY917540 ST917540:SU917540 ACP917540:ACQ917540 AML917540:AMM917540 AWH917540:AWI917540 BGD917540:BGE917540 BPZ917540:BQA917540 BZV917540:BZW917540 CJR917540:CJS917540 CTN917540:CTO917540 DDJ917540:DDK917540 DNF917540:DNG917540 DXB917540:DXC917540 EGX917540:EGY917540 EQT917540:EQU917540 FAP917540:FAQ917540 FKL917540:FKM917540 FUH917540:FUI917540 GED917540:GEE917540 GNZ917540:GOA917540 GXV917540:GXW917540 HHR917540:HHS917540 HRN917540:HRO917540 IBJ917540:IBK917540 ILF917540:ILG917540 IVB917540:IVC917540 JEX917540:JEY917540 JOT917540:JOU917540 JYP917540:JYQ917540 KIL917540:KIM917540 KSH917540:KSI917540 LCD917540:LCE917540 LLZ917540:LMA917540 LVV917540:LVW917540 MFR917540:MFS917540 MPN917540:MPO917540 MZJ917540:MZK917540 NJF917540:NJG917540 NTB917540:NTC917540 OCX917540:OCY917540 OMT917540:OMU917540 OWP917540:OWQ917540 PGL917540:PGM917540 PQH917540:PQI917540 QAD917540:QAE917540 QJZ917540:QKA917540 QTV917540:QTW917540 RDR917540:RDS917540 RNN917540:RNO917540 RXJ917540:RXK917540 SHF917540:SHG917540 SRB917540:SRC917540 TAX917540:TAY917540 TKT917540:TKU917540 TUP917540:TUQ917540 UEL917540:UEM917540 UOH917540:UOI917540 UYD917540:UYE917540 VHZ917540:VIA917540 VRV917540:VRW917540 WBR917540:WBS917540 WLN917540:WLO917540 WVJ917540:WVK917540 B983076:C983076 IX983076:IY983076 ST983076:SU983076 ACP983076:ACQ983076 AML983076:AMM983076 AWH983076:AWI983076 BGD983076:BGE983076 BPZ983076:BQA983076 BZV983076:BZW983076 CJR983076:CJS983076 CTN983076:CTO983076 DDJ983076:DDK983076 DNF983076:DNG983076 DXB983076:DXC983076 EGX983076:EGY983076 EQT983076:EQU983076 FAP983076:FAQ983076 FKL983076:FKM983076 FUH983076:FUI983076 GED983076:GEE983076 GNZ983076:GOA983076 GXV983076:GXW983076 HHR983076:HHS983076 HRN983076:HRO983076 IBJ983076:IBK983076 ILF983076:ILG983076 IVB983076:IVC983076 JEX983076:JEY983076 JOT983076:JOU983076 JYP983076:JYQ983076 KIL983076:KIM983076 KSH983076:KSI983076 LCD983076:LCE983076 LLZ983076:LMA983076 LVV983076:LVW983076 MFR983076:MFS983076 MPN983076:MPO983076 MZJ983076:MZK983076 NJF983076:NJG983076 NTB983076:NTC983076 OCX983076:OCY983076 OMT983076:OMU983076 OWP983076:OWQ983076 PGL983076:PGM983076 PQH983076:PQI983076 QAD983076:QAE983076 QJZ983076:QKA983076 QTV983076:QTW983076 RDR983076:RDS983076 RNN983076:RNO983076 RXJ983076:RXK983076 SHF983076:SHG983076 SRB983076:SRC983076 TAX983076:TAY983076 TKT983076:TKU983076 TUP983076:TUQ983076 UEL983076:UEM983076 UOH983076:UOI983076 UYD983076:UYE983076 VHZ983076:VIA983076 VRV983076:VRW983076 WBR983076:WBS983076 WLN983076:WLO983076 B36:C36">
      <formula1>$N$36:$N$40</formula1>
    </dataValidation>
    <dataValidation type="list" allowBlank="1" sqref="WVJ983075:WVK983075 IX35:IY35 ST35:SU35 ACP35:ACQ35 AML35:AMM35 AWH35:AWI35 BGD35:BGE35 BPZ35:BQA35 BZV35:BZW35 CJR35:CJS35 CTN35:CTO35 DDJ35:DDK35 DNF35:DNG35 DXB35:DXC35 EGX35:EGY35 EQT35:EQU35 FAP35:FAQ35 FKL35:FKM35 FUH35:FUI35 GED35:GEE35 GNZ35:GOA35 GXV35:GXW35 HHR35:HHS35 HRN35:HRO35 IBJ35:IBK35 ILF35:ILG35 IVB35:IVC35 JEX35:JEY35 JOT35:JOU35 JYP35:JYQ35 KIL35:KIM35 KSH35:KSI35 LCD35:LCE35 LLZ35:LMA35 LVV35:LVW35 MFR35:MFS35 MPN35:MPO35 MZJ35:MZK35 NJF35:NJG35 NTB35:NTC35 OCX35:OCY35 OMT35:OMU35 OWP35:OWQ35 PGL35:PGM35 PQH35:PQI35 QAD35:QAE35 QJZ35:QKA35 QTV35:QTW35 RDR35:RDS35 RNN35:RNO35 RXJ35:RXK35 SHF35:SHG35 SRB35:SRC35 TAX35:TAY35 TKT35:TKU35 TUP35:TUQ35 UEL35:UEM35 UOH35:UOI35 UYD35:UYE35 VHZ35:VIA35 VRV35:VRW35 WBR35:WBS35 WLN35:WLO35 WVJ35:WVK35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B35:C35">
      <formula1>$M$36:$M$38</formula1>
    </dataValidation>
    <dataValidation type="list" allowBlank="1" sqref="B30:C31 IX30:IY31 ST30:SU31 ACP30:ACQ31 AML30:AMM31 AWH30:AWI31 BGD30:BGE31 BPZ30:BQA31 BZV30:BZW31 CJR30:CJS31 CTN30:CTO31 DDJ30:DDK31 DNF30:DNG31 DXB30:DXC31 EGX30:EGY31 EQT30:EQU31 FAP30:FAQ31 FKL30:FKM31 FUH30:FUI31 GED30:GEE31 GNZ30:GOA31 GXV30:GXW31 HHR30:HHS31 HRN30:HRO31 IBJ30:IBK31 ILF30:ILG31 IVB30:IVC31 JEX30:JEY31 JOT30:JOU31 JYP30:JYQ31 KIL30:KIM31 KSH30:KSI31 LCD30:LCE31 LLZ30:LMA31 LVV30:LVW31 MFR30:MFS31 MPN30:MPO31 MZJ30:MZK31 NJF30:NJG31 NTB30:NTC31 OCX30:OCY31 OMT30:OMU31 OWP30:OWQ31 PGL30:PGM31 PQH30:PQI31 QAD30:QAE31 QJZ30:QKA31 QTV30:QTW31 RDR30:RDS31 RNN30:RNO31 RXJ30:RXK31 SHF30:SHG31 SRB30:SRC31 TAX30:TAY31 TKT30:TKU31 TUP30:TUQ31 UEL30:UEM31 UOH30:UOI31 UYD30:UYE31 VHZ30:VIA31 VRV30:VRW31 WBR30:WBS31 WLN30:WLO31 WVJ30:WVK31 B65566:C65567 IX65566:IY65567 ST65566:SU65567 ACP65566:ACQ65567 AML65566:AMM65567 AWH65566:AWI65567 BGD65566:BGE65567 BPZ65566:BQA65567 BZV65566:BZW65567 CJR65566:CJS65567 CTN65566:CTO65567 DDJ65566:DDK65567 DNF65566:DNG65567 DXB65566:DXC65567 EGX65566:EGY65567 EQT65566:EQU65567 FAP65566:FAQ65567 FKL65566:FKM65567 FUH65566:FUI65567 GED65566:GEE65567 GNZ65566:GOA65567 GXV65566:GXW65567 HHR65566:HHS65567 HRN65566:HRO65567 IBJ65566:IBK65567 ILF65566:ILG65567 IVB65566:IVC65567 JEX65566:JEY65567 JOT65566:JOU65567 JYP65566:JYQ65567 KIL65566:KIM65567 KSH65566:KSI65567 LCD65566:LCE65567 LLZ65566:LMA65567 LVV65566:LVW65567 MFR65566:MFS65567 MPN65566:MPO65567 MZJ65566:MZK65567 NJF65566:NJG65567 NTB65566:NTC65567 OCX65566:OCY65567 OMT65566:OMU65567 OWP65566:OWQ65567 PGL65566:PGM65567 PQH65566:PQI65567 QAD65566:QAE65567 QJZ65566:QKA65567 QTV65566:QTW65567 RDR65566:RDS65567 RNN65566:RNO65567 RXJ65566:RXK65567 SHF65566:SHG65567 SRB65566:SRC65567 TAX65566:TAY65567 TKT65566:TKU65567 TUP65566:TUQ65567 UEL65566:UEM65567 UOH65566:UOI65567 UYD65566:UYE65567 VHZ65566:VIA65567 VRV65566:VRW65567 WBR65566:WBS65567 WLN65566:WLO65567 WVJ65566:WVK65567 B131102:C131103 IX131102:IY131103 ST131102:SU131103 ACP131102:ACQ131103 AML131102:AMM131103 AWH131102:AWI131103 BGD131102:BGE131103 BPZ131102:BQA131103 BZV131102:BZW131103 CJR131102:CJS131103 CTN131102:CTO131103 DDJ131102:DDK131103 DNF131102:DNG131103 DXB131102:DXC131103 EGX131102:EGY131103 EQT131102:EQU131103 FAP131102:FAQ131103 FKL131102:FKM131103 FUH131102:FUI131103 GED131102:GEE131103 GNZ131102:GOA131103 GXV131102:GXW131103 HHR131102:HHS131103 HRN131102:HRO131103 IBJ131102:IBK131103 ILF131102:ILG131103 IVB131102:IVC131103 JEX131102:JEY131103 JOT131102:JOU131103 JYP131102:JYQ131103 KIL131102:KIM131103 KSH131102:KSI131103 LCD131102:LCE131103 LLZ131102:LMA131103 LVV131102:LVW131103 MFR131102:MFS131103 MPN131102:MPO131103 MZJ131102:MZK131103 NJF131102:NJG131103 NTB131102:NTC131103 OCX131102:OCY131103 OMT131102:OMU131103 OWP131102:OWQ131103 PGL131102:PGM131103 PQH131102:PQI131103 QAD131102:QAE131103 QJZ131102:QKA131103 QTV131102:QTW131103 RDR131102:RDS131103 RNN131102:RNO131103 RXJ131102:RXK131103 SHF131102:SHG131103 SRB131102:SRC131103 TAX131102:TAY131103 TKT131102:TKU131103 TUP131102:TUQ131103 UEL131102:UEM131103 UOH131102:UOI131103 UYD131102:UYE131103 VHZ131102:VIA131103 VRV131102:VRW131103 WBR131102:WBS131103 WLN131102:WLO131103 WVJ131102:WVK131103 B196638:C196639 IX196638:IY196639 ST196638:SU196639 ACP196638:ACQ196639 AML196638:AMM196639 AWH196638:AWI196639 BGD196638:BGE196639 BPZ196638:BQA196639 BZV196638:BZW196639 CJR196638:CJS196639 CTN196638:CTO196639 DDJ196638:DDK196639 DNF196638:DNG196639 DXB196638:DXC196639 EGX196638:EGY196639 EQT196638:EQU196639 FAP196638:FAQ196639 FKL196638:FKM196639 FUH196638:FUI196639 GED196638:GEE196639 GNZ196638:GOA196639 GXV196638:GXW196639 HHR196638:HHS196639 HRN196638:HRO196639 IBJ196638:IBK196639 ILF196638:ILG196639 IVB196638:IVC196639 JEX196638:JEY196639 JOT196638:JOU196639 JYP196638:JYQ196639 KIL196638:KIM196639 KSH196638:KSI196639 LCD196638:LCE196639 LLZ196638:LMA196639 LVV196638:LVW196639 MFR196638:MFS196639 MPN196638:MPO196639 MZJ196638:MZK196639 NJF196638:NJG196639 NTB196638:NTC196639 OCX196638:OCY196639 OMT196638:OMU196639 OWP196638:OWQ196639 PGL196638:PGM196639 PQH196638:PQI196639 QAD196638:QAE196639 QJZ196638:QKA196639 QTV196638:QTW196639 RDR196638:RDS196639 RNN196638:RNO196639 RXJ196638:RXK196639 SHF196638:SHG196639 SRB196638:SRC196639 TAX196638:TAY196639 TKT196638:TKU196639 TUP196638:TUQ196639 UEL196638:UEM196639 UOH196638:UOI196639 UYD196638:UYE196639 VHZ196638:VIA196639 VRV196638:VRW196639 WBR196638:WBS196639 WLN196638:WLO196639 WVJ196638:WVK196639 B262174:C262175 IX262174:IY262175 ST262174:SU262175 ACP262174:ACQ262175 AML262174:AMM262175 AWH262174:AWI262175 BGD262174:BGE262175 BPZ262174:BQA262175 BZV262174:BZW262175 CJR262174:CJS262175 CTN262174:CTO262175 DDJ262174:DDK262175 DNF262174:DNG262175 DXB262174:DXC262175 EGX262174:EGY262175 EQT262174:EQU262175 FAP262174:FAQ262175 FKL262174:FKM262175 FUH262174:FUI262175 GED262174:GEE262175 GNZ262174:GOA262175 GXV262174:GXW262175 HHR262174:HHS262175 HRN262174:HRO262175 IBJ262174:IBK262175 ILF262174:ILG262175 IVB262174:IVC262175 JEX262174:JEY262175 JOT262174:JOU262175 JYP262174:JYQ262175 KIL262174:KIM262175 KSH262174:KSI262175 LCD262174:LCE262175 LLZ262174:LMA262175 LVV262174:LVW262175 MFR262174:MFS262175 MPN262174:MPO262175 MZJ262174:MZK262175 NJF262174:NJG262175 NTB262174:NTC262175 OCX262174:OCY262175 OMT262174:OMU262175 OWP262174:OWQ262175 PGL262174:PGM262175 PQH262174:PQI262175 QAD262174:QAE262175 QJZ262174:QKA262175 QTV262174:QTW262175 RDR262174:RDS262175 RNN262174:RNO262175 RXJ262174:RXK262175 SHF262174:SHG262175 SRB262174:SRC262175 TAX262174:TAY262175 TKT262174:TKU262175 TUP262174:TUQ262175 UEL262174:UEM262175 UOH262174:UOI262175 UYD262174:UYE262175 VHZ262174:VIA262175 VRV262174:VRW262175 WBR262174:WBS262175 WLN262174:WLO262175 WVJ262174:WVK262175 B327710:C327711 IX327710:IY327711 ST327710:SU327711 ACP327710:ACQ327711 AML327710:AMM327711 AWH327710:AWI327711 BGD327710:BGE327711 BPZ327710:BQA327711 BZV327710:BZW327711 CJR327710:CJS327711 CTN327710:CTO327711 DDJ327710:DDK327711 DNF327710:DNG327711 DXB327710:DXC327711 EGX327710:EGY327711 EQT327710:EQU327711 FAP327710:FAQ327711 FKL327710:FKM327711 FUH327710:FUI327711 GED327710:GEE327711 GNZ327710:GOA327711 GXV327710:GXW327711 HHR327710:HHS327711 HRN327710:HRO327711 IBJ327710:IBK327711 ILF327710:ILG327711 IVB327710:IVC327711 JEX327710:JEY327711 JOT327710:JOU327711 JYP327710:JYQ327711 KIL327710:KIM327711 KSH327710:KSI327711 LCD327710:LCE327711 LLZ327710:LMA327711 LVV327710:LVW327711 MFR327710:MFS327711 MPN327710:MPO327711 MZJ327710:MZK327711 NJF327710:NJG327711 NTB327710:NTC327711 OCX327710:OCY327711 OMT327710:OMU327711 OWP327710:OWQ327711 PGL327710:PGM327711 PQH327710:PQI327711 QAD327710:QAE327711 QJZ327710:QKA327711 QTV327710:QTW327711 RDR327710:RDS327711 RNN327710:RNO327711 RXJ327710:RXK327711 SHF327710:SHG327711 SRB327710:SRC327711 TAX327710:TAY327711 TKT327710:TKU327711 TUP327710:TUQ327711 UEL327710:UEM327711 UOH327710:UOI327711 UYD327710:UYE327711 VHZ327710:VIA327711 VRV327710:VRW327711 WBR327710:WBS327711 WLN327710:WLO327711 WVJ327710:WVK327711 B393246:C393247 IX393246:IY393247 ST393246:SU393247 ACP393246:ACQ393247 AML393246:AMM393247 AWH393246:AWI393247 BGD393246:BGE393247 BPZ393246:BQA393247 BZV393246:BZW393247 CJR393246:CJS393247 CTN393246:CTO393247 DDJ393246:DDK393247 DNF393246:DNG393247 DXB393246:DXC393247 EGX393246:EGY393247 EQT393246:EQU393247 FAP393246:FAQ393247 FKL393246:FKM393247 FUH393246:FUI393247 GED393246:GEE393247 GNZ393246:GOA393247 GXV393246:GXW393247 HHR393246:HHS393247 HRN393246:HRO393247 IBJ393246:IBK393247 ILF393246:ILG393247 IVB393246:IVC393247 JEX393246:JEY393247 JOT393246:JOU393247 JYP393246:JYQ393247 KIL393246:KIM393247 KSH393246:KSI393247 LCD393246:LCE393247 LLZ393246:LMA393247 LVV393246:LVW393247 MFR393246:MFS393247 MPN393246:MPO393247 MZJ393246:MZK393247 NJF393246:NJG393247 NTB393246:NTC393247 OCX393246:OCY393247 OMT393246:OMU393247 OWP393246:OWQ393247 PGL393246:PGM393247 PQH393246:PQI393247 QAD393246:QAE393247 QJZ393246:QKA393247 QTV393246:QTW393247 RDR393246:RDS393247 RNN393246:RNO393247 RXJ393246:RXK393247 SHF393246:SHG393247 SRB393246:SRC393247 TAX393246:TAY393247 TKT393246:TKU393247 TUP393246:TUQ393247 UEL393246:UEM393247 UOH393246:UOI393247 UYD393246:UYE393247 VHZ393246:VIA393247 VRV393246:VRW393247 WBR393246:WBS393247 WLN393246:WLO393247 WVJ393246:WVK393247 B458782:C458783 IX458782:IY458783 ST458782:SU458783 ACP458782:ACQ458783 AML458782:AMM458783 AWH458782:AWI458783 BGD458782:BGE458783 BPZ458782:BQA458783 BZV458782:BZW458783 CJR458782:CJS458783 CTN458782:CTO458783 DDJ458782:DDK458783 DNF458782:DNG458783 DXB458782:DXC458783 EGX458782:EGY458783 EQT458782:EQU458783 FAP458782:FAQ458783 FKL458782:FKM458783 FUH458782:FUI458783 GED458782:GEE458783 GNZ458782:GOA458783 GXV458782:GXW458783 HHR458782:HHS458783 HRN458782:HRO458783 IBJ458782:IBK458783 ILF458782:ILG458783 IVB458782:IVC458783 JEX458782:JEY458783 JOT458782:JOU458783 JYP458782:JYQ458783 KIL458782:KIM458783 KSH458782:KSI458783 LCD458782:LCE458783 LLZ458782:LMA458783 LVV458782:LVW458783 MFR458782:MFS458783 MPN458782:MPO458783 MZJ458782:MZK458783 NJF458782:NJG458783 NTB458782:NTC458783 OCX458782:OCY458783 OMT458782:OMU458783 OWP458782:OWQ458783 PGL458782:PGM458783 PQH458782:PQI458783 QAD458782:QAE458783 QJZ458782:QKA458783 QTV458782:QTW458783 RDR458782:RDS458783 RNN458782:RNO458783 RXJ458782:RXK458783 SHF458782:SHG458783 SRB458782:SRC458783 TAX458782:TAY458783 TKT458782:TKU458783 TUP458782:TUQ458783 UEL458782:UEM458783 UOH458782:UOI458783 UYD458782:UYE458783 VHZ458782:VIA458783 VRV458782:VRW458783 WBR458782:WBS458783 WLN458782:WLO458783 WVJ458782:WVK458783 B524318:C524319 IX524318:IY524319 ST524318:SU524319 ACP524318:ACQ524319 AML524318:AMM524319 AWH524318:AWI524319 BGD524318:BGE524319 BPZ524318:BQA524319 BZV524318:BZW524319 CJR524318:CJS524319 CTN524318:CTO524319 DDJ524318:DDK524319 DNF524318:DNG524319 DXB524318:DXC524319 EGX524318:EGY524319 EQT524318:EQU524319 FAP524318:FAQ524319 FKL524318:FKM524319 FUH524318:FUI524319 GED524318:GEE524319 GNZ524318:GOA524319 GXV524318:GXW524319 HHR524318:HHS524319 HRN524318:HRO524319 IBJ524318:IBK524319 ILF524318:ILG524319 IVB524318:IVC524319 JEX524318:JEY524319 JOT524318:JOU524319 JYP524318:JYQ524319 KIL524318:KIM524319 KSH524318:KSI524319 LCD524318:LCE524319 LLZ524318:LMA524319 LVV524318:LVW524319 MFR524318:MFS524319 MPN524318:MPO524319 MZJ524318:MZK524319 NJF524318:NJG524319 NTB524318:NTC524319 OCX524318:OCY524319 OMT524318:OMU524319 OWP524318:OWQ524319 PGL524318:PGM524319 PQH524318:PQI524319 QAD524318:QAE524319 QJZ524318:QKA524319 QTV524318:QTW524319 RDR524318:RDS524319 RNN524318:RNO524319 RXJ524318:RXK524319 SHF524318:SHG524319 SRB524318:SRC524319 TAX524318:TAY524319 TKT524318:TKU524319 TUP524318:TUQ524319 UEL524318:UEM524319 UOH524318:UOI524319 UYD524318:UYE524319 VHZ524318:VIA524319 VRV524318:VRW524319 WBR524318:WBS524319 WLN524318:WLO524319 WVJ524318:WVK524319 B589854:C589855 IX589854:IY589855 ST589854:SU589855 ACP589854:ACQ589855 AML589854:AMM589855 AWH589854:AWI589855 BGD589854:BGE589855 BPZ589854:BQA589855 BZV589854:BZW589855 CJR589854:CJS589855 CTN589854:CTO589855 DDJ589854:DDK589855 DNF589854:DNG589855 DXB589854:DXC589855 EGX589854:EGY589855 EQT589854:EQU589855 FAP589854:FAQ589855 FKL589854:FKM589855 FUH589854:FUI589855 GED589854:GEE589855 GNZ589854:GOA589855 GXV589854:GXW589855 HHR589854:HHS589855 HRN589854:HRO589855 IBJ589854:IBK589855 ILF589854:ILG589855 IVB589854:IVC589855 JEX589854:JEY589855 JOT589854:JOU589855 JYP589854:JYQ589855 KIL589854:KIM589855 KSH589854:KSI589855 LCD589854:LCE589855 LLZ589854:LMA589855 LVV589854:LVW589855 MFR589854:MFS589855 MPN589854:MPO589855 MZJ589854:MZK589855 NJF589854:NJG589855 NTB589854:NTC589855 OCX589854:OCY589855 OMT589854:OMU589855 OWP589854:OWQ589855 PGL589854:PGM589855 PQH589854:PQI589855 QAD589854:QAE589855 QJZ589854:QKA589855 QTV589854:QTW589855 RDR589854:RDS589855 RNN589854:RNO589855 RXJ589854:RXK589855 SHF589854:SHG589855 SRB589854:SRC589855 TAX589854:TAY589855 TKT589854:TKU589855 TUP589854:TUQ589855 UEL589854:UEM589855 UOH589854:UOI589855 UYD589854:UYE589855 VHZ589854:VIA589855 VRV589854:VRW589855 WBR589854:WBS589855 WLN589854:WLO589855 WVJ589854:WVK589855 B655390:C655391 IX655390:IY655391 ST655390:SU655391 ACP655390:ACQ655391 AML655390:AMM655391 AWH655390:AWI655391 BGD655390:BGE655391 BPZ655390:BQA655391 BZV655390:BZW655391 CJR655390:CJS655391 CTN655390:CTO655391 DDJ655390:DDK655391 DNF655390:DNG655391 DXB655390:DXC655391 EGX655390:EGY655391 EQT655390:EQU655391 FAP655390:FAQ655391 FKL655390:FKM655391 FUH655390:FUI655391 GED655390:GEE655391 GNZ655390:GOA655391 GXV655390:GXW655391 HHR655390:HHS655391 HRN655390:HRO655391 IBJ655390:IBK655391 ILF655390:ILG655391 IVB655390:IVC655391 JEX655390:JEY655391 JOT655390:JOU655391 JYP655390:JYQ655391 KIL655390:KIM655391 KSH655390:KSI655391 LCD655390:LCE655391 LLZ655390:LMA655391 LVV655390:LVW655391 MFR655390:MFS655391 MPN655390:MPO655391 MZJ655390:MZK655391 NJF655390:NJG655391 NTB655390:NTC655391 OCX655390:OCY655391 OMT655390:OMU655391 OWP655390:OWQ655391 PGL655390:PGM655391 PQH655390:PQI655391 QAD655390:QAE655391 QJZ655390:QKA655391 QTV655390:QTW655391 RDR655390:RDS655391 RNN655390:RNO655391 RXJ655390:RXK655391 SHF655390:SHG655391 SRB655390:SRC655391 TAX655390:TAY655391 TKT655390:TKU655391 TUP655390:TUQ655391 UEL655390:UEM655391 UOH655390:UOI655391 UYD655390:UYE655391 VHZ655390:VIA655391 VRV655390:VRW655391 WBR655390:WBS655391 WLN655390:WLO655391 WVJ655390:WVK655391 B720926:C720927 IX720926:IY720927 ST720926:SU720927 ACP720926:ACQ720927 AML720926:AMM720927 AWH720926:AWI720927 BGD720926:BGE720927 BPZ720926:BQA720927 BZV720926:BZW720927 CJR720926:CJS720927 CTN720926:CTO720927 DDJ720926:DDK720927 DNF720926:DNG720927 DXB720926:DXC720927 EGX720926:EGY720927 EQT720926:EQU720927 FAP720926:FAQ720927 FKL720926:FKM720927 FUH720926:FUI720927 GED720926:GEE720927 GNZ720926:GOA720927 GXV720926:GXW720927 HHR720926:HHS720927 HRN720926:HRO720927 IBJ720926:IBK720927 ILF720926:ILG720927 IVB720926:IVC720927 JEX720926:JEY720927 JOT720926:JOU720927 JYP720926:JYQ720927 KIL720926:KIM720927 KSH720926:KSI720927 LCD720926:LCE720927 LLZ720926:LMA720927 LVV720926:LVW720927 MFR720926:MFS720927 MPN720926:MPO720927 MZJ720926:MZK720927 NJF720926:NJG720927 NTB720926:NTC720927 OCX720926:OCY720927 OMT720926:OMU720927 OWP720926:OWQ720927 PGL720926:PGM720927 PQH720926:PQI720927 QAD720926:QAE720927 QJZ720926:QKA720927 QTV720926:QTW720927 RDR720926:RDS720927 RNN720926:RNO720927 RXJ720926:RXK720927 SHF720926:SHG720927 SRB720926:SRC720927 TAX720926:TAY720927 TKT720926:TKU720927 TUP720926:TUQ720927 UEL720926:UEM720927 UOH720926:UOI720927 UYD720926:UYE720927 VHZ720926:VIA720927 VRV720926:VRW720927 WBR720926:WBS720927 WLN720926:WLO720927 WVJ720926:WVK720927 B786462:C786463 IX786462:IY786463 ST786462:SU786463 ACP786462:ACQ786463 AML786462:AMM786463 AWH786462:AWI786463 BGD786462:BGE786463 BPZ786462:BQA786463 BZV786462:BZW786463 CJR786462:CJS786463 CTN786462:CTO786463 DDJ786462:DDK786463 DNF786462:DNG786463 DXB786462:DXC786463 EGX786462:EGY786463 EQT786462:EQU786463 FAP786462:FAQ786463 FKL786462:FKM786463 FUH786462:FUI786463 GED786462:GEE786463 GNZ786462:GOA786463 GXV786462:GXW786463 HHR786462:HHS786463 HRN786462:HRO786463 IBJ786462:IBK786463 ILF786462:ILG786463 IVB786462:IVC786463 JEX786462:JEY786463 JOT786462:JOU786463 JYP786462:JYQ786463 KIL786462:KIM786463 KSH786462:KSI786463 LCD786462:LCE786463 LLZ786462:LMA786463 LVV786462:LVW786463 MFR786462:MFS786463 MPN786462:MPO786463 MZJ786462:MZK786463 NJF786462:NJG786463 NTB786462:NTC786463 OCX786462:OCY786463 OMT786462:OMU786463 OWP786462:OWQ786463 PGL786462:PGM786463 PQH786462:PQI786463 QAD786462:QAE786463 QJZ786462:QKA786463 QTV786462:QTW786463 RDR786462:RDS786463 RNN786462:RNO786463 RXJ786462:RXK786463 SHF786462:SHG786463 SRB786462:SRC786463 TAX786462:TAY786463 TKT786462:TKU786463 TUP786462:TUQ786463 UEL786462:UEM786463 UOH786462:UOI786463 UYD786462:UYE786463 VHZ786462:VIA786463 VRV786462:VRW786463 WBR786462:WBS786463 WLN786462:WLO786463 WVJ786462:WVK786463 B851998:C851999 IX851998:IY851999 ST851998:SU851999 ACP851998:ACQ851999 AML851998:AMM851999 AWH851998:AWI851999 BGD851998:BGE851999 BPZ851998:BQA851999 BZV851998:BZW851999 CJR851998:CJS851999 CTN851998:CTO851999 DDJ851998:DDK851999 DNF851998:DNG851999 DXB851998:DXC851999 EGX851998:EGY851999 EQT851998:EQU851999 FAP851998:FAQ851999 FKL851998:FKM851999 FUH851998:FUI851999 GED851998:GEE851999 GNZ851998:GOA851999 GXV851998:GXW851999 HHR851998:HHS851999 HRN851998:HRO851999 IBJ851998:IBK851999 ILF851998:ILG851999 IVB851998:IVC851999 JEX851998:JEY851999 JOT851998:JOU851999 JYP851998:JYQ851999 KIL851998:KIM851999 KSH851998:KSI851999 LCD851998:LCE851999 LLZ851998:LMA851999 LVV851998:LVW851999 MFR851998:MFS851999 MPN851998:MPO851999 MZJ851998:MZK851999 NJF851998:NJG851999 NTB851998:NTC851999 OCX851998:OCY851999 OMT851998:OMU851999 OWP851998:OWQ851999 PGL851998:PGM851999 PQH851998:PQI851999 QAD851998:QAE851999 QJZ851998:QKA851999 QTV851998:QTW851999 RDR851998:RDS851999 RNN851998:RNO851999 RXJ851998:RXK851999 SHF851998:SHG851999 SRB851998:SRC851999 TAX851998:TAY851999 TKT851998:TKU851999 TUP851998:TUQ851999 UEL851998:UEM851999 UOH851998:UOI851999 UYD851998:UYE851999 VHZ851998:VIA851999 VRV851998:VRW851999 WBR851998:WBS851999 WLN851998:WLO851999 WVJ851998:WVK851999 B917534:C917535 IX917534:IY917535 ST917534:SU917535 ACP917534:ACQ917535 AML917534:AMM917535 AWH917534:AWI917535 BGD917534:BGE917535 BPZ917534:BQA917535 BZV917534:BZW917535 CJR917534:CJS917535 CTN917534:CTO917535 DDJ917534:DDK917535 DNF917534:DNG917535 DXB917534:DXC917535 EGX917534:EGY917535 EQT917534:EQU917535 FAP917534:FAQ917535 FKL917534:FKM917535 FUH917534:FUI917535 GED917534:GEE917535 GNZ917534:GOA917535 GXV917534:GXW917535 HHR917534:HHS917535 HRN917534:HRO917535 IBJ917534:IBK917535 ILF917534:ILG917535 IVB917534:IVC917535 JEX917534:JEY917535 JOT917534:JOU917535 JYP917534:JYQ917535 KIL917534:KIM917535 KSH917534:KSI917535 LCD917534:LCE917535 LLZ917534:LMA917535 LVV917534:LVW917535 MFR917534:MFS917535 MPN917534:MPO917535 MZJ917534:MZK917535 NJF917534:NJG917535 NTB917534:NTC917535 OCX917534:OCY917535 OMT917534:OMU917535 OWP917534:OWQ917535 PGL917534:PGM917535 PQH917534:PQI917535 QAD917534:QAE917535 QJZ917534:QKA917535 QTV917534:QTW917535 RDR917534:RDS917535 RNN917534:RNO917535 RXJ917534:RXK917535 SHF917534:SHG917535 SRB917534:SRC917535 TAX917534:TAY917535 TKT917534:TKU917535 TUP917534:TUQ917535 UEL917534:UEM917535 UOH917534:UOI917535 UYD917534:UYE917535 VHZ917534:VIA917535 VRV917534:VRW917535 WBR917534:WBS917535 WLN917534:WLO917535 WVJ917534:WVK917535 B983070:C983071 IX983070:IY983071 ST983070:SU983071 ACP983070:ACQ983071 AML983070:AMM983071 AWH983070:AWI983071 BGD983070:BGE983071 BPZ983070:BQA983071 BZV983070:BZW983071 CJR983070:CJS983071 CTN983070:CTO983071 DDJ983070:DDK983071 DNF983070:DNG983071 DXB983070:DXC983071 EGX983070:EGY983071 EQT983070:EQU983071 FAP983070:FAQ983071 FKL983070:FKM983071 FUH983070:FUI983071 GED983070:GEE983071 GNZ983070:GOA983071 GXV983070:GXW983071 HHR983070:HHS983071 HRN983070:HRO983071 IBJ983070:IBK983071 ILF983070:ILG983071 IVB983070:IVC983071 JEX983070:JEY983071 JOT983070:JOU983071 JYP983070:JYQ983071 KIL983070:KIM983071 KSH983070:KSI983071 LCD983070:LCE983071 LLZ983070:LMA983071 LVV983070:LVW983071 MFR983070:MFS983071 MPN983070:MPO983071 MZJ983070:MZK983071 NJF983070:NJG983071 NTB983070:NTC983071 OCX983070:OCY983071 OMT983070:OMU983071 OWP983070:OWQ983071 PGL983070:PGM983071 PQH983070:PQI983071 QAD983070:QAE983071 QJZ983070:QKA983071 QTV983070:QTW983071 RDR983070:RDS983071 RNN983070:RNO983071 RXJ983070:RXK983071 SHF983070:SHG983071 SRB983070:SRC983071 TAX983070:TAY983071 TKT983070:TKU983071 TUP983070:TUQ983071 UEL983070:UEM983071 UOH983070:UOI983071 UYD983070:UYE983071 VHZ983070:VIA983071 VRV983070:VRW983071 WBR983070:WBS983071 WLN983070:WLO983071 WVJ983070:WVK983071 B96:C97 IX96:IY97 ST96:SU97 ACP96:ACQ97 AML96:AMM97 AWH96:AWI97 BGD96:BGE97 BPZ96:BQA97 BZV96:BZW97 CJR96:CJS97 CTN96:CTO97 DDJ96:DDK97 DNF96:DNG97 DXB96:DXC97 EGX96:EGY97 EQT96:EQU97 FAP96:FAQ97 FKL96:FKM97 FUH96:FUI97 GED96:GEE97 GNZ96:GOA97 GXV96:GXW97 HHR96:HHS97 HRN96:HRO97 IBJ96:IBK97 ILF96:ILG97 IVB96:IVC97 JEX96:JEY97 JOT96:JOU97 JYP96:JYQ97 KIL96:KIM97 KSH96:KSI97 LCD96:LCE97 LLZ96:LMA97 LVV96:LVW97 MFR96:MFS97 MPN96:MPO97 MZJ96:MZK97 NJF96:NJG97 NTB96:NTC97 OCX96:OCY97 OMT96:OMU97 OWP96:OWQ97 PGL96:PGM97 PQH96:PQI97 QAD96:QAE97 QJZ96:QKA97 QTV96:QTW97 RDR96:RDS97 RNN96:RNO97 RXJ96:RXK97 SHF96:SHG97 SRB96:SRC97 TAX96:TAY97 TKT96:TKU97 TUP96:TUQ97 UEL96:UEM97 UOH96:UOI97 UYD96:UYE97 VHZ96:VIA97 VRV96:VRW97 WBR96:WBS97 WLN96:WLO97 WVJ96:WVK97 B65632:C65633 IX65632:IY65633 ST65632:SU65633 ACP65632:ACQ65633 AML65632:AMM65633 AWH65632:AWI65633 BGD65632:BGE65633 BPZ65632:BQA65633 BZV65632:BZW65633 CJR65632:CJS65633 CTN65632:CTO65633 DDJ65632:DDK65633 DNF65632:DNG65633 DXB65632:DXC65633 EGX65632:EGY65633 EQT65632:EQU65633 FAP65632:FAQ65633 FKL65632:FKM65633 FUH65632:FUI65633 GED65632:GEE65633 GNZ65632:GOA65633 GXV65632:GXW65633 HHR65632:HHS65633 HRN65632:HRO65633 IBJ65632:IBK65633 ILF65632:ILG65633 IVB65632:IVC65633 JEX65632:JEY65633 JOT65632:JOU65633 JYP65632:JYQ65633 KIL65632:KIM65633 KSH65632:KSI65633 LCD65632:LCE65633 LLZ65632:LMA65633 LVV65632:LVW65633 MFR65632:MFS65633 MPN65632:MPO65633 MZJ65632:MZK65633 NJF65632:NJG65633 NTB65632:NTC65633 OCX65632:OCY65633 OMT65632:OMU65633 OWP65632:OWQ65633 PGL65632:PGM65633 PQH65632:PQI65633 QAD65632:QAE65633 QJZ65632:QKA65633 QTV65632:QTW65633 RDR65632:RDS65633 RNN65632:RNO65633 RXJ65632:RXK65633 SHF65632:SHG65633 SRB65632:SRC65633 TAX65632:TAY65633 TKT65632:TKU65633 TUP65632:TUQ65633 UEL65632:UEM65633 UOH65632:UOI65633 UYD65632:UYE65633 VHZ65632:VIA65633 VRV65632:VRW65633 WBR65632:WBS65633 WLN65632:WLO65633 WVJ65632:WVK65633 B131168:C131169 IX131168:IY131169 ST131168:SU131169 ACP131168:ACQ131169 AML131168:AMM131169 AWH131168:AWI131169 BGD131168:BGE131169 BPZ131168:BQA131169 BZV131168:BZW131169 CJR131168:CJS131169 CTN131168:CTO131169 DDJ131168:DDK131169 DNF131168:DNG131169 DXB131168:DXC131169 EGX131168:EGY131169 EQT131168:EQU131169 FAP131168:FAQ131169 FKL131168:FKM131169 FUH131168:FUI131169 GED131168:GEE131169 GNZ131168:GOA131169 GXV131168:GXW131169 HHR131168:HHS131169 HRN131168:HRO131169 IBJ131168:IBK131169 ILF131168:ILG131169 IVB131168:IVC131169 JEX131168:JEY131169 JOT131168:JOU131169 JYP131168:JYQ131169 KIL131168:KIM131169 KSH131168:KSI131169 LCD131168:LCE131169 LLZ131168:LMA131169 LVV131168:LVW131169 MFR131168:MFS131169 MPN131168:MPO131169 MZJ131168:MZK131169 NJF131168:NJG131169 NTB131168:NTC131169 OCX131168:OCY131169 OMT131168:OMU131169 OWP131168:OWQ131169 PGL131168:PGM131169 PQH131168:PQI131169 QAD131168:QAE131169 QJZ131168:QKA131169 QTV131168:QTW131169 RDR131168:RDS131169 RNN131168:RNO131169 RXJ131168:RXK131169 SHF131168:SHG131169 SRB131168:SRC131169 TAX131168:TAY131169 TKT131168:TKU131169 TUP131168:TUQ131169 UEL131168:UEM131169 UOH131168:UOI131169 UYD131168:UYE131169 VHZ131168:VIA131169 VRV131168:VRW131169 WBR131168:WBS131169 WLN131168:WLO131169 WVJ131168:WVK131169 B196704:C196705 IX196704:IY196705 ST196704:SU196705 ACP196704:ACQ196705 AML196704:AMM196705 AWH196704:AWI196705 BGD196704:BGE196705 BPZ196704:BQA196705 BZV196704:BZW196705 CJR196704:CJS196705 CTN196704:CTO196705 DDJ196704:DDK196705 DNF196704:DNG196705 DXB196704:DXC196705 EGX196704:EGY196705 EQT196704:EQU196705 FAP196704:FAQ196705 FKL196704:FKM196705 FUH196704:FUI196705 GED196704:GEE196705 GNZ196704:GOA196705 GXV196704:GXW196705 HHR196704:HHS196705 HRN196704:HRO196705 IBJ196704:IBK196705 ILF196704:ILG196705 IVB196704:IVC196705 JEX196704:JEY196705 JOT196704:JOU196705 JYP196704:JYQ196705 KIL196704:KIM196705 KSH196704:KSI196705 LCD196704:LCE196705 LLZ196704:LMA196705 LVV196704:LVW196705 MFR196704:MFS196705 MPN196704:MPO196705 MZJ196704:MZK196705 NJF196704:NJG196705 NTB196704:NTC196705 OCX196704:OCY196705 OMT196704:OMU196705 OWP196704:OWQ196705 PGL196704:PGM196705 PQH196704:PQI196705 QAD196704:QAE196705 QJZ196704:QKA196705 QTV196704:QTW196705 RDR196704:RDS196705 RNN196704:RNO196705 RXJ196704:RXK196705 SHF196704:SHG196705 SRB196704:SRC196705 TAX196704:TAY196705 TKT196704:TKU196705 TUP196704:TUQ196705 UEL196704:UEM196705 UOH196704:UOI196705 UYD196704:UYE196705 VHZ196704:VIA196705 VRV196704:VRW196705 WBR196704:WBS196705 WLN196704:WLO196705 WVJ196704:WVK196705 B262240:C262241 IX262240:IY262241 ST262240:SU262241 ACP262240:ACQ262241 AML262240:AMM262241 AWH262240:AWI262241 BGD262240:BGE262241 BPZ262240:BQA262241 BZV262240:BZW262241 CJR262240:CJS262241 CTN262240:CTO262241 DDJ262240:DDK262241 DNF262240:DNG262241 DXB262240:DXC262241 EGX262240:EGY262241 EQT262240:EQU262241 FAP262240:FAQ262241 FKL262240:FKM262241 FUH262240:FUI262241 GED262240:GEE262241 GNZ262240:GOA262241 GXV262240:GXW262241 HHR262240:HHS262241 HRN262240:HRO262241 IBJ262240:IBK262241 ILF262240:ILG262241 IVB262240:IVC262241 JEX262240:JEY262241 JOT262240:JOU262241 JYP262240:JYQ262241 KIL262240:KIM262241 KSH262240:KSI262241 LCD262240:LCE262241 LLZ262240:LMA262241 LVV262240:LVW262241 MFR262240:MFS262241 MPN262240:MPO262241 MZJ262240:MZK262241 NJF262240:NJG262241 NTB262240:NTC262241 OCX262240:OCY262241 OMT262240:OMU262241 OWP262240:OWQ262241 PGL262240:PGM262241 PQH262240:PQI262241 QAD262240:QAE262241 QJZ262240:QKA262241 QTV262240:QTW262241 RDR262240:RDS262241 RNN262240:RNO262241 RXJ262240:RXK262241 SHF262240:SHG262241 SRB262240:SRC262241 TAX262240:TAY262241 TKT262240:TKU262241 TUP262240:TUQ262241 UEL262240:UEM262241 UOH262240:UOI262241 UYD262240:UYE262241 VHZ262240:VIA262241 VRV262240:VRW262241 WBR262240:WBS262241 WLN262240:WLO262241 WVJ262240:WVK262241 B327776:C327777 IX327776:IY327777 ST327776:SU327777 ACP327776:ACQ327777 AML327776:AMM327777 AWH327776:AWI327777 BGD327776:BGE327777 BPZ327776:BQA327777 BZV327776:BZW327777 CJR327776:CJS327777 CTN327776:CTO327777 DDJ327776:DDK327777 DNF327776:DNG327777 DXB327776:DXC327777 EGX327776:EGY327777 EQT327776:EQU327777 FAP327776:FAQ327777 FKL327776:FKM327777 FUH327776:FUI327777 GED327776:GEE327777 GNZ327776:GOA327777 GXV327776:GXW327777 HHR327776:HHS327777 HRN327776:HRO327777 IBJ327776:IBK327777 ILF327776:ILG327777 IVB327776:IVC327777 JEX327776:JEY327777 JOT327776:JOU327777 JYP327776:JYQ327777 KIL327776:KIM327777 KSH327776:KSI327777 LCD327776:LCE327777 LLZ327776:LMA327777 LVV327776:LVW327777 MFR327776:MFS327777 MPN327776:MPO327777 MZJ327776:MZK327777 NJF327776:NJG327777 NTB327776:NTC327777 OCX327776:OCY327777 OMT327776:OMU327777 OWP327776:OWQ327777 PGL327776:PGM327777 PQH327776:PQI327777 QAD327776:QAE327777 QJZ327776:QKA327777 QTV327776:QTW327777 RDR327776:RDS327777 RNN327776:RNO327777 RXJ327776:RXK327777 SHF327776:SHG327777 SRB327776:SRC327777 TAX327776:TAY327777 TKT327776:TKU327777 TUP327776:TUQ327777 UEL327776:UEM327777 UOH327776:UOI327777 UYD327776:UYE327777 VHZ327776:VIA327777 VRV327776:VRW327777 WBR327776:WBS327777 WLN327776:WLO327777 WVJ327776:WVK327777 B393312:C393313 IX393312:IY393313 ST393312:SU393313 ACP393312:ACQ393313 AML393312:AMM393313 AWH393312:AWI393313 BGD393312:BGE393313 BPZ393312:BQA393313 BZV393312:BZW393313 CJR393312:CJS393313 CTN393312:CTO393313 DDJ393312:DDK393313 DNF393312:DNG393313 DXB393312:DXC393313 EGX393312:EGY393313 EQT393312:EQU393313 FAP393312:FAQ393313 FKL393312:FKM393313 FUH393312:FUI393313 GED393312:GEE393313 GNZ393312:GOA393313 GXV393312:GXW393313 HHR393312:HHS393313 HRN393312:HRO393313 IBJ393312:IBK393313 ILF393312:ILG393313 IVB393312:IVC393313 JEX393312:JEY393313 JOT393312:JOU393313 JYP393312:JYQ393313 KIL393312:KIM393313 KSH393312:KSI393313 LCD393312:LCE393313 LLZ393312:LMA393313 LVV393312:LVW393313 MFR393312:MFS393313 MPN393312:MPO393313 MZJ393312:MZK393313 NJF393312:NJG393313 NTB393312:NTC393313 OCX393312:OCY393313 OMT393312:OMU393313 OWP393312:OWQ393313 PGL393312:PGM393313 PQH393312:PQI393313 QAD393312:QAE393313 QJZ393312:QKA393313 QTV393312:QTW393313 RDR393312:RDS393313 RNN393312:RNO393313 RXJ393312:RXK393313 SHF393312:SHG393313 SRB393312:SRC393313 TAX393312:TAY393313 TKT393312:TKU393313 TUP393312:TUQ393313 UEL393312:UEM393313 UOH393312:UOI393313 UYD393312:UYE393313 VHZ393312:VIA393313 VRV393312:VRW393313 WBR393312:WBS393313 WLN393312:WLO393313 WVJ393312:WVK393313 B458848:C458849 IX458848:IY458849 ST458848:SU458849 ACP458848:ACQ458849 AML458848:AMM458849 AWH458848:AWI458849 BGD458848:BGE458849 BPZ458848:BQA458849 BZV458848:BZW458849 CJR458848:CJS458849 CTN458848:CTO458849 DDJ458848:DDK458849 DNF458848:DNG458849 DXB458848:DXC458849 EGX458848:EGY458849 EQT458848:EQU458849 FAP458848:FAQ458849 FKL458848:FKM458849 FUH458848:FUI458849 GED458848:GEE458849 GNZ458848:GOA458849 GXV458848:GXW458849 HHR458848:HHS458849 HRN458848:HRO458849 IBJ458848:IBK458849 ILF458848:ILG458849 IVB458848:IVC458849 JEX458848:JEY458849 JOT458848:JOU458849 JYP458848:JYQ458849 KIL458848:KIM458849 KSH458848:KSI458849 LCD458848:LCE458849 LLZ458848:LMA458849 LVV458848:LVW458849 MFR458848:MFS458849 MPN458848:MPO458849 MZJ458848:MZK458849 NJF458848:NJG458849 NTB458848:NTC458849 OCX458848:OCY458849 OMT458848:OMU458849 OWP458848:OWQ458849 PGL458848:PGM458849 PQH458848:PQI458849 QAD458848:QAE458849 QJZ458848:QKA458849 QTV458848:QTW458849 RDR458848:RDS458849 RNN458848:RNO458849 RXJ458848:RXK458849 SHF458848:SHG458849 SRB458848:SRC458849 TAX458848:TAY458849 TKT458848:TKU458849 TUP458848:TUQ458849 UEL458848:UEM458849 UOH458848:UOI458849 UYD458848:UYE458849 VHZ458848:VIA458849 VRV458848:VRW458849 WBR458848:WBS458849 WLN458848:WLO458849 WVJ458848:WVK458849 B524384:C524385 IX524384:IY524385 ST524384:SU524385 ACP524384:ACQ524385 AML524384:AMM524385 AWH524384:AWI524385 BGD524384:BGE524385 BPZ524384:BQA524385 BZV524384:BZW524385 CJR524384:CJS524385 CTN524384:CTO524385 DDJ524384:DDK524385 DNF524384:DNG524385 DXB524384:DXC524385 EGX524384:EGY524385 EQT524384:EQU524385 FAP524384:FAQ524385 FKL524384:FKM524385 FUH524384:FUI524385 GED524384:GEE524385 GNZ524384:GOA524385 GXV524384:GXW524385 HHR524384:HHS524385 HRN524384:HRO524385 IBJ524384:IBK524385 ILF524384:ILG524385 IVB524384:IVC524385 JEX524384:JEY524385 JOT524384:JOU524385 JYP524384:JYQ524385 KIL524384:KIM524385 KSH524384:KSI524385 LCD524384:LCE524385 LLZ524384:LMA524385 LVV524384:LVW524385 MFR524384:MFS524385 MPN524384:MPO524385 MZJ524384:MZK524385 NJF524384:NJG524385 NTB524384:NTC524385 OCX524384:OCY524385 OMT524384:OMU524385 OWP524384:OWQ524385 PGL524384:PGM524385 PQH524384:PQI524385 QAD524384:QAE524385 QJZ524384:QKA524385 QTV524384:QTW524385 RDR524384:RDS524385 RNN524384:RNO524385 RXJ524384:RXK524385 SHF524384:SHG524385 SRB524384:SRC524385 TAX524384:TAY524385 TKT524384:TKU524385 TUP524384:TUQ524385 UEL524384:UEM524385 UOH524384:UOI524385 UYD524384:UYE524385 VHZ524384:VIA524385 VRV524384:VRW524385 WBR524384:WBS524385 WLN524384:WLO524385 WVJ524384:WVK524385 B589920:C589921 IX589920:IY589921 ST589920:SU589921 ACP589920:ACQ589921 AML589920:AMM589921 AWH589920:AWI589921 BGD589920:BGE589921 BPZ589920:BQA589921 BZV589920:BZW589921 CJR589920:CJS589921 CTN589920:CTO589921 DDJ589920:DDK589921 DNF589920:DNG589921 DXB589920:DXC589921 EGX589920:EGY589921 EQT589920:EQU589921 FAP589920:FAQ589921 FKL589920:FKM589921 FUH589920:FUI589921 GED589920:GEE589921 GNZ589920:GOA589921 GXV589920:GXW589921 HHR589920:HHS589921 HRN589920:HRO589921 IBJ589920:IBK589921 ILF589920:ILG589921 IVB589920:IVC589921 JEX589920:JEY589921 JOT589920:JOU589921 JYP589920:JYQ589921 KIL589920:KIM589921 KSH589920:KSI589921 LCD589920:LCE589921 LLZ589920:LMA589921 LVV589920:LVW589921 MFR589920:MFS589921 MPN589920:MPO589921 MZJ589920:MZK589921 NJF589920:NJG589921 NTB589920:NTC589921 OCX589920:OCY589921 OMT589920:OMU589921 OWP589920:OWQ589921 PGL589920:PGM589921 PQH589920:PQI589921 QAD589920:QAE589921 QJZ589920:QKA589921 QTV589920:QTW589921 RDR589920:RDS589921 RNN589920:RNO589921 RXJ589920:RXK589921 SHF589920:SHG589921 SRB589920:SRC589921 TAX589920:TAY589921 TKT589920:TKU589921 TUP589920:TUQ589921 UEL589920:UEM589921 UOH589920:UOI589921 UYD589920:UYE589921 VHZ589920:VIA589921 VRV589920:VRW589921 WBR589920:WBS589921 WLN589920:WLO589921 WVJ589920:WVK589921 B655456:C655457 IX655456:IY655457 ST655456:SU655457 ACP655456:ACQ655457 AML655456:AMM655457 AWH655456:AWI655457 BGD655456:BGE655457 BPZ655456:BQA655457 BZV655456:BZW655457 CJR655456:CJS655457 CTN655456:CTO655457 DDJ655456:DDK655457 DNF655456:DNG655457 DXB655456:DXC655457 EGX655456:EGY655457 EQT655456:EQU655457 FAP655456:FAQ655457 FKL655456:FKM655457 FUH655456:FUI655457 GED655456:GEE655457 GNZ655456:GOA655457 GXV655456:GXW655457 HHR655456:HHS655457 HRN655456:HRO655457 IBJ655456:IBK655457 ILF655456:ILG655457 IVB655456:IVC655457 JEX655456:JEY655457 JOT655456:JOU655457 JYP655456:JYQ655457 KIL655456:KIM655457 KSH655456:KSI655457 LCD655456:LCE655457 LLZ655456:LMA655457 LVV655456:LVW655457 MFR655456:MFS655457 MPN655456:MPO655457 MZJ655456:MZK655457 NJF655456:NJG655457 NTB655456:NTC655457 OCX655456:OCY655457 OMT655456:OMU655457 OWP655456:OWQ655457 PGL655456:PGM655457 PQH655456:PQI655457 QAD655456:QAE655457 QJZ655456:QKA655457 QTV655456:QTW655457 RDR655456:RDS655457 RNN655456:RNO655457 RXJ655456:RXK655457 SHF655456:SHG655457 SRB655456:SRC655457 TAX655456:TAY655457 TKT655456:TKU655457 TUP655456:TUQ655457 UEL655456:UEM655457 UOH655456:UOI655457 UYD655456:UYE655457 VHZ655456:VIA655457 VRV655456:VRW655457 WBR655456:WBS655457 WLN655456:WLO655457 WVJ655456:WVK655457 B720992:C720993 IX720992:IY720993 ST720992:SU720993 ACP720992:ACQ720993 AML720992:AMM720993 AWH720992:AWI720993 BGD720992:BGE720993 BPZ720992:BQA720993 BZV720992:BZW720993 CJR720992:CJS720993 CTN720992:CTO720993 DDJ720992:DDK720993 DNF720992:DNG720993 DXB720992:DXC720993 EGX720992:EGY720993 EQT720992:EQU720993 FAP720992:FAQ720993 FKL720992:FKM720993 FUH720992:FUI720993 GED720992:GEE720993 GNZ720992:GOA720993 GXV720992:GXW720993 HHR720992:HHS720993 HRN720992:HRO720993 IBJ720992:IBK720993 ILF720992:ILG720993 IVB720992:IVC720993 JEX720992:JEY720993 JOT720992:JOU720993 JYP720992:JYQ720993 KIL720992:KIM720993 KSH720992:KSI720993 LCD720992:LCE720993 LLZ720992:LMA720993 LVV720992:LVW720993 MFR720992:MFS720993 MPN720992:MPO720993 MZJ720992:MZK720993 NJF720992:NJG720993 NTB720992:NTC720993 OCX720992:OCY720993 OMT720992:OMU720993 OWP720992:OWQ720993 PGL720992:PGM720993 PQH720992:PQI720993 QAD720992:QAE720993 QJZ720992:QKA720993 QTV720992:QTW720993 RDR720992:RDS720993 RNN720992:RNO720993 RXJ720992:RXK720993 SHF720992:SHG720993 SRB720992:SRC720993 TAX720992:TAY720993 TKT720992:TKU720993 TUP720992:TUQ720993 UEL720992:UEM720993 UOH720992:UOI720993 UYD720992:UYE720993 VHZ720992:VIA720993 VRV720992:VRW720993 WBR720992:WBS720993 WLN720992:WLO720993 WVJ720992:WVK720993 B786528:C786529 IX786528:IY786529 ST786528:SU786529 ACP786528:ACQ786529 AML786528:AMM786529 AWH786528:AWI786529 BGD786528:BGE786529 BPZ786528:BQA786529 BZV786528:BZW786529 CJR786528:CJS786529 CTN786528:CTO786529 DDJ786528:DDK786529 DNF786528:DNG786529 DXB786528:DXC786529 EGX786528:EGY786529 EQT786528:EQU786529 FAP786528:FAQ786529 FKL786528:FKM786529 FUH786528:FUI786529 GED786528:GEE786529 GNZ786528:GOA786529 GXV786528:GXW786529 HHR786528:HHS786529 HRN786528:HRO786529 IBJ786528:IBK786529 ILF786528:ILG786529 IVB786528:IVC786529 JEX786528:JEY786529 JOT786528:JOU786529 JYP786528:JYQ786529 KIL786528:KIM786529 KSH786528:KSI786529 LCD786528:LCE786529 LLZ786528:LMA786529 LVV786528:LVW786529 MFR786528:MFS786529 MPN786528:MPO786529 MZJ786528:MZK786529 NJF786528:NJG786529 NTB786528:NTC786529 OCX786528:OCY786529 OMT786528:OMU786529 OWP786528:OWQ786529 PGL786528:PGM786529 PQH786528:PQI786529 QAD786528:QAE786529 QJZ786528:QKA786529 QTV786528:QTW786529 RDR786528:RDS786529 RNN786528:RNO786529 RXJ786528:RXK786529 SHF786528:SHG786529 SRB786528:SRC786529 TAX786528:TAY786529 TKT786528:TKU786529 TUP786528:TUQ786529 UEL786528:UEM786529 UOH786528:UOI786529 UYD786528:UYE786529 VHZ786528:VIA786529 VRV786528:VRW786529 WBR786528:WBS786529 WLN786528:WLO786529 WVJ786528:WVK786529 B852064:C852065 IX852064:IY852065 ST852064:SU852065 ACP852064:ACQ852065 AML852064:AMM852065 AWH852064:AWI852065 BGD852064:BGE852065 BPZ852064:BQA852065 BZV852064:BZW852065 CJR852064:CJS852065 CTN852064:CTO852065 DDJ852064:DDK852065 DNF852064:DNG852065 DXB852064:DXC852065 EGX852064:EGY852065 EQT852064:EQU852065 FAP852064:FAQ852065 FKL852064:FKM852065 FUH852064:FUI852065 GED852064:GEE852065 GNZ852064:GOA852065 GXV852064:GXW852065 HHR852064:HHS852065 HRN852064:HRO852065 IBJ852064:IBK852065 ILF852064:ILG852065 IVB852064:IVC852065 JEX852064:JEY852065 JOT852064:JOU852065 JYP852064:JYQ852065 KIL852064:KIM852065 KSH852064:KSI852065 LCD852064:LCE852065 LLZ852064:LMA852065 LVV852064:LVW852065 MFR852064:MFS852065 MPN852064:MPO852065 MZJ852064:MZK852065 NJF852064:NJG852065 NTB852064:NTC852065 OCX852064:OCY852065 OMT852064:OMU852065 OWP852064:OWQ852065 PGL852064:PGM852065 PQH852064:PQI852065 QAD852064:QAE852065 QJZ852064:QKA852065 QTV852064:QTW852065 RDR852064:RDS852065 RNN852064:RNO852065 RXJ852064:RXK852065 SHF852064:SHG852065 SRB852064:SRC852065 TAX852064:TAY852065 TKT852064:TKU852065 TUP852064:TUQ852065 UEL852064:UEM852065 UOH852064:UOI852065 UYD852064:UYE852065 VHZ852064:VIA852065 VRV852064:VRW852065 WBR852064:WBS852065 WLN852064:WLO852065 WVJ852064:WVK852065 B917600:C917601 IX917600:IY917601 ST917600:SU917601 ACP917600:ACQ917601 AML917600:AMM917601 AWH917600:AWI917601 BGD917600:BGE917601 BPZ917600:BQA917601 BZV917600:BZW917601 CJR917600:CJS917601 CTN917600:CTO917601 DDJ917600:DDK917601 DNF917600:DNG917601 DXB917600:DXC917601 EGX917600:EGY917601 EQT917600:EQU917601 FAP917600:FAQ917601 FKL917600:FKM917601 FUH917600:FUI917601 GED917600:GEE917601 GNZ917600:GOA917601 GXV917600:GXW917601 HHR917600:HHS917601 HRN917600:HRO917601 IBJ917600:IBK917601 ILF917600:ILG917601 IVB917600:IVC917601 JEX917600:JEY917601 JOT917600:JOU917601 JYP917600:JYQ917601 KIL917600:KIM917601 KSH917600:KSI917601 LCD917600:LCE917601 LLZ917600:LMA917601 LVV917600:LVW917601 MFR917600:MFS917601 MPN917600:MPO917601 MZJ917600:MZK917601 NJF917600:NJG917601 NTB917600:NTC917601 OCX917600:OCY917601 OMT917600:OMU917601 OWP917600:OWQ917601 PGL917600:PGM917601 PQH917600:PQI917601 QAD917600:QAE917601 QJZ917600:QKA917601 QTV917600:QTW917601 RDR917600:RDS917601 RNN917600:RNO917601 RXJ917600:RXK917601 SHF917600:SHG917601 SRB917600:SRC917601 TAX917600:TAY917601 TKT917600:TKU917601 TUP917600:TUQ917601 UEL917600:UEM917601 UOH917600:UOI917601 UYD917600:UYE917601 VHZ917600:VIA917601 VRV917600:VRW917601 WBR917600:WBS917601 WLN917600:WLO917601 WVJ917600:WVK917601 B983136:C983137 IX983136:IY983137 ST983136:SU983137 ACP983136:ACQ983137 AML983136:AMM983137 AWH983136:AWI983137 BGD983136:BGE983137 BPZ983136:BQA983137 BZV983136:BZW983137 CJR983136:CJS983137 CTN983136:CTO983137 DDJ983136:DDK983137 DNF983136:DNG983137 DXB983136:DXC983137 EGX983136:EGY983137 EQT983136:EQU983137 FAP983136:FAQ983137 FKL983136:FKM983137 FUH983136:FUI983137 GED983136:GEE983137 GNZ983136:GOA983137 GXV983136:GXW983137 HHR983136:HHS983137 HRN983136:HRO983137 IBJ983136:IBK983137 ILF983136:ILG983137 IVB983136:IVC983137 JEX983136:JEY983137 JOT983136:JOU983137 JYP983136:JYQ983137 KIL983136:KIM983137 KSH983136:KSI983137 LCD983136:LCE983137 LLZ983136:LMA983137 LVV983136:LVW983137 MFR983136:MFS983137 MPN983136:MPO983137 MZJ983136:MZK983137 NJF983136:NJG983137 NTB983136:NTC983137 OCX983136:OCY983137 OMT983136:OMU983137 OWP983136:OWQ983137 PGL983136:PGM983137 PQH983136:PQI983137 QAD983136:QAE983137 QJZ983136:QKA983137 QTV983136:QTW983137 RDR983136:RDS983137 RNN983136:RNO983137 RXJ983136:RXK983137 SHF983136:SHG983137 SRB983136:SRC983137 TAX983136:TAY983137 TKT983136:TKU983137 TUP983136:TUQ983137 UEL983136:UEM983137 UOH983136:UOI983137 UYD983136:UYE983137 VHZ983136:VIA983137 VRV983136:VRW983137 WBR983136:WBS983137 WLN983136:WLO983137 WVJ983136:WVK983137">
      <formula1>$X$22:$X$31</formula1>
    </dataValidation>
    <dataValidation type="list" allowBlank="1"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B95:C95 IX95:IY95 ST95:SU95 ACP95:ACQ95 AML95:AMM95 AWH95:AWI95 BGD95:BGE95 BPZ95:BQA95 BZV95:BZW95 CJR95:CJS95 CTN95:CTO95 DDJ95:DDK95 DNF95:DNG95 DXB95:DXC95 EGX95:EGY95 EQT95:EQU95 FAP95:FAQ95 FKL95:FKM95 FUH95:FUI95 GED95:GEE95 GNZ95:GOA95 GXV95:GXW95 HHR95:HHS95 HRN95:HRO95 IBJ95:IBK95 ILF95:ILG95 IVB95:IVC95 JEX95:JEY95 JOT95:JOU95 JYP95:JYQ95 KIL95:KIM95 KSH95:KSI95 LCD95:LCE95 LLZ95:LMA95 LVV95:LVW95 MFR95:MFS95 MPN95:MPO95 MZJ95:MZK95 NJF95:NJG95 NTB95:NTC95 OCX95:OCY95 OMT95:OMU95 OWP95:OWQ95 PGL95:PGM95 PQH95:PQI95 QAD95:QAE95 QJZ95:QKA95 QTV95:QTW95 RDR95:RDS95 RNN95:RNO95 RXJ95:RXK95 SHF95:SHG95 SRB95:SRC95 TAX95:TAY95 TKT95:TKU95 TUP95:TUQ95 UEL95:UEM95 UOH95:UOI95 UYD95:UYE95 VHZ95:VIA95 VRV95:VRW95 WBR95:WBS95 WLN95:WLO95 WVJ95:WVK95 B65631:C65631 IX65631:IY65631 ST65631:SU65631 ACP65631:ACQ65631 AML65631:AMM65631 AWH65631:AWI65631 BGD65631:BGE65631 BPZ65631:BQA65631 BZV65631:BZW65631 CJR65631:CJS65631 CTN65631:CTO65631 DDJ65631:DDK65631 DNF65631:DNG65631 DXB65631:DXC65631 EGX65631:EGY65631 EQT65631:EQU65631 FAP65631:FAQ65631 FKL65631:FKM65631 FUH65631:FUI65631 GED65631:GEE65631 GNZ65631:GOA65631 GXV65631:GXW65631 HHR65631:HHS65631 HRN65631:HRO65631 IBJ65631:IBK65631 ILF65631:ILG65631 IVB65631:IVC65631 JEX65631:JEY65631 JOT65631:JOU65631 JYP65631:JYQ65631 KIL65631:KIM65631 KSH65631:KSI65631 LCD65631:LCE65631 LLZ65631:LMA65631 LVV65631:LVW65631 MFR65631:MFS65631 MPN65631:MPO65631 MZJ65631:MZK65631 NJF65631:NJG65631 NTB65631:NTC65631 OCX65631:OCY65631 OMT65631:OMU65631 OWP65631:OWQ65631 PGL65631:PGM65631 PQH65631:PQI65631 QAD65631:QAE65631 QJZ65631:QKA65631 QTV65631:QTW65631 RDR65631:RDS65631 RNN65631:RNO65631 RXJ65631:RXK65631 SHF65631:SHG65631 SRB65631:SRC65631 TAX65631:TAY65631 TKT65631:TKU65631 TUP65631:TUQ65631 UEL65631:UEM65631 UOH65631:UOI65631 UYD65631:UYE65631 VHZ65631:VIA65631 VRV65631:VRW65631 WBR65631:WBS65631 WLN65631:WLO65631 WVJ65631:WVK65631 B131167:C131167 IX131167:IY131167 ST131167:SU131167 ACP131167:ACQ131167 AML131167:AMM131167 AWH131167:AWI131167 BGD131167:BGE131167 BPZ131167:BQA131167 BZV131167:BZW131167 CJR131167:CJS131167 CTN131167:CTO131167 DDJ131167:DDK131167 DNF131167:DNG131167 DXB131167:DXC131167 EGX131167:EGY131167 EQT131167:EQU131167 FAP131167:FAQ131167 FKL131167:FKM131167 FUH131167:FUI131167 GED131167:GEE131167 GNZ131167:GOA131167 GXV131167:GXW131167 HHR131167:HHS131167 HRN131167:HRO131167 IBJ131167:IBK131167 ILF131167:ILG131167 IVB131167:IVC131167 JEX131167:JEY131167 JOT131167:JOU131167 JYP131167:JYQ131167 KIL131167:KIM131167 KSH131167:KSI131167 LCD131167:LCE131167 LLZ131167:LMA131167 LVV131167:LVW131167 MFR131167:MFS131167 MPN131167:MPO131167 MZJ131167:MZK131167 NJF131167:NJG131167 NTB131167:NTC131167 OCX131167:OCY131167 OMT131167:OMU131167 OWP131167:OWQ131167 PGL131167:PGM131167 PQH131167:PQI131167 QAD131167:QAE131167 QJZ131167:QKA131167 QTV131167:QTW131167 RDR131167:RDS131167 RNN131167:RNO131167 RXJ131167:RXK131167 SHF131167:SHG131167 SRB131167:SRC131167 TAX131167:TAY131167 TKT131167:TKU131167 TUP131167:TUQ131167 UEL131167:UEM131167 UOH131167:UOI131167 UYD131167:UYE131167 VHZ131167:VIA131167 VRV131167:VRW131167 WBR131167:WBS131167 WLN131167:WLO131167 WVJ131167:WVK131167 B196703:C196703 IX196703:IY196703 ST196703:SU196703 ACP196703:ACQ196703 AML196703:AMM196703 AWH196703:AWI196703 BGD196703:BGE196703 BPZ196703:BQA196703 BZV196703:BZW196703 CJR196703:CJS196703 CTN196703:CTO196703 DDJ196703:DDK196703 DNF196703:DNG196703 DXB196703:DXC196703 EGX196703:EGY196703 EQT196703:EQU196703 FAP196703:FAQ196703 FKL196703:FKM196703 FUH196703:FUI196703 GED196703:GEE196703 GNZ196703:GOA196703 GXV196703:GXW196703 HHR196703:HHS196703 HRN196703:HRO196703 IBJ196703:IBK196703 ILF196703:ILG196703 IVB196703:IVC196703 JEX196703:JEY196703 JOT196703:JOU196703 JYP196703:JYQ196703 KIL196703:KIM196703 KSH196703:KSI196703 LCD196703:LCE196703 LLZ196703:LMA196703 LVV196703:LVW196703 MFR196703:MFS196703 MPN196703:MPO196703 MZJ196703:MZK196703 NJF196703:NJG196703 NTB196703:NTC196703 OCX196703:OCY196703 OMT196703:OMU196703 OWP196703:OWQ196703 PGL196703:PGM196703 PQH196703:PQI196703 QAD196703:QAE196703 QJZ196703:QKA196703 QTV196703:QTW196703 RDR196703:RDS196703 RNN196703:RNO196703 RXJ196703:RXK196703 SHF196703:SHG196703 SRB196703:SRC196703 TAX196703:TAY196703 TKT196703:TKU196703 TUP196703:TUQ196703 UEL196703:UEM196703 UOH196703:UOI196703 UYD196703:UYE196703 VHZ196703:VIA196703 VRV196703:VRW196703 WBR196703:WBS196703 WLN196703:WLO196703 WVJ196703:WVK196703 B262239:C262239 IX262239:IY262239 ST262239:SU262239 ACP262239:ACQ262239 AML262239:AMM262239 AWH262239:AWI262239 BGD262239:BGE262239 BPZ262239:BQA262239 BZV262239:BZW262239 CJR262239:CJS262239 CTN262239:CTO262239 DDJ262239:DDK262239 DNF262239:DNG262239 DXB262239:DXC262239 EGX262239:EGY262239 EQT262239:EQU262239 FAP262239:FAQ262239 FKL262239:FKM262239 FUH262239:FUI262239 GED262239:GEE262239 GNZ262239:GOA262239 GXV262239:GXW262239 HHR262239:HHS262239 HRN262239:HRO262239 IBJ262239:IBK262239 ILF262239:ILG262239 IVB262239:IVC262239 JEX262239:JEY262239 JOT262239:JOU262239 JYP262239:JYQ262239 KIL262239:KIM262239 KSH262239:KSI262239 LCD262239:LCE262239 LLZ262239:LMA262239 LVV262239:LVW262239 MFR262239:MFS262239 MPN262239:MPO262239 MZJ262239:MZK262239 NJF262239:NJG262239 NTB262239:NTC262239 OCX262239:OCY262239 OMT262239:OMU262239 OWP262239:OWQ262239 PGL262239:PGM262239 PQH262239:PQI262239 QAD262239:QAE262239 QJZ262239:QKA262239 QTV262239:QTW262239 RDR262239:RDS262239 RNN262239:RNO262239 RXJ262239:RXK262239 SHF262239:SHG262239 SRB262239:SRC262239 TAX262239:TAY262239 TKT262239:TKU262239 TUP262239:TUQ262239 UEL262239:UEM262239 UOH262239:UOI262239 UYD262239:UYE262239 VHZ262239:VIA262239 VRV262239:VRW262239 WBR262239:WBS262239 WLN262239:WLO262239 WVJ262239:WVK262239 B327775:C327775 IX327775:IY327775 ST327775:SU327775 ACP327775:ACQ327775 AML327775:AMM327775 AWH327775:AWI327775 BGD327775:BGE327775 BPZ327775:BQA327775 BZV327775:BZW327775 CJR327775:CJS327775 CTN327775:CTO327775 DDJ327775:DDK327775 DNF327775:DNG327775 DXB327775:DXC327775 EGX327775:EGY327775 EQT327775:EQU327775 FAP327775:FAQ327775 FKL327775:FKM327775 FUH327775:FUI327775 GED327775:GEE327775 GNZ327775:GOA327775 GXV327775:GXW327775 HHR327775:HHS327775 HRN327775:HRO327775 IBJ327775:IBK327775 ILF327775:ILG327775 IVB327775:IVC327775 JEX327775:JEY327775 JOT327775:JOU327775 JYP327775:JYQ327775 KIL327775:KIM327775 KSH327775:KSI327775 LCD327775:LCE327775 LLZ327775:LMA327775 LVV327775:LVW327775 MFR327775:MFS327775 MPN327775:MPO327775 MZJ327775:MZK327775 NJF327775:NJG327775 NTB327775:NTC327775 OCX327775:OCY327775 OMT327775:OMU327775 OWP327775:OWQ327775 PGL327775:PGM327775 PQH327775:PQI327775 QAD327775:QAE327775 QJZ327775:QKA327775 QTV327775:QTW327775 RDR327775:RDS327775 RNN327775:RNO327775 RXJ327775:RXK327775 SHF327775:SHG327775 SRB327775:SRC327775 TAX327775:TAY327775 TKT327775:TKU327775 TUP327775:TUQ327775 UEL327775:UEM327775 UOH327775:UOI327775 UYD327775:UYE327775 VHZ327775:VIA327775 VRV327775:VRW327775 WBR327775:WBS327775 WLN327775:WLO327775 WVJ327775:WVK327775 B393311:C393311 IX393311:IY393311 ST393311:SU393311 ACP393311:ACQ393311 AML393311:AMM393311 AWH393311:AWI393311 BGD393311:BGE393311 BPZ393311:BQA393311 BZV393311:BZW393311 CJR393311:CJS393311 CTN393311:CTO393311 DDJ393311:DDK393311 DNF393311:DNG393311 DXB393311:DXC393311 EGX393311:EGY393311 EQT393311:EQU393311 FAP393311:FAQ393311 FKL393311:FKM393311 FUH393311:FUI393311 GED393311:GEE393311 GNZ393311:GOA393311 GXV393311:GXW393311 HHR393311:HHS393311 HRN393311:HRO393311 IBJ393311:IBK393311 ILF393311:ILG393311 IVB393311:IVC393311 JEX393311:JEY393311 JOT393311:JOU393311 JYP393311:JYQ393311 KIL393311:KIM393311 KSH393311:KSI393311 LCD393311:LCE393311 LLZ393311:LMA393311 LVV393311:LVW393311 MFR393311:MFS393311 MPN393311:MPO393311 MZJ393311:MZK393311 NJF393311:NJG393311 NTB393311:NTC393311 OCX393311:OCY393311 OMT393311:OMU393311 OWP393311:OWQ393311 PGL393311:PGM393311 PQH393311:PQI393311 QAD393311:QAE393311 QJZ393311:QKA393311 QTV393311:QTW393311 RDR393311:RDS393311 RNN393311:RNO393311 RXJ393311:RXK393311 SHF393311:SHG393311 SRB393311:SRC393311 TAX393311:TAY393311 TKT393311:TKU393311 TUP393311:TUQ393311 UEL393311:UEM393311 UOH393311:UOI393311 UYD393311:UYE393311 VHZ393311:VIA393311 VRV393311:VRW393311 WBR393311:WBS393311 WLN393311:WLO393311 WVJ393311:WVK393311 B458847:C458847 IX458847:IY458847 ST458847:SU458847 ACP458847:ACQ458847 AML458847:AMM458847 AWH458847:AWI458847 BGD458847:BGE458847 BPZ458847:BQA458847 BZV458847:BZW458847 CJR458847:CJS458847 CTN458847:CTO458847 DDJ458847:DDK458847 DNF458847:DNG458847 DXB458847:DXC458847 EGX458847:EGY458847 EQT458847:EQU458847 FAP458847:FAQ458847 FKL458847:FKM458847 FUH458847:FUI458847 GED458847:GEE458847 GNZ458847:GOA458847 GXV458847:GXW458847 HHR458847:HHS458847 HRN458847:HRO458847 IBJ458847:IBK458847 ILF458847:ILG458847 IVB458847:IVC458847 JEX458847:JEY458847 JOT458847:JOU458847 JYP458847:JYQ458847 KIL458847:KIM458847 KSH458847:KSI458847 LCD458847:LCE458847 LLZ458847:LMA458847 LVV458847:LVW458847 MFR458847:MFS458847 MPN458847:MPO458847 MZJ458847:MZK458847 NJF458847:NJG458847 NTB458847:NTC458847 OCX458847:OCY458847 OMT458847:OMU458847 OWP458847:OWQ458847 PGL458847:PGM458847 PQH458847:PQI458847 QAD458847:QAE458847 QJZ458847:QKA458847 QTV458847:QTW458847 RDR458847:RDS458847 RNN458847:RNO458847 RXJ458847:RXK458847 SHF458847:SHG458847 SRB458847:SRC458847 TAX458847:TAY458847 TKT458847:TKU458847 TUP458847:TUQ458847 UEL458847:UEM458847 UOH458847:UOI458847 UYD458847:UYE458847 VHZ458847:VIA458847 VRV458847:VRW458847 WBR458847:WBS458847 WLN458847:WLO458847 WVJ458847:WVK458847 B524383:C524383 IX524383:IY524383 ST524383:SU524383 ACP524383:ACQ524383 AML524383:AMM524383 AWH524383:AWI524383 BGD524383:BGE524383 BPZ524383:BQA524383 BZV524383:BZW524383 CJR524383:CJS524383 CTN524383:CTO524383 DDJ524383:DDK524383 DNF524383:DNG524383 DXB524383:DXC524383 EGX524383:EGY524383 EQT524383:EQU524383 FAP524383:FAQ524383 FKL524383:FKM524383 FUH524383:FUI524383 GED524383:GEE524383 GNZ524383:GOA524383 GXV524383:GXW524383 HHR524383:HHS524383 HRN524383:HRO524383 IBJ524383:IBK524383 ILF524383:ILG524383 IVB524383:IVC524383 JEX524383:JEY524383 JOT524383:JOU524383 JYP524383:JYQ524383 KIL524383:KIM524383 KSH524383:KSI524383 LCD524383:LCE524383 LLZ524383:LMA524383 LVV524383:LVW524383 MFR524383:MFS524383 MPN524383:MPO524383 MZJ524383:MZK524383 NJF524383:NJG524383 NTB524383:NTC524383 OCX524383:OCY524383 OMT524383:OMU524383 OWP524383:OWQ524383 PGL524383:PGM524383 PQH524383:PQI524383 QAD524383:QAE524383 QJZ524383:QKA524383 QTV524383:QTW524383 RDR524383:RDS524383 RNN524383:RNO524383 RXJ524383:RXK524383 SHF524383:SHG524383 SRB524383:SRC524383 TAX524383:TAY524383 TKT524383:TKU524383 TUP524383:TUQ524383 UEL524383:UEM524383 UOH524383:UOI524383 UYD524383:UYE524383 VHZ524383:VIA524383 VRV524383:VRW524383 WBR524383:WBS524383 WLN524383:WLO524383 WVJ524383:WVK524383 B589919:C589919 IX589919:IY589919 ST589919:SU589919 ACP589919:ACQ589919 AML589919:AMM589919 AWH589919:AWI589919 BGD589919:BGE589919 BPZ589919:BQA589919 BZV589919:BZW589919 CJR589919:CJS589919 CTN589919:CTO589919 DDJ589919:DDK589919 DNF589919:DNG589919 DXB589919:DXC589919 EGX589919:EGY589919 EQT589919:EQU589919 FAP589919:FAQ589919 FKL589919:FKM589919 FUH589919:FUI589919 GED589919:GEE589919 GNZ589919:GOA589919 GXV589919:GXW589919 HHR589919:HHS589919 HRN589919:HRO589919 IBJ589919:IBK589919 ILF589919:ILG589919 IVB589919:IVC589919 JEX589919:JEY589919 JOT589919:JOU589919 JYP589919:JYQ589919 KIL589919:KIM589919 KSH589919:KSI589919 LCD589919:LCE589919 LLZ589919:LMA589919 LVV589919:LVW589919 MFR589919:MFS589919 MPN589919:MPO589919 MZJ589919:MZK589919 NJF589919:NJG589919 NTB589919:NTC589919 OCX589919:OCY589919 OMT589919:OMU589919 OWP589919:OWQ589919 PGL589919:PGM589919 PQH589919:PQI589919 QAD589919:QAE589919 QJZ589919:QKA589919 QTV589919:QTW589919 RDR589919:RDS589919 RNN589919:RNO589919 RXJ589919:RXK589919 SHF589919:SHG589919 SRB589919:SRC589919 TAX589919:TAY589919 TKT589919:TKU589919 TUP589919:TUQ589919 UEL589919:UEM589919 UOH589919:UOI589919 UYD589919:UYE589919 VHZ589919:VIA589919 VRV589919:VRW589919 WBR589919:WBS589919 WLN589919:WLO589919 WVJ589919:WVK589919 B655455:C655455 IX655455:IY655455 ST655455:SU655455 ACP655455:ACQ655455 AML655455:AMM655455 AWH655455:AWI655455 BGD655455:BGE655455 BPZ655455:BQA655455 BZV655455:BZW655455 CJR655455:CJS655455 CTN655455:CTO655455 DDJ655455:DDK655455 DNF655455:DNG655455 DXB655455:DXC655455 EGX655455:EGY655455 EQT655455:EQU655455 FAP655455:FAQ655455 FKL655455:FKM655455 FUH655455:FUI655455 GED655455:GEE655455 GNZ655455:GOA655455 GXV655455:GXW655455 HHR655455:HHS655455 HRN655455:HRO655455 IBJ655455:IBK655455 ILF655455:ILG655455 IVB655455:IVC655455 JEX655455:JEY655455 JOT655455:JOU655455 JYP655455:JYQ655455 KIL655455:KIM655455 KSH655455:KSI655455 LCD655455:LCE655455 LLZ655455:LMA655455 LVV655455:LVW655455 MFR655455:MFS655455 MPN655455:MPO655455 MZJ655455:MZK655455 NJF655455:NJG655455 NTB655455:NTC655455 OCX655455:OCY655455 OMT655455:OMU655455 OWP655455:OWQ655455 PGL655455:PGM655455 PQH655455:PQI655455 QAD655455:QAE655455 QJZ655455:QKA655455 QTV655455:QTW655455 RDR655455:RDS655455 RNN655455:RNO655455 RXJ655455:RXK655455 SHF655455:SHG655455 SRB655455:SRC655455 TAX655455:TAY655455 TKT655455:TKU655455 TUP655455:TUQ655455 UEL655455:UEM655455 UOH655455:UOI655455 UYD655455:UYE655455 VHZ655455:VIA655455 VRV655455:VRW655455 WBR655455:WBS655455 WLN655455:WLO655455 WVJ655455:WVK655455 B720991:C720991 IX720991:IY720991 ST720991:SU720991 ACP720991:ACQ720991 AML720991:AMM720991 AWH720991:AWI720991 BGD720991:BGE720991 BPZ720991:BQA720991 BZV720991:BZW720991 CJR720991:CJS720991 CTN720991:CTO720991 DDJ720991:DDK720991 DNF720991:DNG720991 DXB720991:DXC720991 EGX720991:EGY720991 EQT720991:EQU720991 FAP720991:FAQ720991 FKL720991:FKM720991 FUH720991:FUI720991 GED720991:GEE720991 GNZ720991:GOA720991 GXV720991:GXW720991 HHR720991:HHS720991 HRN720991:HRO720991 IBJ720991:IBK720991 ILF720991:ILG720991 IVB720991:IVC720991 JEX720991:JEY720991 JOT720991:JOU720991 JYP720991:JYQ720991 KIL720991:KIM720991 KSH720991:KSI720991 LCD720991:LCE720991 LLZ720991:LMA720991 LVV720991:LVW720991 MFR720991:MFS720991 MPN720991:MPO720991 MZJ720991:MZK720991 NJF720991:NJG720991 NTB720991:NTC720991 OCX720991:OCY720991 OMT720991:OMU720991 OWP720991:OWQ720991 PGL720991:PGM720991 PQH720991:PQI720991 QAD720991:QAE720991 QJZ720991:QKA720991 QTV720991:QTW720991 RDR720991:RDS720991 RNN720991:RNO720991 RXJ720991:RXK720991 SHF720991:SHG720991 SRB720991:SRC720991 TAX720991:TAY720991 TKT720991:TKU720991 TUP720991:TUQ720991 UEL720991:UEM720991 UOH720991:UOI720991 UYD720991:UYE720991 VHZ720991:VIA720991 VRV720991:VRW720991 WBR720991:WBS720991 WLN720991:WLO720991 WVJ720991:WVK720991 B786527:C786527 IX786527:IY786527 ST786527:SU786527 ACP786527:ACQ786527 AML786527:AMM786527 AWH786527:AWI786527 BGD786527:BGE786527 BPZ786527:BQA786527 BZV786527:BZW786527 CJR786527:CJS786527 CTN786527:CTO786527 DDJ786527:DDK786527 DNF786527:DNG786527 DXB786527:DXC786527 EGX786527:EGY786527 EQT786527:EQU786527 FAP786527:FAQ786527 FKL786527:FKM786527 FUH786527:FUI786527 GED786527:GEE786527 GNZ786527:GOA786527 GXV786527:GXW786527 HHR786527:HHS786527 HRN786527:HRO786527 IBJ786527:IBK786527 ILF786527:ILG786527 IVB786527:IVC786527 JEX786527:JEY786527 JOT786527:JOU786527 JYP786527:JYQ786527 KIL786527:KIM786527 KSH786527:KSI786527 LCD786527:LCE786527 LLZ786527:LMA786527 LVV786527:LVW786527 MFR786527:MFS786527 MPN786527:MPO786527 MZJ786527:MZK786527 NJF786527:NJG786527 NTB786527:NTC786527 OCX786527:OCY786527 OMT786527:OMU786527 OWP786527:OWQ786527 PGL786527:PGM786527 PQH786527:PQI786527 QAD786527:QAE786527 QJZ786527:QKA786527 QTV786527:QTW786527 RDR786527:RDS786527 RNN786527:RNO786527 RXJ786527:RXK786527 SHF786527:SHG786527 SRB786527:SRC786527 TAX786527:TAY786527 TKT786527:TKU786527 TUP786527:TUQ786527 UEL786527:UEM786527 UOH786527:UOI786527 UYD786527:UYE786527 VHZ786527:VIA786527 VRV786527:VRW786527 WBR786527:WBS786527 WLN786527:WLO786527 WVJ786527:WVK786527 B852063:C852063 IX852063:IY852063 ST852063:SU852063 ACP852063:ACQ852063 AML852063:AMM852063 AWH852063:AWI852063 BGD852063:BGE852063 BPZ852063:BQA852063 BZV852063:BZW852063 CJR852063:CJS852063 CTN852063:CTO852063 DDJ852063:DDK852063 DNF852063:DNG852063 DXB852063:DXC852063 EGX852063:EGY852063 EQT852063:EQU852063 FAP852063:FAQ852063 FKL852063:FKM852063 FUH852063:FUI852063 GED852063:GEE852063 GNZ852063:GOA852063 GXV852063:GXW852063 HHR852063:HHS852063 HRN852063:HRO852063 IBJ852063:IBK852063 ILF852063:ILG852063 IVB852063:IVC852063 JEX852063:JEY852063 JOT852063:JOU852063 JYP852063:JYQ852063 KIL852063:KIM852063 KSH852063:KSI852063 LCD852063:LCE852063 LLZ852063:LMA852063 LVV852063:LVW852063 MFR852063:MFS852063 MPN852063:MPO852063 MZJ852063:MZK852063 NJF852063:NJG852063 NTB852063:NTC852063 OCX852063:OCY852063 OMT852063:OMU852063 OWP852063:OWQ852063 PGL852063:PGM852063 PQH852063:PQI852063 QAD852063:QAE852063 QJZ852063:QKA852063 QTV852063:QTW852063 RDR852063:RDS852063 RNN852063:RNO852063 RXJ852063:RXK852063 SHF852063:SHG852063 SRB852063:SRC852063 TAX852063:TAY852063 TKT852063:TKU852063 TUP852063:TUQ852063 UEL852063:UEM852063 UOH852063:UOI852063 UYD852063:UYE852063 VHZ852063:VIA852063 VRV852063:VRW852063 WBR852063:WBS852063 WLN852063:WLO852063 WVJ852063:WVK852063 B917599:C917599 IX917599:IY917599 ST917599:SU917599 ACP917599:ACQ917599 AML917599:AMM917599 AWH917599:AWI917599 BGD917599:BGE917599 BPZ917599:BQA917599 BZV917599:BZW917599 CJR917599:CJS917599 CTN917599:CTO917599 DDJ917599:DDK917599 DNF917599:DNG917599 DXB917599:DXC917599 EGX917599:EGY917599 EQT917599:EQU917599 FAP917599:FAQ917599 FKL917599:FKM917599 FUH917599:FUI917599 GED917599:GEE917599 GNZ917599:GOA917599 GXV917599:GXW917599 HHR917599:HHS917599 HRN917599:HRO917599 IBJ917599:IBK917599 ILF917599:ILG917599 IVB917599:IVC917599 JEX917599:JEY917599 JOT917599:JOU917599 JYP917599:JYQ917599 KIL917599:KIM917599 KSH917599:KSI917599 LCD917599:LCE917599 LLZ917599:LMA917599 LVV917599:LVW917599 MFR917599:MFS917599 MPN917599:MPO917599 MZJ917599:MZK917599 NJF917599:NJG917599 NTB917599:NTC917599 OCX917599:OCY917599 OMT917599:OMU917599 OWP917599:OWQ917599 PGL917599:PGM917599 PQH917599:PQI917599 QAD917599:QAE917599 QJZ917599:QKA917599 QTV917599:QTW917599 RDR917599:RDS917599 RNN917599:RNO917599 RXJ917599:RXK917599 SHF917599:SHG917599 SRB917599:SRC917599 TAX917599:TAY917599 TKT917599:TKU917599 TUP917599:TUQ917599 UEL917599:UEM917599 UOH917599:UOI917599 UYD917599:UYE917599 VHZ917599:VIA917599 VRV917599:VRW917599 WBR917599:WBS917599 WLN917599:WLO917599 WVJ917599:WVK917599 B983135:C983135 IX983135:IY983135 ST983135:SU983135 ACP983135:ACQ983135 AML983135:AMM983135 AWH983135:AWI983135 BGD983135:BGE983135 BPZ983135:BQA983135 BZV983135:BZW983135 CJR983135:CJS983135 CTN983135:CTO983135 DDJ983135:DDK983135 DNF983135:DNG983135 DXB983135:DXC983135 EGX983135:EGY983135 EQT983135:EQU983135 FAP983135:FAQ983135 FKL983135:FKM983135 FUH983135:FUI983135 GED983135:GEE983135 GNZ983135:GOA983135 GXV983135:GXW983135 HHR983135:HHS983135 HRN983135:HRO983135 IBJ983135:IBK983135 ILF983135:ILG983135 IVB983135:IVC983135 JEX983135:JEY983135 JOT983135:JOU983135 JYP983135:JYQ983135 KIL983135:KIM983135 KSH983135:KSI983135 LCD983135:LCE983135 LLZ983135:LMA983135 LVV983135:LVW983135 MFR983135:MFS983135 MPN983135:MPO983135 MZJ983135:MZK983135 NJF983135:NJG983135 NTB983135:NTC983135 OCX983135:OCY983135 OMT983135:OMU983135 OWP983135:OWQ983135 PGL983135:PGM983135 PQH983135:PQI983135 QAD983135:QAE983135 QJZ983135:QKA983135 QTV983135:QTW983135 RDR983135:RDS983135 RNN983135:RNO983135 RXJ983135:RXK983135 SHF983135:SHG983135 SRB983135:SRC983135 TAX983135:TAY983135 TKT983135:TKU983135 TUP983135:TUQ983135 UEL983135:UEM983135 UOH983135:UOI983135 UYD983135:UYE983135 VHZ983135:VIA983135 VRV983135:VRW983135 WBR983135:WBS983135 WLN983135:WLO983135 WVJ983135:WVK983135">
      <formula1>$W$22:$W$25</formula1>
    </dataValidation>
    <dataValidation type="list" allowBlank="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$Q$22:$Q$25</formula1>
    </dataValidation>
    <dataValidation type="list" allowBlank="1"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$N$22:$N$24</formula1>
    </dataValidation>
    <dataValidation type="list" allowBlank="1"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$M$22:$M$24</formula1>
    </dataValidation>
    <dataValidation type="list" allowBlank="1" sqref="E6:G7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2:G65543 JA65542:JC65543 SW65542:SY65543 ACS65542:ACU65543 AMO65542:AMQ65543 AWK65542:AWM65543 BGG65542:BGI65543 BQC65542:BQE65543 BZY65542:CAA65543 CJU65542:CJW65543 CTQ65542:CTS65543 DDM65542:DDO65543 DNI65542:DNK65543 DXE65542:DXG65543 EHA65542:EHC65543 EQW65542:EQY65543 FAS65542:FAU65543 FKO65542:FKQ65543 FUK65542:FUM65543 GEG65542:GEI65543 GOC65542:GOE65543 GXY65542:GYA65543 HHU65542:HHW65543 HRQ65542:HRS65543 IBM65542:IBO65543 ILI65542:ILK65543 IVE65542:IVG65543 JFA65542:JFC65543 JOW65542:JOY65543 JYS65542:JYU65543 KIO65542:KIQ65543 KSK65542:KSM65543 LCG65542:LCI65543 LMC65542:LME65543 LVY65542:LWA65543 MFU65542:MFW65543 MPQ65542:MPS65543 MZM65542:MZO65543 NJI65542:NJK65543 NTE65542:NTG65543 ODA65542:ODC65543 OMW65542:OMY65543 OWS65542:OWU65543 PGO65542:PGQ65543 PQK65542:PQM65543 QAG65542:QAI65543 QKC65542:QKE65543 QTY65542:QUA65543 RDU65542:RDW65543 RNQ65542:RNS65543 RXM65542:RXO65543 SHI65542:SHK65543 SRE65542:SRG65543 TBA65542:TBC65543 TKW65542:TKY65543 TUS65542:TUU65543 UEO65542:UEQ65543 UOK65542:UOM65543 UYG65542:UYI65543 VIC65542:VIE65543 VRY65542:VSA65543 WBU65542:WBW65543 WLQ65542:WLS65543 WVM65542:WVO65543 E131078:G131079 JA131078:JC131079 SW131078:SY131079 ACS131078:ACU131079 AMO131078:AMQ131079 AWK131078:AWM131079 BGG131078:BGI131079 BQC131078:BQE131079 BZY131078:CAA131079 CJU131078:CJW131079 CTQ131078:CTS131079 DDM131078:DDO131079 DNI131078:DNK131079 DXE131078:DXG131079 EHA131078:EHC131079 EQW131078:EQY131079 FAS131078:FAU131079 FKO131078:FKQ131079 FUK131078:FUM131079 GEG131078:GEI131079 GOC131078:GOE131079 GXY131078:GYA131079 HHU131078:HHW131079 HRQ131078:HRS131079 IBM131078:IBO131079 ILI131078:ILK131079 IVE131078:IVG131079 JFA131078:JFC131079 JOW131078:JOY131079 JYS131078:JYU131079 KIO131078:KIQ131079 KSK131078:KSM131079 LCG131078:LCI131079 LMC131078:LME131079 LVY131078:LWA131079 MFU131078:MFW131079 MPQ131078:MPS131079 MZM131078:MZO131079 NJI131078:NJK131079 NTE131078:NTG131079 ODA131078:ODC131079 OMW131078:OMY131079 OWS131078:OWU131079 PGO131078:PGQ131079 PQK131078:PQM131079 QAG131078:QAI131079 QKC131078:QKE131079 QTY131078:QUA131079 RDU131078:RDW131079 RNQ131078:RNS131079 RXM131078:RXO131079 SHI131078:SHK131079 SRE131078:SRG131079 TBA131078:TBC131079 TKW131078:TKY131079 TUS131078:TUU131079 UEO131078:UEQ131079 UOK131078:UOM131079 UYG131078:UYI131079 VIC131078:VIE131079 VRY131078:VSA131079 WBU131078:WBW131079 WLQ131078:WLS131079 WVM131078:WVO131079 E196614:G196615 JA196614:JC196615 SW196614:SY196615 ACS196614:ACU196615 AMO196614:AMQ196615 AWK196614:AWM196615 BGG196614:BGI196615 BQC196614:BQE196615 BZY196614:CAA196615 CJU196614:CJW196615 CTQ196614:CTS196615 DDM196614:DDO196615 DNI196614:DNK196615 DXE196614:DXG196615 EHA196614:EHC196615 EQW196614:EQY196615 FAS196614:FAU196615 FKO196614:FKQ196615 FUK196614:FUM196615 GEG196614:GEI196615 GOC196614:GOE196615 GXY196614:GYA196615 HHU196614:HHW196615 HRQ196614:HRS196615 IBM196614:IBO196615 ILI196614:ILK196615 IVE196614:IVG196615 JFA196614:JFC196615 JOW196614:JOY196615 JYS196614:JYU196615 KIO196614:KIQ196615 KSK196614:KSM196615 LCG196614:LCI196615 LMC196614:LME196615 LVY196614:LWA196615 MFU196614:MFW196615 MPQ196614:MPS196615 MZM196614:MZO196615 NJI196614:NJK196615 NTE196614:NTG196615 ODA196614:ODC196615 OMW196614:OMY196615 OWS196614:OWU196615 PGO196614:PGQ196615 PQK196614:PQM196615 QAG196614:QAI196615 QKC196614:QKE196615 QTY196614:QUA196615 RDU196614:RDW196615 RNQ196614:RNS196615 RXM196614:RXO196615 SHI196614:SHK196615 SRE196614:SRG196615 TBA196614:TBC196615 TKW196614:TKY196615 TUS196614:TUU196615 UEO196614:UEQ196615 UOK196614:UOM196615 UYG196614:UYI196615 VIC196614:VIE196615 VRY196614:VSA196615 WBU196614:WBW196615 WLQ196614:WLS196615 WVM196614:WVO196615 E262150:G262151 JA262150:JC262151 SW262150:SY262151 ACS262150:ACU262151 AMO262150:AMQ262151 AWK262150:AWM262151 BGG262150:BGI262151 BQC262150:BQE262151 BZY262150:CAA262151 CJU262150:CJW262151 CTQ262150:CTS262151 DDM262150:DDO262151 DNI262150:DNK262151 DXE262150:DXG262151 EHA262150:EHC262151 EQW262150:EQY262151 FAS262150:FAU262151 FKO262150:FKQ262151 FUK262150:FUM262151 GEG262150:GEI262151 GOC262150:GOE262151 GXY262150:GYA262151 HHU262150:HHW262151 HRQ262150:HRS262151 IBM262150:IBO262151 ILI262150:ILK262151 IVE262150:IVG262151 JFA262150:JFC262151 JOW262150:JOY262151 JYS262150:JYU262151 KIO262150:KIQ262151 KSK262150:KSM262151 LCG262150:LCI262151 LMC262150:LME262151 LVY262150:LWA262151 MFU262150:MFW262151 MPQ262150:MPS262151 MZM262150:MZO262151 NJI262150:NJK262151 NTE262150:NTG262151 ODA262150:ODC262151 OMW262150:OMY262151 OWS262150:OWU262151 PGO262150:PGQ262151 PQK262150:PQM262151 QAG262150:QAI262151 QKC262150:QKE262151 QTY262150:QUA262151 RDU262150:RDW262151 RNQ262150:RNS262151 RXM262150:RXO262151 SHI262150:SHK262151 SRE262150:SRG262151 TBA262150:TBC262151 TKW262150:TKY262151 TUS262150:TUU262151 UEO262150:UEQ262151 UOK262150:UOM262151 UYG262150:UYI262151 VIC262150:VIE262151 VRY262150:VSA262151 WBU262150:WBW262151 WLQ262150:WLS262151 WVM262150:WVO262151 E327686:G327687 JA327686:JC327687 SW327686:SY327687 ACS327686:ACU327687 AMO327686:AMQ327687 AWK327686:AWM327687 BGG327686:BGI327687 BQC327686:BQE327687 BZY327686:CAA327687 CJU327686:CJW327687 CTQ327686:CTS327687 DDM327686:DDO327687 DNI327686:DNK327687 DXE327686:DXG327687 EHA327686:EHC327687 EQW327686:EQY327687 FAS327686:FAU327687 FKO327686:FKQ327687 FUK327686:FUM327687 GEG327686:GEI327687 GOC327686:GOE327687 GXY327686:GYA327687 HHU327686:HHW327687 HRQ327686:HRS327687 IBM327686:IBO327687 ILI327686:ILK327687 IVE327686:IVG327687 JFA327686:JFC327687 JOW327686:JOY327687 JYS327686:JYU327687 KIO327686:KIQ327687 KSK327686:KSM327687 LCG327686:LCI327687 LMC327686:LME327687 LVY327686:LWA327687 MFU327686:MFW327687 MPQ327686:MPS327687 MZM327686:MZO327687 NJI327686:NJK327687 NTE327686:NTG327687 ODA327686:ODC327687 OMW327686:OMY327687 OWS327686:OWU327687 PGO327686:PGQ327687 PQK327686:PQM327687 QAG327686:QAI327687 QKC327686:QKE327687 QTY327686:QUA327687 RDU327686:RDW327687 RNQ327686:RNS327687 RXM327686:RXO327687 SHI327686:SHK327687 SRE327686:SRG327687 TBA327686:TBC327687 TKW327686:TKY327687 TUS327686:TUU327687 UEO327686:UEQ327687 UOK327686:UOM327687 UYG327686:UYI327687 VIC327686:VIE327687 VRY327686:VSA327687 WBU327686:WBW327687 WLQ327686:WLS327687 WVM327686:WVO327687 E393222:G393223 JA393222:JC393223 SW393222:SY393223 ACS393222:ACU393223 AMO393222:AMQ393223 AWK393222:AWM393223 BGG393222:BGI393223 BQC393222:BQE393223 BZY393222:CAA393223 CJU393222:CJW393223 CTQ393222:CTS393223 DDM393222:DDO393223 DNI393222:DNK393223 DXE393222:DXG393223 EHA393222:EHC393223 EQW393222:EQY393223 FAS393222:FAU393223 FKO393222:FKQ393223 FUK393222:FUM393223 GEG393222:GEI393223 GOC393222:GOE393223 GXY393222:GYA393223 HHU393222:HHW393223 HRQ393222:HRS393223 IBM393222:IBO393223 ILI393222:ILK393223 IVE393222:IVG393223 JFA393222:JFC393223 JOW393222:JOY393223 JYS393222:JYU393223 KIO393222:KIQ393223 KSK393222:KSM393223 LCG393222:LCI393223 LMC393222:LME393223 LVY393222:LWA393223 MFU393222:MFW393223 MPQ393222:MPS393223 MZM393222:MZO393223 NJI393222:NJK393223 NTE393222:NTG393223 ODA393222:ODC393223 OMW393222:OMY393223 OWS393222:OWU393223 PGO393222:PGQ393223 PQK393222:PQM393223 QAG393222:QAI393223 QKC393222:QKE393223 QTY393222:QUA393223 RDU393222:RDW393223 RNQ393222:RNS393223 RXM393222:RXO393223 SHI393222:SHK393223 SRE393222:SRG393223 TBA393222:TBC393223 TKW393222:TKY393223 TUS393222:TUU393223 UEO393222:UEQ393223 UOK393222:UOM393223 UYG393222:UYI393223 VIC393222:VIE393223 VRY393222:VSA393223 WBU393222:WBW393223 WLQ393222:WLS393223 WVM393222:WVO393223 E458758:G458759 JA458758:JC458759 SW458758:SY458759 ACS458758:ACU458759 AMO458758:AMQ458759 AWK458758:AWM458759 BGG458758:BGI458759 BQC458758:BQE458759 BZY458758:CAA458759 CJU458758:CJW458759 CTQ458758:CTS458759 DDM458758:DDO458759 DNI458758:DNK458759 DXE458758:DXG458759 EHA458758:EHC458759 EQW458758:EQY458759 FAS458758:FAU458759 FKO458758:FKQ458759 FUK458758:FUM458759 GEG458758:GEI458759 GOC458758:GOE458759 GXY458758:GYA458759 HHU458758:HHW458759 HRQ458758:HRS458759 IBM458758:IBO458759 ILI458758:ILK458759 IVE458758:IVG458759 JFA458758:JFC458759 JOW458758:JOY458759 JYS458758:JYU458759 KIO458758:KIQ458759 KSK458758:KSM458759 LCG458758:LCI458759 LMC458758:LME458759 LVY458758:LWA458759 MFU458758:MFW458759 MPQ458758:MPS458759 MZM458758:MZO458759 NJI458758:NJK458759 NTE458758:NTG458759 ODA458758:ODC458759 OMW458758:OMY458759 OWS458758:OWU458759 PGO458758:PGQ458759 PQK458758:PQM458759 QAG458758:QAI458759 QKC458758:QKE458759 QTY458758:QUA458759 RDU458758:RDW458759 RNQ458758:RNS458759 RXM458758:RXO458759 SHI458758:SHK458759 SRE458758:SRG458759 TBA458758:TBC458759 TKW458758:TKY458759 TUS458758:TUU458759 UEO458758:UEQ458759 UOK458758:UOM458759 UYG458758:UYI458759 VIC458758:VIE458759 VRY458758:VSA458759 WBU458758:WBW458759 WLQ458758:WLS458759 WVM458758:WVO458759 E524294:G524295 JA524294:JC524295 SW524294:SY524295 ACS524294:ACU524295 AMO524294:AMQ524295 AWK524294:AWM524295 BGG524294:BGI524295 BQC524294:BQE524295 BZY524294:CAA524295 CJU524294:CJW524295 CTQ524294:CTS524295 DDM524294:DDO524295 DNI524294:DNK524295 DXE524294:DXG524295 EHA524294:EHC524295 EQW524294:EQY524295 FAS524294:FAU524295 FKO524294:FKQ524295 FUK524294:FUM524295 GEG524294:GEI524295 GOC524294:GOE524295 GXY524294:GYA524295 HHU524294:HHW524295 HRQ524294:HRS524295 IBM524294:IBO524295 ILI524294:ILK524295 IVE524294:IVG524295 JFA524294:JFC524295 JOW524294:JOY524295 JYS524294:JYU524295 KIO524294:KIQ524295 KSK524294:KSM524295 LCG524294:LCI524295 LMC524294:LME524295 LVY524294:LWA524295 MFU524294:MFW524295 MPQ524294:MPS524295 MZM524294:MZO524295 NJI524294:NJK524295 NTE524294:NTG524295 ODA524294:ODC524295 OMW524294:OMY524295 OWS524294:OWU524295 PGO524294:PGQ524295 PQK524294:PQM524295 QAG524294:QAI524295 QKC524294:QKE524295 QTY524294:QUA524295 RDU524294:RDW524295 RNQ524294:RNS524295 RXM524294:RXO524295 SHI524294:SHK524295 SRE524294:SRG524295 TBA524294:TBC524295 TKW524294:TKY524295 TUS524294:TUU524295 UEO524294:UEQ524295 UOK524294:UOM524295 UYG524294:UYI524295 VIC524294:VIE524295 VRY524294:VSA524295 WBU524294:WBW524295 WLQ524294:WLS524295 WVM524294:WVO524295 E589830:G589831 JA589830:JC589831 SW589830:SY589831 ACS589830:ACU589831 AMO589830:AMQ589831 AWK589830:AWM589831 BGG589830:BGI589831 BQC589830:BQE589831 BZY589830:CAA589831 CJU589830:CJW589831 CTQ589830:CTS589831 DDM589830:DDO589831 DNI589830:DNK589831 DXE589830:DXG589831 EHA589830:EHC589831 EQW589830:EQY589831 FAS589830:FAU589831 FKO589830:FKQ589831 FUK589830:FUM589831 GEG589830:GEI589831 GOC589830:GOE589831 GXY589830:GYA589831 HHU589830:HHW589831 HRQ589830:HRS589831 IBM589830:IBO589831 ILI589830:ILK589831 IVE589830:IVG589831 JFA589830:JFC589831 JOW589830:JOY589831 JYS589830:JYU589831 KIO589830:KIQ589831 KSK589830:KSM589831 LCG589830:LCI589831 LMC589830:LME589831 LVY589830:LWA589831 MFU589830:MFW589831 MPQ589830:MPS589831 MZM589830:MZO589831 NJI589830:NJK589831 NTE589830:NTG589831 ODA589830:ODC589831 OMW589830:OMY589831 OWS589830:OWU589831 PGO589830:PGQ589831 PQK589830:PQM589831 QAG589830:QAI589831 QKC589830:QKE589831 QTY589830:QUA589831 RDU589830:RDW589831 RNQ589830:RNS589831 RXM589830:RXO589831 SHI589830:SHK589831 SRE589830:SRG589831 TBA589830:TBC589831 TKW589830:TKY589831 TUS589830:TUU589831 UEO589830:UEQ589831 UOK589830:UOM589831 UYG589830:UYI589831 VIC589830:VIE589831 VRY589830:VSA589831 WBU589830:WBW589831 WLQ589830:WLS589831 WVM589830:WVO589831 E655366:G655367 JA655366:JC655367 SW655366:SY655367 ACS655366:ACU655367 AMO655366:AMQ655367 AWK655366:AWM655367 BGG655366:BGI655367 BQC655366:BQE655367 BZY655366:CAA655367 CJU655366:CJW655367 CTQ655366:CTS655367 DDM655366:DDO655367 DNI655366:DNK655367 DXE655366:DXG655367 EHA655366:EHC655367 EQW655366:EQY655367 FAS655366:FAU655367 FKO655366:FKQ655367 FUK655366:FUM655367 GEG655366:GEI655367 GOC655366:GOE655367 GXY655366:GYA655367 HHU655366:HHW655367 HRQ655366:HRS655367 IBM655366:IBO655367 ILI655366:ILK655367 IVE655366:IVG655367 JFA655366:JFC655367 JOW655366:JOY655367 JYS655366:JYU655367 KIO655366:KIQ655367 KSK655366:KSM655367 LCG655366:LCI655367 LMC655366:LME655367 LVY655366:LWA655367 MFU655366:MFW655367 MPQ655366:MPS655367 MZM655366:MZO655367 NJI655366:NJK655367 NTE655366:NTG655367 ODA655366:ODC655367 OMW655366:OMY655367 OWS655366:OWU655367 PGO655366:PGQ655367 PQK655366:PQM655367 QAG655366:QAI655367 QKC655366:QKE655367 QTY655366:QUA655367 RDU655366:RDW655367 RNQ655366:RNS655367 RXM655366:RXO655367 SHI655366:SHK655367 SRE655366:SRG655367 TBA655366:TBC655367 TKW655366:TKY655367 TUS655366:TUU655367 UEO655366:UEQ655367 UOK655366:UOM655367 UYG655366:UYI655367 VIC655366:VIE655367 VRY655366:VSA655367 WBU655366:WBW655367 WLQ655366:WLS655367 WVM655366:WVO655367 E720902:G720903 JA720902:JC720903 SW720902:SY720903 ACS720902:ACU720903 AMO720902:AMQ720903 AWK720902:AWM720903 BGG720902:BGI720903 BQC720902:BQE720903 BZY720902:CAA720903 CJU720902:CJW720903 CTQ720902:CTS720903 DDM720902:DDO720903 DNI720902:DNK720903 DXE720902:DXG720903 EHA720902:EHC720903 EQW720902:EQY720903 FAS720902:FAU720903 FKO720902:FKQ720903 FUK720902:FUM720903 GEG720902:GEI720903 GOC720902:GOE720903 GXY720902:GYA720903 HHU720902:HHW720903 HRQ720902:HRS720903 IBM720902:IBO720903 ILI720902:ILK720903 IVE720902:IVG720903 JFA720902:JFC720903 JOW720902:JOY720903 JYS720902:JYU720903 KIO720902:KIQ720903 KSK720902:KSM720903 LCG720902:LCI720903 LMC720902:LME720903 LVY720902:LWA720903 MFU720902:MFW720903 MPQ720902:MPS720903 MZM720902:MZO720903 NJI720902:NJK720903 NTE720902:NTG720903 ODA720902:ODC720903 OMW720902:OMY720903 OWS720902:OWU720903 PGO720902:PGQ720903 PQK720902:PQM720903 QAG720902:QAI720903 QKC720902:QKE720903 QTY720902:QUA720903 RDU720902:RDW720903 RNQ720902:RNS720903 RXM720902:RXO720903 SHI720902:SHK720903 SRE720902:SRG720903 TBA720902:TBC720903 TKW720902:TKY720903 TUS720902:TUU720903 UEO720902:UEQ720903 UOK720902:UOM720903 UYG720902:UYI720903 VIC720902:VIE720903 VRY720902:VSA720903 WBU720902:WBW720903 WLQ720902:WLS720903 WVM720902:WVO720903 E786438:G786439 JA786438:JC786439 SW786438:SY786439 ACS786438:ACU786439 AMO786438:AMQ786439 AWK786438:AWM786439 BGG786438:BGI786439 BQC786438:BQE786439 BZY786438:CAA786439 CJU786438:CJW786439 CTQ786438:CTS786439 DDM786438:DDO786439 DNI786438:DNK786439 DXE786438:DXG786439 EHA786438:EHC786439 EQW786438:EQY786439 FAS786438:FAU786439 FKO786438:FKQ786439 FUK786438:FUM786439 GEG786438:GEI786439 GOC786438:GOE786439 GXY786438:GYA786439 HHU786438:HHW786439 HRQ786438:HRS786439 IBM786438:IBO786439 ILI786438:ILK786439 IVE786438:IVG786439 JFA786438:JFC786439 JOW786438:JOY786439 JYS786438:JYU786439 KIO786438:KIQ786439 KSK786438:KSM786439 LCG786438:LCI786439 LMC786438:LME786439 LVY786438:LWA786439 MFU786438:MFW786439 MPQ786438:MPS786439 MZM786438:MZO786439 NJI786438:NJK786439 NTE786438:NTG786439 ODA786438:ODC786439 OMW786438:OMY786439 OWS786438:OWU786439 PGO786438:PGQ786439 PQK786438:PQM786439 QAG786438:QAI786439 QKC786438:QKE786439 QTY786438:QUA786439 RDU786438:RDW786439 RNQ786438:RNS786439 RXM786438:RXO786439 SHI786438:SHK786439 SRE786438:SRG786439 TBA786438:TBC786439 TKW786438:TKY786439 TUS786438:TUU786439 UEO786438:UEQ786439 UOK786438:UOM786439 UYG786438:UYI786439 VIC786438:VIE786439 VRY786438:VSA786439 WBU786438:WBW786439 WLQ786438:WLS786439 WVM786438:WVO786439 E851974:G851975 JA851974:JC851975 SW851974:SY851975 ACS851974:ACU851975 AMO851974:AMQ851975 AWK851974:AWM851975 BGG851974:BGI851975 BQC851974:BQE851975 BZY851974:CAA851975 CJU851974:CJW851975 CTQ851974:CTS851975 DDM851974:DDO851975 DNI851974:DNK851975 DXE851974:DXG851975 EHA851974:EHC851975 EQW851974:EQY851975 FAS851974:FAU851975 FKO851974:FKQ851975 FUK851974:FUM851975 GEG851974:GEI851975 GOC851974:GOE851975 GXY851974:GYA851975 HHU851974:HHW851975 HRQ851974:HRS851975 IBM851974:IBO851975 ILI851974:ILK851975 IVE851974:IVG851975 JFA851974:JFC851975 JOW851974:JOY851975 JYS851974:JYU851975 KIO851974:KIQ851975 KSK851974:KSM851975 LCG851974:LCI851975 LMC851974:LME851975 LVY851974:LWA851975 MFU851974:MFW851975 MPQ851974:MPS851975 MZM851974:MZO851975 NJI851974:NJK851975 NTE851974:NTG851975 ODA851974:ODC851975 OMW851974:OMY851975 OWS851974:OWU851975 PGO851974:PGQ851975 PQK851974:PQM851975 QAG851974:QAI851975 QKC851974:QKE851975 QTY851974:QUA851975 RDU851974:RDW851975 RNQ851974:RNS851975 RXM851974:RXO851975 SHI851974:SHK851975 SRE851974:SRG851975 TBA851974:TBC851975 TKW851974:TKY851975 TUS851974:TUU851975 UEO851974:UEQ851975 UOK851974:UOM851975 UYG851974:UYI851975 VIC851974:VIE851975 VRY851974:VSA851975 WBU851974:WBW851975 WLQ851974:WLS851975 WVM851974:WVO851975 E917510:G917511 JA917510:JC917511 SW917510:SY917511 ACS917510:ACU917511 AMO917510:AMQ917511 AWK917510:AWM917511 BGG917510:BGI917511 BQC917510:BQE917511 BZY917510:CAA917511 CJU917510:CJW917511 CTQ917510:CTS917511 DDM917510:DDO917511 DNI917510:DNK917511 DXE917510:DXG917511 EHA917510:EHC917511 EQW917510:EQY917511 FAS917510:FAU917511 FKO917510:FKQ917511 FUK917510:FUM917511 GEG917510:GEI917511 GOC917510:GOE917511 GXY917510:GYA917511 HHU917510:HHW917511 HRQ917510:HRS917511 IBM917510:IBO917511 ILI917510:ILK917511 IVE917510:IVG917511 JFA917510:JFC917511 JOW917510:JOY917511 JYS917510:JYU917511 KIO917510:KIQ917511 KSK917510:KSM917511 LCG917510:LCI917511 LMC917510:LME917511 LVY917510:LWA917511 MFU917510:MFW917511 MPQ917510:MPS917511 MZM917510:MZO917511 NJI917510:NJK917511 NTE917510:NTG917511 ODA917510:ODC917511 OMW917510:OMY917511 OWS917510:OWU917511 PGO917510:PGQ917511 PQK917510:PQM917511 QAG917510:QAI917511 QKC917510:QKE917511 QTY917510:QUA917511 RDU917510:RDW917511 RNQ917510:RNS917511 RXM917510:RXO917511 SHI917510:SHK917511 SRE917510:SRG917511 TBA917510:TBC917511 TKW917510:TKY917511 TUS917510:TUU917511 UEO917510:UEQ917511 UOK917510:UOM917511 UYG917510:UYI917511 VIC917510:VIE917511 VRY917510:VSA917511 WBU917510:WBW917511 WLQ917510:WLS917511 WVM917510:WVO917511 E983046:G983047 JA983046:JC983047 SW983046:SY983047 ACS983046:ACU983047 AMO983046:AMQ983047 AWK983046:AWM983047 BGG983046:BGI983047 BQC983046:BQE983047 BZY983046:CAA983047 CJU983046:CJW983047 CTQ983046:CTS983047 DDM983046:DDO983047 DNI983046:DNK983047 DXE983046:DXG983047 EHA983046:EHC983047 EQW983046:EQY983047 FAS983046:FAU983047 FKO983046:FKQ983047 FUK983046:FUM983047 GEG983046:GEI983047 GOC983046:GOE983047 GXY983046:GYA983047 HHU983046:HHW983047 HRQ983046:HRS983047 IBM983046:IBO983047 ILI983046:ILK983047 IVE983046:IVG983047 JFA983046:JFC983047 JOW983046:JOY983047 JYS983046:JYU983047 KIO983046:KIQ983047 KSK983046:KSM983047 LCG983046:LCI983047 LMC983046:LME983047 LVY983046:LWA983047 MFU983046:MFW983047 MPQ983046:MPS983047 MZM983046:MZO983047 NJI983046:NJK983047 NTE983046:NTG983047 ODA983046:ODC983047 OMW983046:OMY983047 OWS983046:OWU983047 PGO983046:PGQ983047 PQK983046:PQM983047 QAG983046:QAI983047 QKC983046:QKE983047 QTY983046:QUA983047 RDU983046:RDW983047 RNQ983046:RNS983047 RXM983046:RXO983047 SHI983046:SHK983047 SRE983046:SRG983047 TBA983046:TBC983047 TKW983046:TKY983047 TUS983046:TUU983047 UEO983046:UEQ983047 UOK983046:UOM983047 UYG983046:UYI983047 VIC983046:VIE983047 VRY983046:VSA983047 WBU983046:WBW983047 WLQ983046:WLS983047 WVM983046:WVO983047">
      <formula1>$T$5:$T$15</formula1>
    </dataValidation>
    <dataValidation type="list" allowBlank="1" showInputMessage="1" showErrorMessage="1" sqref="B14:C14 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B65550:C65550 IX65550:IY65550 ST65550:SU65550 ACP65550:ACQ65550 AML65550:AMM65550 AWH65550:AWI65550 BGD65550:BGE65550 BPZ65550:BQA65550 BZV65550:BZW65550 CJR65550:CJS65550 CTN65550:CTO65550 DDJ65550:DDK65550 DNF65550:DNG65550 DXB65550:DXC65550 EGX65550:EGY65550 EQT65550:EQU65550 FAP65550:FAQ65550 FKL65550:FKM65550 FUH65550:FUI65550 GED65550:GEE65550 GNZ65550:GOA65550 GXV65550:GXW65550 HHR65550:HHS65550 HRN65550:HRO65550 IBJ65550:IBK65550 ILF65550:ILG65550 IVB65550:IVC65550 JEX65550:JEY65550 JOT65550:JOU65550 JYP65550:JYQ65550 KIL65550:KIM65550 KSH65550:KSI65550 LCD65550:LCE65550 LLZ65550:LMA65550 LVV65550:LVW65550 MFR65550:MFS65550 MPN65550:MPO65550 MZJ65550:MZK65550 NJF65550:NJG65550 NTB65550:NTC65550 OCX65550:OCY65550 OMT65550:OMU65550 OWP65550:OWQ65550 PGL65550:PGM65550 PQH65550:PQI65550 QAD65550:QAE65550 QJZ65550:QKA65550 QTV65550:QTW65550 RDR65550:RDS65550 RNN65550:RNO65550 RXJ65550:RXK65550 SHF65550:SHG65550 SRB65550:SRC65550 TAX65550:TAY65550 TKT65550:TKU65550 TUP65550:TUQ65550 UEL65550:UEM65550 UOH65550:UOI65550 UYD65550:UYE65550 VHZ65550:VIA65550 VRV65550:VRW65550 WBR65550:WBS65550 WLN65550:WLO65550 WVJ65550:WVK65550 B131086:C131086 IX131086:IY131086 ST131086:SU131086 ACP131086:ACQ131086 AML131086:AMM131086 AWH131086:AWI131086 BGD131086:BGE131086 BPZ131086:BQA131086 BZV131086:BZW131086 CJR131086:CJS131086 CTN131086:CTO131086 DDJ131086:DDK131086 DNF131086:DNG131086 DXB131086:DXC131086 EGX131086:EGY131086 EQT131086:EQU131086 FAP131086:FAQ131086 FKL131086:FKM131086 FUH131086:FUI131086 GED131086:GEE131086 GNZ131086:GOA131086 GXV131086:GXW131086 HHR131086:HHS131086 HRN131086:HRO131086 IBJ131086:IBK131086 ILF131086:ILG131086 IVB131086:IVC131086 JEX131086:JEY131086 JOT131086:JOU131086 JYP131086:JYQ131086 KIL131086:KIM131086 KSH131086:KSI131086 LCD131086:LCE131086 LLZ131086:LMA131086 LVV131086:LVW131086 MFR131086:MFS131086 MPN131086:MPO131086 MZJ131086:MZK131086 NJF131086:NJG131086 NTB131086:NTC131086 OCX131086:OCY131086 OMT131086:OMU131086 OWP131086:OWQ131086 PGL131086:PGM131086 PQH131086:PQI131086 QAD131086:QAE131086 QJZ131086:QKA131086 QTV131086:QTW131086 RDR131086:RDS131086 RNN131086:RNO131086 RXJ131086:RXK131086 SHF131086:SHG131086 SRB131086:SRC131086 TAX131086:TAY131086 TKT131086:TKU131086 TUP131086:TUQ131086 UEL131086:UEM131086 UOH131086:UOI131086 UYD131086:UYE131086 VHZ131086:VIA131086 VRV131086:VRW131086 WBR131086:WBS131086 WLN131086:WLO131086 WVJ131086:WVK131086 B196622:C196622 IX196622:IY196622 ST196622:SU196622 ACP196622:ACQ196622 AML196622:AMM196622 AWH196622:AWI196622 BGD196622:BGE196622 BPZ196622:BQA196622 BZV196622:BZW196622 CJR196622:CJS196622 CTN196622:CTO196622 DDJ196622:DDK196622 DNF196622:DNG196622 DXB196622:DXC196622 EGX196622:EGY196622 EQT196622:EQU196622 FAP196622:FAQ196622 FKL196622:FKM196622 FUH196622:FUI196622 GED196622:GEE196622 GNZ196622:GOA196622 GXV196622:GXW196622 HHR196622:HHS196622 HRN196622:HRO196622 IBJ196622:IBK196622 ILF196622:ILG196622 IVB196622:IVC196622 JEX196622:JEY196622 JOT196622:JOU196622 JYP196622:JYQ196622 KIL196622:KIM196622 KSH196622:KSI196622 LCD196622:LCE196622 LLZ196622:LMA196622 LVV196622:LVW196622 MFR196622:MFS196622 MPN196622:MPO196622 MZJ196622:MZK196622 NJF196622:NJG196622 NTB196622:NTC196622 OCX196622:OCY196622 OMT196622:OMU196622 OWP196622:OWQ196622 PGL196622:PGM196622 PQH196622:PQI196622 QAD196622:QAE196622 QJZ196622:QKA196622 QTV196622:QTW196622 RDR196622:RDS196622 RNN196622:RNO196622 RXJ196622:RXK196622 SHF196622:SHG196622 SRB196622:SRC196622 TAX196622:TAY196622 TKT196622:TKU196622 TUP196622:TUQ196622 UEL196622:UEM196622 UOH196622:UOI196622 UYD196622:UYE196622 VHZ196622:VIA196622 VRV196622:VRW196622 WBR196622:WBS196622 WLN196622:WLO196622 WVJ196622:WVK196622 B262158:C262158 IX262158:IY262158 ST262158:SU262158 ACP262158:ACQ262158 AML262158:AMM262158 AWH262158:AWI262158 BGD262158:BGE262158 BPZ262158:BQA262158 BZV262158:BZW262158 CJR262158:CJS262158 CTN262158:CTO262158 DDJ262158:DDK262158 DNF262158:DNG262158 DXB262158:DXC262158 EGX262158:EGY262158 EQT262158:EQU262158 FAP262158:FAQ262158 FKL262158:FKM262158 FUH262158:FUI262158 GED262158:GEE262158 GNZ262158:GOA262158 GXV262158:GXW262158 HHR262158:HHS262158 HRN262158:HRO262158 IBJ262158:IBK262158 ILF262158:ILG262158 IVB262158:IVC262158 JEX262158:JEY262158 JOT262158:JOU262158 JYP262158:JYQ262158 KIL262158:KIM262158 KSH262158:KSI262158 LCD262158:LCE262158 LLZ262158:LMA262158 LVV262158:LVW262158 MFR262158:MFS262158 MPN262158:MPO262158 MZJ262158:MZK262158 NJF262158:NJG262158 NTB262158:NTC262158 OCX262158:OCY262158 OMT262158:OMU262158 OWP262158:OWQ262158 PGL262158:PGM262158 PQH262158:PQI262158 QAD262158:QAE262158 QJZ262158:QKA262158 QTV262158:QTW262158 RDR262158:RDS262158 RNN262158:RNO262158 RXJ262158:RXK262158 SHF262158:SHG262158 SRB262158:SRC262158 TAX262158:TAY262158 TKT262158:TKU262158 TUP262158:TUQ262158 UEL262158:UEM262158 UOH262158:UOI262158 UYD262158:UYE262158 VHZ262158:VIA262158 VRV262158:VRW262158 WBR262158:WBS262158 WLN262158:WLO262158 WVJ262158:WVK262158 B327694:C327694 IX327694:IY327694 ST327694:SU327694 ACP327694:ACQ327694 AML327694:AMM327694 AWH327694:AWI327694 BGD327694:BGE327694 BPZ327694:BQA327694 BZV327694:BZW327694 CJR327694:CJS327694 CTN327694:CTO327694 DDJ327694:DDK327694 DNF327694:DNG327694 DXB327694:DXC327694 EGX327694:EGY327694 EQT327694:EQU327694 FAP327694:FAQ327694 FKL327694:FKM327694 FUH327694:FUI327694 GED327694:GEE327694 GNZ327694:GOA327694 GXV327694:GXW327694 HHR327694:HHS327694 HRN327694:HRO327694 IBJ327694:IBK327694 ILF327694:ILG327694 IVB327694:IVC327694 JEX327694:JEY327694 JOT327694:JOU327694 JYP327694:JYQ327694 KIL327694:KIM327694 KSH327694:KSI327694 LCD327694:LCE327694 LLZ327694:LMA327694 LVV327694:LVW327694 MFR327694:MFS327694 MPN327694:MPO327694 MZJ327694:MZK327694 NJF327694:NJG327694 NTB327694:NTC327694 OCX327694:OCY327694 OMT327694:OMU327694 OWP327694:OWQ327694 PGL327694:PGM327694 PQH327694:PQI327694 QAD327694:QAE327694 QJZ327694:QKA327694 QTV327694:QTW327694 RDR327694:RDS327694 RNN327694:RNO327694 RXJ327694:RXK327694 SHF327694:SHG327694 SRB327694:SRC327694 TAX327694:TAY327694 TKT327694:TKU327694 TUP327694:TUQ327694 UEL327694:UEM327694 UOH327694:UOI327694 UYD327694:UYE327694 VHZ327694:VIA327694 VRV327694:VRW327694 WBR327694:WBS327694 WLN327694:WLO327694 WVJ327694:WVK327694 B393230:C393230 IX393230:IY393230 ST393230:SU393230 ACP393230:ACQ393230 AML393230:AMM393230 AWH393230:AWI393230 BGD393230:BGE393230 BPZ393230:BQA393230 BZV393230:BZW393230 CJR393230:CJS393230 CTN393230:CTO393230 DDJ393230:DDK393230 DNF393230:DNG393230 DXB393230:DXC393230 EGX393230:EGY393230 EQT393230:EQU393230 FAP393230:FAQ393230 FKL393230:FKM393230 FUH393230:FUI393230 GED393230:GEE393230 GNZ393230:GOA393230 GXV393230:GXW393230 HHR393230:HHS393230 HRN393230:HRO393230 IBJ393230:IBK393230 ILF393230:ILG393230 IVB393230:IVC393230 JEX393230:JEY393230 JOT393230:JOU393230 JYP393230:JYQ393230 KIL393230:KIM393230 KSH393230:KSI393230 LCD393230:LCE393230 LLZ393230:LMA393230 LVV393230:LVW393230 MFR393230:MFS393230 MPN393230:MPO393230 MZJ393230:MZK393230 NJF393230:NJG393230 NTB393230:NTC393230 OCX393230:OCY393230 OMT393230:OMU393230 OWP393230:OWQ393230 PGL393230:PGM393230 PQH393230:PQI393230 QAD393230:QAE393230 QJZ393230:QKA393230 QTV393230:QTW393230 RDR393230:RDS393230 RNN393230:RNO393230 RXJ393230:RXK393230 SHF393230:SHG393230 SRB393230:SRC393230 TAX393230:TAY393230 TKT393230:TKU393230 TUP393230:TUQ393230 UEL393230:UEM393230 UOH393230:UOI393230 UYD393230:UYE393230 VHZ393230:VIA393230 VRV393230:VRW393230 WBR393230:WBS393230 WLN393230:WLO393230 WVJ393230:WVK393230 B458766:C458766 IX458766:IY458766 ST458766:SU458766 ACP458766:ACQ458766 AML458766:AMM458766 AWH458766:AWI458766 BGD458766:BGE458766 BPZ458766:BQA458766 BZV458766:BZW458766 CJR458766:CJS458766 CTN458766:CTO458766 DDJ458766:DDK458766 DNF458766:DNG458766 DXB458766:DXC458766 EGX458766:EGY458766 EQT458766:EQU458766 FAP458766:FAQ458766 FKL458766:FKM458766 FUH458766:FUI458766 GED458766:GEE458766 GNZ458766:GOA458766 GXV458766:GXW458766 HHR458766:HHS458766 HRN458766:HRO458766 IBJ458766:IBK458766 ILF458766:ILG458766 IVB458766:IVC458766 JEX458766:JEY458766 JOT458766:JOU458766 JYP458766:JYQ458766 KIL458766:KIM458766 KSH458766:KSI458766 LCD458766:LCE458766 LLZ458766:LMA458766 LVV458766:LVW458766 MFR458766:MFS458766 MPN458766:MPO458766 MZJ458766:MZK458766 NJF458766:NJG458766 NTB458766:NTC458766 OCX458766:OCY458766 OMT458766:OMU458766 OWP458766:OWQ458766 PGL458766:PGM458766 PQH458766:PQI458766 QAD458766:QAE458766 QJZ458766:QKA458766 QTV458766:QTW458766 RDR458766:RDS458766 RNN458766:RNO458766 RXJ458766:RXK458766 SHF458766:SHG458766 SRB458766:SRC458766 TAX458766:TAY458766 TKT458766:TKU458766 TUP458766:TUQ458766 UEL458766:UEM458766 UOH458766:UOI458766 UYD458766:UYE458766 VHZ458766:VIA458766 VRV458766:VRW458766 WBR458766:WBS458766 WLN458766:WLO458766 WVJ458766:WVK458766 B524302:C524302 IX524302:IY524302 ST524302:SU524302 ACP524302:ACQ524302 AML524302:AMM524302 AWH524302:AWI524302 BGD524302:BGE524302 BPZ524302:BQA524302 BZV524302:BZW524302 CJR524302:CJS524302 CTN524302:CTO524302 DDJ524302:DDK524302 DNF524302:DNG524302 DXB524302:DXC524302 EGX524302:EGY524302 EQT524302:EQU524302 FAP524302:FAQ524302 FKL524302:FKM524302 FUH524302:FUI524302 GED524302:GEE524302 GNZ524302:GOA524302 GXV524302:GXW524302 HHR524302:HHS524302 HRN524302:HRO524302 IBJ524302:IBK524302 ILF524302:ILG524302 IVB524302:IVC524302 JEX524302:JEY524302 JOT524302:JOU524302 JYP524302:JYQ524302 KIL524302:KIM524302 KSH524302:KSI524302 LCD524302:LCE524302 LLZ524302:LMA524302 LVV524302:LVW524302 MFR524302:MFS524302 MPN524302:MPO524302 MZJ524302:MZK524302 NJF524302:NJG524302 NTB524302:NTC524302 OCX524302:OCY524302 OMT524302:OMU524302 OWP524302:OWQ524302 PGL524302:PGM524302 PQH524302:PQI524302 QAD524302:QAE524302 QJZ524302:QKA524302 QTV524302:QTW524302 RDR524302:RDS524302 RNN524302:RNO524302 RXJ524302:RXK524302 SHF524302:SHG524302 SRB524302:SRC524302 TAX524302:TAY524302 TKT524302:TKU524302 TUP524302:TUQ524302 UEL524302:UEM524302 UOH524302:UOI524302 UYD524302:UYE524302 VHZ524302:VIA524302 VRV524302:VRW524302 WBR524302:WBS524302 WLN524302:WLO524302 WVJ524302:WVK524302 B589838:C589838 IX589838:IY589838 ST589838:SU589838 ACP589838:ACQ589838 AML589838:AMM589838 AWH589838:AWI589838 BGD589838:BGE589838 BPZ589838:BQA589838 BZV589838:BZW589838 CJR589838:CJS589838 CTN589838:CTO589838 DDJ589838:DDK589838 DNF589838:DNG589838 DXB589838:DXC589838 EGX589838:EGY589838 EQT589838:EQU589838 FAP589838:FAQ589838 FKL589838:FKM589838 FUH589838:FUI589838 GED589838:GEE589838 GNZ589838:GOA589838 GXV589838:GXW589838 HHR589838:HHS589838 HRN589838:HRO589838 IBJ589838:IBK589838 ILF589838:ILG589838 IVB589838:IVC589838 JEX589838:JEY589838 JOT589838:JOU589838 JYP589838:JYQ589838 KIL589838:KIM589838 KSH589838:KSI589838 LCD589838:LCE589838 LLZ589838:LMA589838 LVV589838:LVW589838 MFR589838:MFS589838 MPN589838:MPO589838 MZJ589838:MZK589838 NJF589838:NJG589838 NTB589838:NTC589838 OCX589838:OCY589838 OMT589838:OMU589838 OWP589838:OWQ589838 PGL589838:PGM589838 PQH589838:PQI589838 QAD589838:QAE589838 QJZ589838:QKA589838 QTV589838:QTW589838 RDR589838:RDS589838 RNN589838:RNO589838 RXJ589838:RXK589838 SHF589838:SHG589838 SRB589838:SRC589838 TAX589838:TAY589838 TKT589838:TKU589838 TUP589838:TUQ589838 UEL589838:UEM589838 UOH589838:UOI589838 UYD589838:UYE589838 VHZ589838:VIA589838 VRV589838:VRW589838 WBR589838:WBS589838 WLN589838:WLO589838 WVJ589838:WVK589838 B655374:C655374 IX655374:IY655374 ST655374:SU655374 ACP655374:ACQ655374 AML655374:AMM655374 AWH655374:AWI655374 BGD655374:BGE655374 BPZ655374:BQA655374 BZV655374:BZW655374 CJR655374:CJS655374 CTN655374:CTO655374 DDJ655374:DDK655374 DNF655374:DNG655374 DXB655374:DXC655374 EGX655374:EGY655374 EQT655374:EQU655374 FAP655374:FAQ655374 FKL655374:FKM655374 FUH655374:FUI655374 GED655374:GEE655374 GNZ655374:GOA655374 GXV655374:GXW655374 HHR655374:HHS655374 HRN655374:HRO655374 IBJ655374:IBK655374 ILF655374:ILG655374 IVB655374:IVC655374 JEX655374:JEY655374 JOT655374:JOU655374 JYP655374:JYQ655374 KIL655374:KIM655374 KSH655374:KSI655374 LCD655374:LCE655374 LLZ655374:LMA655374 LVV655374:LVW655374 MFR655374:MFS655374 MPN655374:MPO655374 MZJ655374:MZK655374 NJF655374:NJG655374 NTB655374:NTC655374 OCX655374:OCY655374 OMT655374:OMU655374 OWP655374:OWQ655374 PGL655374:PGM655374 PQH655374:PQI655374 QAD655374:QAE655374 QJZ655374:QKA655374 QTV655374:QTW655374 RDR655374:RDS655374 RNN655374:RNO655374 RXJ655374:RXK655374 SHF655374:SHG655374 SRB655374:SRC655374 TAX655374:TAY655374 TKT655374:TKU655374 TUP655374:TUQ655374 UEL655374:UEM655374 UOH655374:UOI655374 UYD655374:UYE655374 VHZ655374:VIA655374 VRV655374:VRW655374 WBR655374:WBS655374 WLN655374:WLO655374 WVJ655374:WVK655374 B720910:C720910 IX720910:IY720910 ST720910:SU720910 ACP720910:ACQ720910 AML720910:AMM720910 AWH720910:AWI720910 BGD720910:BGE720910 BPZ720910:BQA720910 BZV720910:BZW720910 CJR720910:CJS720910 CTN720910:CTO720910 DDJ720910:DDK720910 DNF720910:DNG720910 DXB720910:DXC720910 EGX720910:EGY720910 EQT720910:EQU720910 FAP720910:FAQ720910 FKL720910:FKM720910 FUH720910:FUI720910 GED720910:GEE720910 GNZ720910:GOA720910 GXV720910:GXW720910 HHR720910:HHS720910 HRN720910:HRO720910 IBJ720910:IBK720910 ILF720910:ILG720910 IVB720910:IVC720910 JEX720910:JEY720910 JOT720910:JOU720910 JYP720910:JYQ720910 KIL720910:KIM720910 KSH720910:KSI720910 LCD720910:LCE720910 LLZ720910:LMA720910 LVV720910:LVW720910 MFR720910:MFS720910 MPN720910:MPO720910 MZJ720910:MZK720910 NJF720910:NJG720910 NTB720910:NTC720910 OCX720910:OCY720910 OMT720910:OMU720910 OWP720910:OWQ720910 PGL720910:PGM720910 PQH720910:PQI720910 QAD720910:QAE720910 QJZ720910:QKA720910 QTV720910:QTW720910 RDR720910:RDS720910 RNN720910:RNO720910 RXJ720910:RXK720910 SHF720910:SHG720910 SRB720910:SRC720910 TAX720910:TAY720910 TKT720910:TKU720910 TUP720910:TUQ720910 UEL720910:UEM720910 UOH720910:UOI720910 UYD720910:UYE720910 VHZ720910:VIA720910 VRV720910:VRW720910 WBR720910:WBS720910 WLN720910:WLO720910 WVJ720910:WVK720910 B786446:C786446 IX786446:IY786446 ST786446:SU786446 ACP786446:ACQ786446 AML786446:AMM786446 AWH786446:AWI786446 BGD786446:BGE786446 BPZ786446:BQA786446 BZV786446:BZW786446 CJR786446:CJS786446 CTN786446:CTO786446 DDJ786446:DDK786446 DNF786446:DNG786446 DXB786446:DXC786446 EGX786446:EGY786446 EQT786446:EQU786446 FAP786446:FAQ786446 FKL786446:FKM786446 FUH786446:FUI786446 GED786446:GEE786446 GNZ786446:GOA786446 GXV786446:GXW786446 HHR786446:HHS786446 HRN786446:HRO786446 IBJ786446:IBK786446 ILF786446:ILG786446 IVB786446:IVC786446 JEX786446:JEY786446 JOT786446:JOU786446 JYP786446:JYQ786446 KIL786446:KIM786446 KSH786446:KSI786446 LCD786446:LCE786446 LLZ786446:LMA786446 LVV786446:LVW786446 MFR786446:MFS786446 MPN786446:MPO786446 MZJ786446:MZK786446 NJF786446:NJG786446 NTB786446:NTC786446 OCX786446:OCY786446 OMT786446:OMU786446 OWP786446:OWQ786446 PGL786446:PGM786446 PQH786446:PQI786446 QAD786446:QAE786446 QJZ786446:QKA786446 QTV786446:QTW786446 RDR786446:RDS786446 RNN786446:RNO786446 RXJ786446:RXK786446 SHF786446:SHG786446 SRB786446:SRC786446 TAX786446:TAY786446 TKT786446:TKU786446 TUP786446:TUQ786446 UEL786446:UEM786446 UOH786446:UOI786446 UYD786446:UYE786446 VHZ786446:VIA786446 VRV786446:VRW786446 WBR786446:WBS786446 WLN786446:WLO786446 WVJ786446:WVK786446 B851982:C851982 IX851982:IY851982 ST851982:SU851982 ACP851982:ACQ851982 AML851982:AMM851982 AWH851982:AWI851982 BGD851982:BGE851982 BPZ851982:BQA851982 BZV851982:BZW851982 CJR851982:CJS851982 CTN851982:CTO851982 DDJ851982:DDK851982 DNF851982:DNG851982 DXB851982:DXC851982 EGX851982:EGY851982 EQT851982:EQU851982 FAP851982:FAQ851982 FKL851982:FKM851982 FUH851982:FUI851982 GED851982:GEE851982 GNZ851982:GOA851982 GXV851982:GXW851982 HHR851982:HHS851982 HRN851982:HRO851982 IBJ851982:IBK851982 ILF851982:ILG851982 IVB851982:IVC851982 JEX851982:JEY851982 JOT851982:JOU851982 JYP851982:JYQ851982 KIL851982:KIM851982 KSH851982:KSI851982 LCD851982:LCE851982 LLZ851982:LMA851982 LVV851982:LVW851982 MFR851982:MFS851982 MPN851982:MPO851982 MZJ851982:MZK851982 NJF851982:NJG851982 NTB851982:NTC851982 OCX851982:OCY851982 OMT851982:OMU851982 OWP851982:OWQ851982 PGL851982:PGM851982 PQH851982:PQI851982 QAD851982:QAE851982 QJZ851982:QKA851982 QTV851982:QTW851982 RDR851982:RDS851982 RNN851982:RNO851982 RXJ851982:RXK851982 SHF851982:SHG851982 SRB851982:SRC851982 TAX851982:TAY851982 TKT851982:TKU851982 TUP851982:TUQ851982 UEL851982:UEM851982 UOH851982:UOI851982 UYD851982:UYE851982 VHZ851982:VIA851982 VRV851982:VRW851982 WBR851982:WBS851982 WLN851982:WLO851982 WVJ851982:WVK851982 B917518:C917518 IX917518:IY917518 ST917518:SU917518 ACP917518:ACQ917518 AML917518:AMM917518 AWH917518:AWI917518 BGD917518:BGE917518 BPZ917518:BQA917518 BZV917518:BZW917518 CJR917518:CJS917518 CTN917518:CTO917518 DDJ917518:DDK917518 DNF917518:DNG917518 DXB917518:DXC917518 EGX917518:EGY917518 EQT917518:EQU917518 FAP917518:FAQ917518 FKL917518:FKM917518 FUH917518:FUI917518 GED917518:GEE917518 GNZ917518:GOA917518 GXV917518:GXW917518 HHR917518:HHS917518 HRN917518:HRO917518 IBJ917518:IBK917518 ILF917518:ILG917518 IVB917518:IVC917518 JEX917518:JEY917518 JOT917518:JOU917518 JYP917518:JYQ917518 KIL917518:KIM917518 KSH917518:KSI917518 LCD917518:LCE917518 LLZ917518:LMA917518 LVV917518:LVW917518 MFR917518:MFS917518 MPN917518:MPO917518 MZJ917518:MZK917518 NJF917518:NJG917518 NTB917518:NTC917518 OCX917518:OCY917518 OMT917518:OMU917518 OWP917518:OWQ917518 PGL917518:PGM917518 PQH917518:PQI917518 QAD917518:QAE917518 QJZ917518:QKA917518 QTV917518:QTW917518 RDR917518:RDS917518 RNN917518:RNO917518 RXJ917518:RXK917518 SHF917518:SHG917518 SRB917518:SRC917518 TAX917518:TAY917518 TKT917518:TKU917518 TUP917518:TUQ917518 UEL917518:UEM917518 UOH917518:UOI917518 UYD917518:UYE917518 VHZ917518:VIA917518 VRV917518:VRW917518 WBR917518:WBS917518 WLN917518:WLO917518 WVJ917518:WVK917518 B983054:C983054 IX983054:IY983054 ST983054:SU983054 ACP983054:ACQ983054 AML983054:AMM983054 AWH983054:AWI983054 BGD983054:BGE983054 BPZ983054:BQA983054 BZV983054:BZW983054 CJR983054:CJS983054 CTN983054:CTO983054 DDJ983054:DDK983054 DNF983054:DNG983054 DXB983054:DXC983054 EGX983054:EGY983054 EQT983054:EQU983054 FAP983054:FAQ983054 FKL983054:FKM983054 FUH983054:FUI983054 GED983054:GEE983054 GNZ983054:GOA983054 GXV983054:GXW983054 HHR983054:HHS983054 HRN983054:HRO983054 IBJ983054:IBK983054 ILF983054:ILG983054 IVB983054:IVC983054 JEX983054:JEY983054 JOT983054:JOU983054 JYP983054:JYQ983054 KIL983054:KIM983054 KSH983054:KSI983054 LCD983054:LCE983054 LLZ983054:LMA983054 LVV983054:LVW983054 MFR983054:MFS983054 MPN983054:MPO983054 MZJ983054:MZK983054 NJF983054:NJG983054 NTB983054:NTC983054 OCX983054:OCY983054 OMT983054:OMU983054 OWP983054:OWQ983054 PGL983054:PGM983054 PQH983054:PQI983054 QAD983054:QAE983054 QJZ983054:QKA983054 QTV983054:QTW983054 RDR983054:RDS983054 RNN983054:RNO983054 RXJ983054:RXK983054 SHF983054:SHG983054 SRB983054:SRC983054 TAX983054:TAY983054 TKT983054:TKU983054 TUP983054:TUQ983054 UEL983054:UEM983054 UOH983054:UOI983054 UYD983054:UYE983054 VHZ983054:VIA983054 VRV983054:VRW983054 WBR983054:WBS983054 WLN983054:WLO983054 WVJ983054:WVK983054">
      <formula1>$Q$11:$Q$18</formula1>
    </dataValidation>
    <dataValidation type="list" allowBlank="1" sqref="B6:D7 IX6:IZ7 ST6:SV7 ACP6:ACR7 AML6:AMN7 AWH6:AWJ7 BGD6:BGF7 BPZ6:BQB7 BZV6:BZX7 CJR6:CJT7 CTN6:CTP7 DDJ6:DDL7 DNF6:DNH7 DXB6:DXD7 EGX6:EGZ7 EQT6:EQV7 FAP6:FAR7 FKL6:FKN7 FUH6:FUJ7 GED6:GEF7 GNZ6:GOB7 GXV6:GXX7 HHR6:HHT7 HRN6:HRP7 IBJ6:IBL7 ILF6:ILH7 IVB6:IVD7 JEX6:JEZ7 JOT6:JOV7 JYP6:JYR7 KIL6:KIN7 KSH6:KSJ7 LCD6:LCF7 LLZ6:LMB7 LVV6:LVX7 MFR6:MFT7 MPN6:MPP7 MZJ6:MZL7 NJF6:NJH7 NTB6:NTD7 OCX6:OCZ7 OMT6:OMV7 OWP6:OWR7 PGL6:PGN7 PQH6:PQJ7 QAD6:QAF7 QJZ6:QKB7 QTV6:QTX7 RDR6:RDT7 RNN6:RNP7 RXJ6:RXL7 SHF6:SHH7 SRB6:SRD7 TAX6:TAZ7 TKT6:TKV7 TUP6:TUR7 UEL6:UEN7 UOH6:UOJ7 UYD6:UYF7 VHZ6:VIB7 VRV6:VRX7 WBR6:WBT7 WLN6:WLP7 WVJ6:WVL7 B65542:D65543 IX65542:IZ65543 ST65542:SV65543 ACP65542:ACR65543 AML65542:AMN65543 AWH65542:AWJ65543 BGD65542:BGF65543 BPZ65542:BQB65543 BZV65542:BZX65543 CJR65542:CJT65543 CTN65542:CTP65543 DDJ65542:DDL65543 DNF65542:DNH65543 DXB65542:DXD65543 EGX65542:EGZ65543 EQT65542:EQV65543 FAP65542:FAR65543 FKL65542:FKN65543 FUH65542:FUJ65543 GED65542:GEF65543 GNZ65542:GOB65543 GXV65542:GXX65543 HHR65542:HHT65543 HRN65542:HRP65543 IBJ65542:IBL65543 ILF65542:ILH65543 IVB65542:IVD65543 JEX65542:JEZ65543 JOT65542:JOV65543 JYP65542:JYR65543 KIL65542:KIN65543 KSH65542:KSJ65543 LCD65542:LCF65543 LLZ65542:LMB65543 LVV65542:LVX65543 MFR65542:MFT65543 MPN65542:MPP65543 MZJ65542:MZL65543 NJF65542:NJH65543 NTB65542:NTD65543 OCX65542:OCZ65543 OMT65542:OMV65543 OWP65542:OWR65543 PGL65542:PGN65543 PQH65542:PQJ65543 QAD65542:QAF65543 QJZ65542:QKB65543 QTV65542:QTX65543 RDR65542:RDT65543 RNN65542:RNP65543 RXJ65542:RXL65543 SHF65542:SHH65543 SRB65542:SRD65543 TAX65542:TAZ65543 TKT65542:TKV65543 TUP65542:TUR65543 UEL65542:UEN65543 UOH65542:UOJ65543 UYD65542:UYF65543 VHZ65542:VIB65543 VRV65542:VRX65543 WBR65542:WBT65543 WLN65542:WLP65543 WVJ65542:WVL65543 B131078:D131079 IX131078:IZ131079 ST131078:SV131079 ACP131078:ACR131079 AML131078:AMN131079 AWH131078:AWJ131079 BGD131078:BGF131079 BPZ131078:BQB131079 BZV131078:BZX131079 CJR131078:CJT131079 CTN131078:CTP131079 DDJ131078:DDL131079 DNF131078:DNH131079 DXB131078:DXD131079 EGX131078:EGZ131079 EQT131078:EQV131079 FAP131078:FAR131079 FKL131078:FKN131079 FUH131078:FUJ131079 GED131078:GEF131079 GNZ131078:GOB131079 GXV131078:GXX131079 HHR131078:HHT131079 HRN131078:HRP131079 IBJ131078:IBL131079 ILF131078:ILH131079 IVB131078:IVD131079 JEX131078:JEZ131079 JOT131078:JOV131079 JYP131078:JYR131079 KIL131078:KIN131079 KSH131078:KSJ131079 LCD131078:LCF131079 LLZ131078:LMB131079 LVV131078:LVX131079 MFR131078:MFT131079 MPN131078:MPP131079 MZJ131078:MZL131079 NJF131078:NJH131079 NTB131078:NTD131079 OCX131078:OCZ131079 OMT131078:OMV131079 OWP131078:OWR131079 PGL131078:PGN131079 PQH131078:PQJ131079 QAD131078:QAF131079 QJZ131078:QKB131079 QTV131078:QTX131079 RDR131078:RDT131079 RNN131078:RNP131079 RXJ131078:RXL131079 SHF131078:SHH131079 SRB131078:SRD131079 TAX131078:TAZ131079 TKT131078:TKV131079 TUP131078:TUR131079 UEL131078:UEN131079 UOH131078:UOJ131079 UYD131078:UYF131079 VHZ131078:VIB131079 VRV131078:VRX131079 WBR131078:WBT131079 WLN131078:WLP131079 WVJ131078:WVL131079 B196614:D196615 IX196614:IZ196615 ST196614:SV196615 ACP196614:ACR196615 AML196614:AMN196615 AWH196614:AWJ196615 BGD196614:BGF196615 BPZ196614:BQB196615 BZV196614:BZX196615 CJR196614:CJT196615 CTN196614:CTP196615 DDJ196614:DDL196615 DNF196614:DNH196615 DXB196614:DXD196615 EGX196614:EGZ196615 EQT196614:EQV196615 FAP196614:FAR196615 FKL196614:FKN196615 FUH196614:FUJ196615 GED196614:GEF196615 GNZ196614:GOB196615 GXV196614:GXX196615 HHR196614:HHT196615 HRN196614:HRP196615 IBJ196614:IBL196615 ILF196614:ILH196615 IVB196614:IVD196615 JEX196614:JEZ196615 JOT196614:JOV196615 JYP196614:JYR196615 KIL196614:KIN196615 KSH196614:KSJ196615 LCD196614:LCF196615 LLZ196614:LMB196615 LVV196614:LVX196615 MFR196614:MFT196615 MPN196614:MPP196615 MZJ196614:MZL196615 NJF196614:NJH196615 NTB196614:NTD196615 OCX196614:OCZ196615 OMT196614:OMV196615 OWP196614:OWR196615 PGL196614:PGN196615 PQH196614:PQJ196615 QAD196614:QAF196615 QJZ196614:QKB196615 QTV196614:QTX196615 RDR196614:RDT196615 RNN196614:RNP196615 RXJ196614:RXL196615 SHF196614:SHH196615 SRB196614:SRD196615 TAX196614:TAZ196615 TKT196614:TKV196615 TUP196614:TUR196615 UEL196614:UEN196615 UOH196614:UOJ196615 UYD196614:UYF196615 VHZ196614:VIB196615 VRV196614:VRX196615 WBR196614:WBT196615 WLN196614:WLP196615 WVJ196614:WVL196615 B262150:D262151 IX262150:IZ262151 ST262150:SV262151 ACP262150:ACR262151 AML262150:AMN262151 AWH262150:AWJ262151 BGD262150:BGF262151 BPZ262150:BQB262151 BZV262150:BZX262151 CJR262150:CJT262151 CTN262150:CTP262151 DDJ262150:DDL262151 DNF262150:DNH262151 DXB262150:DXD262151 EGX262150:EGZ262151 EQT262150:EQV262151 FAP262150:FAR262151 FKL262150:FKN262151 FUH262150:FUJ262151 GED262150:GEF262151 GNZ262150:GOB262151 GXV262150:GXX262151 HHR262150:HHT262151 HRN262150:HRP262151 IBJ262150:IBL262151 ILF262150:ILH262151 IVB262150:IVD262151 JEX262150:JEZ262151 JOT262150:JOV262151 JYP262150:JYR262151 KIL262150:KIN262151 KSH262150:KSJ262151 LCD262150:LCF262151 LLZ262150:LMB262151 LVV262150:LVX262151 MFR262150:MFT262151 MPN262150:MPP262151 MZJ262150:MZL262151 NJF262150:NJH262151 NTB262150:NTD262151 OCX262150:OCZ262151 OMT262150:OMV262151 OWP262150:OWR262151 PGL262150:PGN262151 PQH262150:PQJ262151 QAD262150:QAF262151 QJZ262150:QKB262151 QTV262150:QTX262151 RDR262150:RDT262151 RNN262150:RNP262151 RXJ262150:RXL262151 SHF262150:SHH262151 SRB262150:SRD262151 TAX262150:TAZ262151 TKT262150:TKV262151 TUP262150:TUR262151 UEL262150:UEN262151 UOH262150:UOJ262151 UYD262150:UYF262151 VHZ262150:VIB262151 VRV262150:VRX262151 WBR262150:WBT262151 WLN262150:WLP262151 WVJ262150:WVL262151 B327686:D327687 IX327686:IZ327687 ST327686:SV327687 ACP327686:ACR327687 AML327686:AMN327687 AWH327686:AWJ327687 BGD327686:BGF327687 BPZ327686:BQB327687 BZV327686:BZX327687 CJR327686:CJT327687 CTN327686:CTP327687 DDJ327686:DDL327687 DNF327686:DNH327687 DXB327686:DXD327687 EGX327686:EGZ327687 EQT327686:EQV327687 FAP327686:FAR327687 FKL327686:FKN327687 FUH327686:FUJ327687 GED327686:GEF327687 GNZ327686:GOB327687 GXV327686:GXX327687 HHR327686:HHT327687 HRN327686:HRP327687 IBJ327686:IBL327687 ILF327686:ILH327687 IVB327686:IVD327687 JEX327686:JEZ327687 JOT327686:JOV327687 JYP327686:JYR327687 KIL327686:KIN327687 KSH327686:KSJ327687 LCD327686:LCF327687 LLZ327686:LMB327687 LVV327686:LVX327687 MFR327686:MFT327687 MPN327686:MPP327687 MZJ327686:MZL327687 NJF327686:NJH327687 NTB327686:NTD327687 OCX327686:OCZ327687 OMT327686:OMV327687 OWP327686:OWR327687 PGL327686:PGN327687 PQH327686:PQJ327687 QAD327686:QAF327687 QJZ327686:QKB327687 QTV327686:QTX327687 RDR327686:RDT327687 RNN327686:RNP327687 RXJ327686:RXL327687 SHF327686:SHH327687 SRB327686:SRD327687 TAX327686:TAZ327687 TKT327686:TKV327687 TUP327686:TUR327687 UEL327686:UEN327687 UOH327686:UOJ327687 UYD327686:UYF327687 VHZ327686:VIB327687 VRV327686:VRX327687 WBR327686:WBT327687 WLN327686:WLP327687 WVJ327686:WVL327687 B393222:D393223 IX393222:IZ393223 ST393222:SV393223 ACP393222:ACR393223 AML393222:AMN393223 AWH393222:AWJ393223 BGD393222:BGF393223 BPZ393222:BQB393223 BZV393222:BZX393223 CJR393222:CJT393223 CTN393222:CTP393223 DDJ393222:DDL393223 DNF393222:DNH393223 DXB393222:DXD393223 EGX393222:EGZ393223 EQT393222:EQV393223 FAP393222:FAR393223 FKL393222:FKN393223 FUH393222:FUJ393223 GED393222:GEF393223 GNZ393222:GOB393223 GXV393222:GXX393223 HHR393222:HHT393223 HRN393222:HRP393223 IBJ393222:IBL393223 ILF393222:ILH393223 IVB393222:IVD393223 JEX393222:JEZ393223 JOT393222:JOV393223 JYP393222:JYR393223 KIL393222:KIN393223 KSH393222:KSJ393223 LCD393222:LCF393223 LLZ393222:LMB393223 LVV393222:LVX393223 MFR393222:MFT393223 MPN393222:MPP393223 MZJ393222:MZL393223 NJF393222:NJH393223 NTB393222:NTD393223 OCX393222:OCZ393223 OMT393222:OMV393223 OWP393222:OWR393223 PGL393222:PGN393223 PQH393222:PQJ393223 QAD393222:QAF393223 QJZ393222:QKB393223 QTV393222:QTX393223 RDR393222:RDT393223 RNN393222:RNP393223 RXJ393222:RXL393223 SHF393222:SHH393223 SRB393222:SRD393223 TAX393222:TAZ393223 TKT393222:TKV393223 TUP393222:TUR393223 UEL393222:UEN393223 UOH393222:UOJ393223 UYD393222:UYF393223 VHZ393222:VIB393223 VRV393222:VRX393223 WBR393222:WBT393223 WLN393222:WLP393223 WVJ393222:WVL393223 B458758:D458759 IX458758:IZ458759 ST458758:SV458759 ACP458758:ACR458759 AML458758:AMN458759 AWH458758:AWJ458759 BGD458758:BGF458759 BPZ458758:BQB458759 BZV458758:BZX458759 CJR458758:CJT458759 CTN458758:CTP458759 DDJ458758:DDL458759 DNF458758:DNH458759 DXB458758:DXD458759 EGX458758:EGZ458759 EQT458758:EQV458759 FAP458758:FAR458759 FKL458758:FKN458759 FUH458758:FUJ458759 GED458758:GEF458759 GNZ458758:GOB458759 GXV458758:GXX458759 HHR458758:HHT458759 HRN458758:HRP458759 IBJ458758:IBL458759 ILF458758:ILH458759 IVB458758:IVD458759 JEX458758:JEZ458759 JOT458758:JOV458759 JYP458758:JYR458759 KIL458758:KIN458759 KSH458758:KSJ458759 LCD458758:LCF458759 LLZ458758:LMB458759 LVV458758:LVX458759 MFR458758:MFT458759 MPN458758:MPP458759 MZJ458758:MZL458759 NJF458758:NJH458759 NTB458758:NTD458759 OCX458758:OCZ458759 OMT458758:OMV458759 OWP458758:OWR458759 PGL458758:PGN458759 PQH458758:PQJ458759 QAD458758:QAF458759 QJZ458758:QKB458759 QTV458758:QTX458759 RDR458758:RDT458759 RNN458758:RNP458759 RXJ458758:RXL458759 SHF458758:SHH458759 SRB458758:SRD458759 TAX458758:TAZ458759 TKT458758:TKV458759 TUP458758:TUR458759 UEL458758:UEN458759 UOH458758:UOJ458759 UYD458758:UYF458759 VHZ458758:VIB458759 VRV458758:VRX458759 WBR458758:WBT458759 WLN458758:WLP458759 WVJ458758:WVL458759 B524294:D524295 IX524294:IZ524295 ST524294:SV524295 ACP524294:ACR524295 AML524294:AMN524295 AWH524294:AWJ524295 BGD524294:BGF524295 BPZ524294:BQB524295 BZV524294:BZX524295 CJR524294:CJT524295 CTN524294:CTP524295 DDJ524294:DDL524295 DNF524294:DNH524295 DXB524294:DXD524295 EGX524294:EGZ524295 EQT524294:EQV524295 FAP524294:FAR524295 FKL524294:FKN524295 FUH524294:FUJ524295 GED524294:GEF524295 GNZ524294:GOB524295 GXV524294:GXX524295 HHR524294:HHT524295 HRN524294:HRP524295 IBJ524294:IBL524295 ILF524294:ILH524295 IVB524294:IVD524295 JEX524294:JEZ524295 JOT524294:JOV524295 JYP524294:JYR524295 KIL524294:KIN524295 KSH524294:KSJ524295 LCD524294:LCF524295 LLZ524294:LMB524295 LVV524294:LVX524295 MFR524294:MFT524295 MPN524294:MPP524295 MZJ524294:MZL524295 NJF524294:NJH524295 NTB524294:NTD524295 OCX524294:OCZ524295 OMT524294:OMV524295 OWP524294:OWR524295 PGL524294:PGN524295 PQH524294:PQJ524295 QAD524294:QAF524295 QJZ524294:QKB524295 QTV524294:QTX524295 RDR524294:RDT524295 RNN524294:RNP524295 RXJ524294:RXL524295 SHF524294:SHH524295 SRB524294:SRD524295 TAX524294:TAZ524295 TKT524294:TKV524295 TUP524294:TUR524295 UEL524294:UEN524295 UOH524294:UOJ524295 UYD524294:UYF524295 VHZ524294:VIB524295 VRV524294:VRX524295 WBR524294:WBT524295 WLN524294:WLP524295 WVJ524294:WVL524295 B589830:D589831 IX589830:IZ589831 ST589830:SV589831 ACP589830:ACR589831 AML589830:AMN589831 AWH589830:AWJ589831 BGD589830:BGF589831 BPZ589830:BQB589831 BZV589830:BZX589831 CJR589830:CJT589831 CTN589830:CTP589831 DDJ589830:DDL589831 DNF589830:DNH589831 DXB589830:DXD589831 EGX589830:EGZ589831 EQT589830:EQV589831 FAP589830:FAR589831 FKL589830:FKN589831 FUH589830:FUJ589831 GED589830:GEF589831 GNZ589830:GOB589831 GXV589830:GXX589831 HHR589830:HHT589831 HRN589830:HRP589831 IBJ589830:IBL589831 ILF589830:ILH589831 IVB589830:IVD589831 JEX589830:JEZ589831 JOT589830:JOV589831 JYP589830:JYR589831 KIL589830:KIN589831 KSH589830:KSJ589831 LCD589830:LCF589831 LLZ589830:LMB589831 LVV589830:LVX589831 MFR589830:MFT589831 MPN589830:MPP589831 MZJ589830:MZL589831 NJF589830:NJH589831 NTB589830:NTD589831 OCX589830:OCZ589831 OMT589830:OMV589831 OWP589830:OWR589831 PGL589830:PGN589831 PQH589830:PQJ589831 QAD589830:QAF589831 QJZ589830:QKB589831 QTV589830:QTX589831 RDR589830:RDT589831 RNN589830:RNP589831 RXJ589830:RXL589831 SHF589830:SHH589831 SRB589830:SRD589831 TAX589830:TAZ589831 TKT589830:TKV589831 TUP589830:TUR589831 UEL589830:UEN589831 UOH589830:UOJ589831 UYD589830:UYF589831 VHZ589830:VIB589831 VRV589830:VRX589831 WBR589830:WBT589831 WLN589830:WLP589831 WVJ589830:WVL589831 B655366:D655367 IX655366:IZ655367 ST655366:SV655367 ACP655366:ACR655367 AML655366:AMN655367 AWH655366:AWJ655367 BGD655366:BGF655367 BPZ655366:BQB655367 BZV655366:BZX655367 CJR655366:CJT655367 CTN655366:CTP655367 DDJ655366:DDL655367 DNF655366:DNH655367 DXB655366:DXD655367 EGX655366:EGZ655367 EQT655366:EQV655367 FAP655366:FAR655367 FKL655366:FKN655367 FUH655366:FUJ655367 GED655366:GEF655367 GNZ655366:GOB655367 GXV655366:GXX655367 HHR655366:HHT655367 HRN655366:HRP655367 IBJ655366:IBL655367 ILF655366:ILH655367 IVB655366:IVD655367 JEX655366:JEZ655367 JOT655366:JOV655367 JYP655366:JYR655367 KIL655366:KIN655367 KSH655366:KSJ655367 LCD655366:LCF655367 LLZ655366:LMB655367 LVV655366:LVX655367 MFR655366:MFT655367 MPN655366:MPP655367 MZJ655366:MZL655367 NJF655366:NJH655367 NTB655366:NTD655367 OCX655366:OCZ655367 OMT655366:OMV655367 OWP655366:OWR655367 PGL655366:PGN655367 PQH655366:PQJ655367 QAD655366:QAF655367 QJZ655366:QKB655367 QTV655366:QTX655367 RDR655366:RDT655367 RNN655366:RNP655367 RXJ655366:RXL655367 SHF655366:SHH655367 SRB655366:SRD655367 TAX655366:TAZ655367 TKT655366:TKV655367 TUP655366:TUR655367 UEL655366:UEN655367 UOH655366:UOJ655367 UYD655366:UYF655367 VHZ655366:VIB655367 VRV655366:VRX655367 WBR655366:WBT655367 WLN655366:WLP655367 WVJ655366:WVL655367 B720902:D720903 IX720902:IZ720903 ST720902:SV720903 ACP720902:ACR720903 AML720902:AMN720903 AWH720902:AWJ720903 BGD720902:BGF720903 BPZ720902:BQB720903 BZV720902:BZX720903 CJR720902:CJT720903 CTN720902:CTP720903 DDJ720902:DDL720903 DNF720902:DNH720903 DXB720902:DXD720903 EGX720902:EGZ720903 EQT720902:EQV720903 FAP720902:FAR720903 FKL720902:FKN720903 FUH720902:FUJ720903 GED720902:GEF720903 GNZ720902:GOB720903 GXV720902:GXX720903 HHR720902:HHT720903 HRN720902:HRP720903 IBJ720902:IBL720903 ILF720902:ILH720903 IVB720902:IVD720903 JEX720902:JEZ720903 JOT720902:JOV720903 JYP720902:JYR720903 KIL720902:KIN720903 KSH720902:KSJ720903 LCD720902:LCF720903 LLZ720902:LMB720903 LVV720902:LVX720903 MFR720902:MFT720903 MPN720902:MPP720903 MZJ720902:MZL720903 NJF720902:NJH720903 NTB720902:NTD720903 OCX720902:OCZ720903 OMT720902:OMV720903 OWP720902:OWR720903 PGL720902:PGN720903 PQH720902:PQJ720903 QAD720902:QAF720903 QJZ720902:QKB720903 QTV720902:QTX720903 RDR720902:RDT720903 RNN720902:RNP720903 RXJ720902:RXL720903 SHF720902:SHH720903 SRB720902:SRD720903 TAX720902:TAZ720903 TKT720902:TKV720903 TUP720902:TUR720903 UEL720902:UEN720903 UOH720902:UOJ720903 UYD720902:UYF720903 VHZ720902:VIB720903 VRV720902:VRX720903 WBR720902:WBT720903 WLN720902:WLP720903 WVJ720902:WVL720903 B786438:D786439 IX786438:IZ786439 ST786438:SV786439 ACP786438:ACR786439 AML786438:AMN786439 AWH786438:AWJ786439 BGD786438:BGF786439 BPZ786438:BQB786439 BZV786438:BZX786439 CJR786438:CJT786439 CTN786438:CTP786439 DDJ786438:DDL786439 DNF786438:DNH786439 DXB786438:DXD786439 EGX786438:EGZ786439 EQT786438:EQV786439 FAP786438:FAR786439 FKL786438:FKN786439 FUH786438:FUJ786439 GED786438:GEF786439 GNZ786438:GOB786439 GXV786438:GXX786439 HHR786438:HHT786439 HRN786438:HRP786439 IBJ786438:IBL786439 ILF786438:ILH786439 IVB786438:IVD786439 JEX786438:JEZ786439 JOT786438:JOV786439 JYP786438:JYR786439 KIL786438:KIN786439 KSH786438:KSJ786439 LCD786438:LCF786439 LLZ786438:LMB786439 LVV786438:LVX786439 MFR786438:MFT786439 MPN786438:MPP786439 MZJ786438:MZL786439 NJF786438:NJH786439 NTB786438:NTD786439 OCX786438:OCZ786439 OMT786438:OMV786439 OWP786438:OWR786439 PGL786438:PGN786439 PQH786438:PQJ786439 QAD786438:QAF786439 QJZ786438:QKB786439 QTV786438:QTX786439 RDR786438:RDT786439 RNN786438:RNP786439 RXJ786438:RXL786439 SHF786438:SHH786439 SRB786438:SRD786439 TAX786438:TAZ786439 TKT786438:TKV786439 TUP786438:TUR786439 UEL786438:UEN786439 UOH786438:UOJ786439 UYD786438:UYF786439 VHZ786438:VIB786439 VRV786438:VRX786439 WBR786438:WBT786439 WLN786438:WLP786439 WVJ786438:WVL786439 B851974:D851975 IX851974:IZ851975 ST851974:SV851975 ACP851974:ACR851975 AML851974:AMN851975 AWH851974:AWJ851975 BGD851974:BGF851975 BPZ851974:BQB851975 BZV851974:BZX851975 CJR851974:CJT851975 CTN851974:CTP851975 DDJ851974:DDL851975 DNF851974:DNH851975 DXB851974:DXD851975 EGX851974:EGZ851975 EQT851974:EQV851975 FAP851974:FAR851975 FKL851974:FKN851975 FUH851974:FUJ851975 GED851974:GEF851975 GNZ851974:GOB851975 GXV851974:GXX851975 HHR851974:HHT851975 HRN851974:HRP851975 IBJ851974:IBL851975 ILF851974:ILH851975 IVB851974:IVD851975 JEX851974:JEZ851975 JOT851974:JOV851975 JYP851974:JYR851975 KIL851974:KIN851975 KSH851974:KSJ851975 LCD851974:LCF851975 LLZ851974:LMB851975 LVV851974:LVX851975 MFR851974:MFT851975 MPN851974:MPP851975 MZJ851974:MZL851975 NJF851974:NJH851975 NTB851974:NTD851975 OCX851974:OCZ851975 OMT851974:OMV851975 OWP851974:OWR851975 PGL851974:PGN851975 PQH851974:PQJ851975 QAD851974:QAF851975 QJZ851974:QKB851975 QTV851974:QTX851975 RDR851974:RDT851975 RNN851974:RNP851975 RXJ851974:RXL851975 SHF851974:SHH851975 SRB851974:SRD851975 TAX851974:TAZ851975 TKT851974:TKV851975 TUP851974:TUR851975 UEL851974:UEN851975 UOH851974:UOJ851975 UYD851974:UYF851975 VHZ851974:VIB851975 VRV851974:VRX851975 WBR851974:WBT851975 WLN851974:WLP851975 WVJ851974:WVL851975 B917510:D917511 IX917510:IZ917511 ST917510:SV917511 ACP917510:ACR917511 AML917510:AMN917511 AWH917510:AWJ917511 BGD917510:BGF917511 BPZ917510:BQB917511 BZV917510:BZX917511 CJR917510:CJT917511 CTN917510:CTP917511 DDJ917510:DDL917511 DNF917510:DNH917511 DXB917510:DXD917511 EGX917510:EGZ917511 EQT917510:EQV917511 FAP917510:FAR917511 FKL917510:FKN917511 FUH917510:FUJ917511 GED917510:GEF917511 GNZ917510:GOB917511 GXV917510:GXX917511 HHR917510:HHT917511 HRN917510:HRP917511 IBJ917510:IBL917511 ILF917510:ILH917511 IVB917510:IVD917511 JEX917510:JEZ917511 JOT917510:JOV917511 JYP917510:JYR917511 KIL917510:KIN917511 KSH917510:KSJ917511 LCD917510:LCF917511 LLZ917510:LMB917511 LVV917510:LVX917511 MFR917510:MFT917511 MPN917510:MPP917511 MZJ917510:MZL917511 NJF917510:NJH917511 NTB917510:NTD917511 OCX917510:OCZ917511 OMT917510:OMV917511 OWP917510:OWR917511 PGL917510:PGN917511 PQH917510:PQJ917511 QAD917510:QAF917511 QJZ917510:QKB917511 QTV917510:QTX917511 RDR917510:RDT917511 RNN917510:RNP917511 RXJ917510:RXL917511 SHF917510:SHH917511 SRB917510:SRD917511 TAX917510:TAZ917511 TKT917510:TKV917511 TUP917510:TUR917511 UEL917510:UEN917511 UOH917510:UOJ917511 UYD917510:UYF917511 VHZ917510:VIB917511 VRV917510:VRX917511 WBR917510:WBT917511 WLN917510:WLP917511 WVJ917510:WVL917511 B983046:D983047 IX983046:IZ983047 ST983046:SV983047 ACP983046:ACR983047 AML983046:AMN983047 AWH983046:AWJ983047 BGD983046:BGF983047 BPZ983046:BQB983047 BZV983046:BZX983047 CJR983046:CJT983047 CTN983046:CTP983047 DDJ983046:DDL983047 DNF983046:DNH983047 DXB983046:DXD983047 EGX983046:EGZ983047 EQT983046:EQV983047 FAP983046:FAR983047 FKL983046:FKN983047 FUH983046:FUJ983047 GED983046:GEF983047 GNZ983046:GOB983047 GXV983046:GXX983047 HHR983046:HHT983047 HRN983046:HRP983047 IBJ983046:IBL983047 ILF983046:ILH983047 IVB983046:IVD983047 JEX983046:JEZ983047 JOT983046:JOV983047 JYP983046:JYR983047 KIL983046:KIN983047 KSH983046:KSJ983047 LCD983046:LCF983047 LLZ983046:LMB983047 LVV983046:LVX983047 MFR983046:MFT983047 MPN983046:MPP983047 MZJ983046:MZL983047 NJF983046:NJH983047 NTB983046:NTD983047 OCX983046:OCZ983047 OMT983046:OMV983047 OWP983046:OWR983047 PGL983046:PGN983047 PQH983046:PQJ983047 QAD983046:QAF983047 QJZ983046:QKB983047 QTV983046:QTX983047 RDR983046:RDT983047 RNN983046:RNP983047 RXJ983046:RXL983047 SHF983046:SHH983047 SRB983046:SRD983047 TAX983046:TAZ983047 TKT983046:TKV983047 TUP983046:TUR983047 UEL983046:UEN983047 UOH983046:UOJ983047 UYD983046:UYF983047 VHZ983046:VIB983047 VRV983046:VRX983047 WBR983046:WBT983047 WLN983046:WLP983047 WVJ983046:WVL983047">
      <formula1>$M$5:$M$9</formula1>
    </dataValidation>
    <dataValidation type="list" allowBlank="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$O$11:$O$14</formula1>
    </dataValidation>
    <dataValidation type="list" allowBlank="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$N$11:$N$12</formula1>
    </dataValidation>
    <dataValidation type="list" allowBlank="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$M$11:$M$12</formula1>
    </dataValidation>
  </dataValidations>
  <pageMargins left="0.75" right="0.75" top="1" bottom="1" header="0.51200000000000001" footer="0.51200000000000001"/>
  <pageSetup paperSize="9" scale="58"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379" t="s">
        <v>564</v>
      </c>
      <c r="E2" s="380"/>
      <c r="F2" s="380"/>
      <c r="G2" s="380"/>
      <c r="H2" s="380"/>
      <c r="I2" s="381"/>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389" t="s">
        <v>255</v>
      </c>
      <c r="E4" s="390"/>
      <c r="F4" s="390"/>
      <c r="G4" s="390"/>
      <c r="H4" s="390"/>
      <c r="I4" s="390"/>
      <c r="J4" s="390"/>
      <c r="K4" s="390"/>
      <c r="L4" s="390"/>
      <c r="M4" s="390"/>
      <c r="N4" s="390"/>
      <c r="O4" s="390"/>
      <c r="P4" s="391"/>
      <c r="Q4" s="386" t="s">
        <v>240</v>
      </c>
      <c r="R4" s="387"/>
      <c r="S4" s="387"/>
      <c r="T4" s="387"/>
      <c r="U4" s="387"/>
      <c r="V4" s="387"/>
      <c r="W4" s="388"/>
      <c r="X4" s="80" t="s">
        <v>264</v>
      </c>
      <c r="Y4" s="386" t="s">
        <v>36</v>
      </c>
      <c r="Z4" s="387"/>
      <c r="AA4" s="387"/>
      <c r="AB4" s="387"/>
      <c r="AC4" s="387"/>
      <c r="AD4" s="387"/>
      <c r="AE4" s="387"/>
      <c r="AF4" s="388"/>
      <c r="AG4" s="386" t="s">
        <v>37</v>
      </c>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8"/>
      <c r="BM4" s="386" t="s">
        <v>38</v>
      </c>
      <c r="BN4" s="387"/>
      <c r="BO4" s="387"/>
      <c r="BP4" s="387"/>
      <c r="BQ4" s="387"/>
      <c r="BR4" s="387"/>
      <c r="BS4" s="387"/>
      <c r="BT4" s="387"/>
      <c r="BU4" s="387"/>
      <c r="BV4" s="387"/>
      <c r="BW4" s="388"/>
      <c r="BX4" s="12" t="s">
        <v>30</v>
      </c>
    </row>
    <row r="5" spans="2:76" ht="20.100000000000001" customHeight="1">
      <c r="B5" s="397" t="s">
        <v>27</v>
      </c>
      <c r="C5" s="398"/>
      <c r="D5" s="417" t="s">
        <v>256</v>
      </c>
      <c r="E5" s="417"/>
      <c r="F5" s="417"/>
      <c r="G5" s="417"/>
      <c r="H5" s="417"/>
      <c r="I5" s="417"/>
      <c r="J5" s="417"/>
      <c r="K5" s="417"/>
      <c r="L5" s="417"/>
      <c r="M5" s="417"/>
      <c r="N5" s="417"/>
      <c r="O5" s="417"/>
      <c r="P5" s="418"/>
      <c r="Q5" s="394" t="s">
        <v>241</v>
      </c>
      <c r="R5" s="14" t="s">
        <v>253</v>
      </c>
      <c r="S5" s="14" t="s">
        <v>252</v>
      </c>
      <c r="T5" s="14" t="s">
        <v>251</v>
      </c>
      <c r="U5" s="14" t="s">
        <v>250</v>
      </c>
      <c r="V5" s="14" t="s">
        <v>248</v>
      </c>
      <c r="W5" s="62" t="s">
        <v>249</v>
      </c>
      <c r="X5" s="65" t="s">
        <v>144</v>
      </c>
      <c r="Y5" s="9" t="s">
        <v>556</v>
      </c>
      <c r="Z5" s="10" t="s">
        <v>557</v>
      </c>
      <c r="AA5" s="10" t="s">
        <v>558</v>
      </c>
      <c r="AB5" s="11" t="s">
        <v>559</v>
      </c>
      <c r="AC5" s="10" t="s">
        <v>560</v>
      </c>
      <c r="AD5" s="10" t="s">
        <v>561</v>
      </c>
      <c r="AE5" s="10" t="s">
        <v>562</v>
      </c>
      <c r="AF5" s="12" t="s">
        <v>563</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285</v>
      </c>
      <c r="BL5" s="16" t="s">
        <v>286</v>
      </c>
      <c r="BM5" s="9" t="s">
        <v>151</v>
      </c>
      <c r="BN5" s="11" t="s">
        <v>152</v>
      </c>
      <c r="BO5" s="11" t="s">
        <v>153</v>
      </c>
      <c r="BP5" s="11" t="s">
        <v>154</v>
      </c>
      <c r="BQ5" s="11" t="s">
        <v>155</v>
      </c>
      <c r="BR5" s="10" t="s">
        <v>156</v>
      </c>
      <c r="BS5" s="8" t="s">
        <v>157</v>
      </c>
      <c r="BT5" s="8" t="s">
        <v>158</v>
      </c>
      <c r="BU5" s="8" t="s">
        <v>159</v>
      </c>
      <c r="BV5" s="8" t="s">
        <v>160</v>
      </c>
      <c r="BW5" s="12" t="s">
        <v>161</v>
      </c>
      <c r="BX5" s="16"/>
    </row>
    <row r="6" spans="2:76" ht="20.100000000000001" customHeight="1">
      <c r="B6" s="399"/>
      <c r="C6" s="400"/>
      <c r="D6" s="416" t="s">
        <v>257</v>
      </c>
      <c r="E6" s="385"/>
      <c r="F6" s="84" t="s">
        <v>258</v>
      </c>
      <c r="G6" s="84" t="s">
        <v>259</v>
      </c>
      <c r="H6" s="84" t="s">
        <v>260</v>
      </c>
      <c r="I6" s="84" t="s">
        <v>254</v>
      </c>
      <c r="J6" s="84" t="s">
        <v>261</v>
      </c>
      <c r="K6" s="385" t="s">
        <v>257</v>
      </c>
      <c r="L6" s="385"/>
      <c r="M6" s="84" t="s">
        <v>258</v>
      </c>
      <c r="N6" s="84" t="s">
        <v>259</v>
      </c>
      <c r="O6" s="84" t="s">
        <v>260</v>
      </c>
      <c r="P6" s="84" t="s">
        <v>254</v>
      </c>
      <c r="Q6" s="396"/>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287</v>
      </c>
      <c r="BL6" s="22" t="s">
        <v>287</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c r="B7" s="13" t="s">
        <v>28</v>
      </c>
      <c r="C7" s="23" t="s">
        <v>220</v>
      </c>
      <c r="D7" s="75" t="s">
        <v>262</v>
      </c>
      <c r="E7" s="64">
        <v>28</v>
      </c>
      <c r="F7" s="64">
        <v>5</v>
      </c>
      <c r="G7" s="64">
        <v>6</v>
      </c>
      <c r="H7" s="64">
        <v>10</v>
      </c>
      <c r="I7" s="64">
        <v>0</v>
      </c>
      <c r="J7" s="64" t="s">
        <v>266</v>
      </c>
      <c r="K7" s="64" t="s">
        <v>262</v>
      </c>
      <c r="L7" s="64">
        <v>28</v>
      </c>
      <c r="M7" s="64">
        <v>5</v>
      </c>
      <c r="N7" s="64">
        <v>7</v>
      </c>
      <c r="O7" s="64">
        <v>10</v>
      </c>
      <c r="P7" s="64">
        <v>0</v>
      </c>
      <c r="Q7" s="93" t="s">
        <v>518</v>
      </c>
      <c r="R7" s="94">
        <v>3.1</v>
      </c>
      <c r="S7" s="95">
        <v>17.899999999999999</v>
      </c>
      <c r="T7" s="95">
        <v>70</v>
      </c>
      <c r="U7" s="95" t="s">
        <v>555</v>
      </c>
      <c r="V7" s="95">
        <v>996.3</v>
      </c>
      <c r="W7" s="96">
        <v>15.5</v>
      </c>
      <c r="X7" s="470">
        <v>8.6</v>
      </c>
      <c r="Y7" s="93">
        <v>5.3E-3</v>
      </c>
      <c r="Z7" s="118">
        <v>0.21</v>
      </c>
      <c r="AA7" s="118">
        <v>2</v>
      </c>
      <c r="AB7" s="119">
        <v>0.12</v>
      </c>
      <c r="AC7" s="118">
        <v>0.67</v>
      </c>
      <c r="AD7" s="118">
        <v>0.13</v>
      </c>
      <c r="AE7" s="118">
        <v>3.9E-2</v>
      </c>
      <c r="AF7" s="96">
        <v>0.11</v>
      </c>
      <c r="AG7" s="93">
        <v>230</v>
      </c>
      <c r="AH7" s="118">
        <v>120</v>
      </c>
      <c r="AI7" s="118" t="s">
        <v>443</v>
      </c>
      <c r="AJ7" s="118">
        <v>120</v>
      </c>
      <c r="AK7" s="118" t="s">
        <v>288</v>
      </c>
      <c r="AL7" s="118" t="s">
        <v>289</v>
      </c>
      <c r="AM7" s="118" t="s">
        <v>290</v>
      </c>
      <c r="AN7" s="118">
        <v>1.9</v>
      </c>
      <c r="AO7" s="118" t="s">
        <v>267</v>
      </c>
      <c r="AP7" s="118">
        <v>3.2</v>
      </c>
      <c r="AQ7" s="118">
        <v>90</v>
      </c>
      <c r="AR7" s="118">
        <v>0.55000000000000004</v>
      </c>
      <c r="AS7" s="118">
        <v>3.8</v>
      </c>
      <c r="AT7" s="118">
        <v>1.7</v>
      </c>
      <c r="AU7" s="118">
        <v>32</v>
      </c>
      <c r="AV7" s="118">
        <v>0.56000000000000005</v>
      </c>
      <c r="AW7" s="118">
        <v>0.47</v>
      </c>
      <c r="AX7" s="118">
        <v>0.35</v>
      </c>
      <c r="AY7" s="118" t="s">
        <v>291</v>
      </c>
      <c r="AZ7" s="118">
        <v>0.82</v>
      </c>
      <c r="BA7" s="118" t="s">
        <v>292</v>
      </c>
      <c r="BB7" s="118">
        <v>1.6</v>
      </c>
      <c r="BC7" s="118" t="s">
        <v>268</v>
      </c>
      <c r="BD7" s="118" t="s">
        <v>293</v>
      </c>
      <c r="BE7" s="118" t="s">
        <v>294</v>
      </c>
      <c r="BF7" s="95" t="s">
        <v>268</v>
      </c>
      <c r="BG7" s="95" t="s">
        <v>272</v>
      </c>
      <c r="BH7" s="95" t="s">
        <v>295</v>
      </c>
      <c r="BI7" s="95" t="s">
        <v>296</v>
      </c>
      <c r="BJ7" s="118">
        <v>4.4000000000000004</v>
      </c>
      <c r="BK7" s="138" t="s">
        <v>297</v>
      </c>
      <c r="BL7" s="137">
        <v>0.14000000000000001</v>
      </c>
      <c r="BM7" s="93" t="s">
        <v>298</v>
      </c>
      <c r="BN7" s="120">
        <v>0.3</v>
      </c>
      <c r="BO7" s="119">
        <v>0.53</v>
      </c>
      <c r="BP7" s="119">
        <v>0.3</v>
      </c>
      <c r="BQ7" s="119">
        <v>0.79</v>
      </c>
      <c r="BR7" s="118">
        <v>0.37</v>
      </c>
      <c r="BS7" s="95">
        <v>0.93</v>
      </c>
      <c r="BT7" s="95">
        <v>6.7000000000000004E-2</v>
      </c>
      <c r="BU7" s="136">
        <v>1.9</v>
      </c>
      <c r="BV7" s="136">
        <v>0.57999999999999996</v>
      </c>
      <c r="BW7" s="23">
        <v>1.5</v>
      </c>
      <c r="BX7" s="66"/>
    </row>
    <row r="8" spans="2:76" ht="20.100000000000001" customHeight="1">
      <c r="B8" s="24" t="s">
        <v>28</v>
      </c>
      <c r="C8" s="25" t="s">
        <v>182</v>
      </c>
      <c r="D8" s="75" t="s">
        <v>262</v>
      </c>
      <c r="E8" s="64">
        <v>28</v>
      </c>
      <c r="F8" s="64">
        <v>5</v>
      </c>
      <c r="G8" s="64">
        <v>7</v>
      </c>
      <c r="H8" s="64">
        <v>10</v>
      </c>
      <c r="I8" s="64">
        <v>0</v>
      </c>
      <c r="J8" s="64" t="s">
        <v>266</v>
      </c>
      <c r="K8" s="64" t="s">
        <v>262</v>
      </c>
      <c r="L8" s="64">
        <v>28</v>
      </c>
      <c r="M8" s="64">
        <v>5</v>
      </c>
      <c r="N8" s="64">
        <v>8</v>
      </c>
      <c r="O8" s="64">
        <v>10</v>
      </c>
      <c r="P8" s="64">
        <v>0</v>
      </c>
      <c r="Q8" s="97" t="s">
        <v>506</v>
      </c>
      <c r="R8" s="91">
        <v>2.2000000000000002</v>
      </c>
      <c r="S8" s="91">
        <v>19.8</v>
      </c>
      <c r="T8" s="91">
        <v>42</v>
      </c>
      <c r="U8" s="91" t="s">
        <v>555</v>
      </c>
      <c r="V8" s="91">
        <v>992.3</v>
      </c>
      <c r="W8" s="98">
        <v>25.1</v>
      </c>
      <c r="X8" s="471">
        <v>15.6</v>
      </c>
      <c r="Y8" s="97">
        <v>1.6E-2</v>
      </c>
      <c r="Z8" s="121">
        <v>0.31</v>
      </c>
      <c r="AA8" s="121">
        <v>3</v>
      </c>
      <c r="AB8" s="122">
        <v>5.8000000000000003E-2</v>
      </c>
      <c r="AC8" s="121">
        <v>1</v>
      </c>
      <c r="AD8" s="121">
        <v>0.18</v>
      </c>
      <c r="AE8" s="121">
        <v>2.8000000000000001E-2</v>
      </c>
      <c r="AF8" s="98">
        <v>0.2</v>
      </c>
      <c r="AG8" s="97">
        <v>95</v>
      </c>
      <c r="AH8" s="121">
        <v>520</v>
      </c>
      <c r="AI8" s="121" t="s">
        <v>443</v>
      </c>
      <c r="AJ8" s="121">
        <v>230</v>
      </c>
      <c r="AK8" s="121">
        <v>210</v>
      </c>
      <c r="AL8" s="121">
        <v>0.19</v>
      </c>
      <c r="AM8" s="121">
        <v>45</v>
      </c>
      <c r="AN8" s="121">
        <v>1.9</v>
      </c>
      <c r="AO8" s="121" t="s">
        <v>267</v>
      </c>
      <c r="AP8" s="121">
        <v>10</v>
      </c>
      <c r="AQ8" s="121">
        <v>410</v>
      </c>
      <c r="AR8" s="121">
        <v>0.15</v>
      </c>
      <c r="AS8" s="121">
        <v>2</v>
      </c>
      <c r="AT8" s="121">
        <v>3.2</v>
      </c>
      <c r="AU8" s="121">
        <v>20</v>
      </c>
      <c r="AV8" s="121">
        <v>1.2</v>
      </c>
      <c r="AW8" s="121">
        <v>1.3</v>
      </c>
      <c r="AX8" s="121">
        <v>1.1000000000000001</v>
      </c>
      <c r="AY8" s="121" t="s">
        <v>291</v>
      </c>
      <c r="AZ8" s="121">
        <v>1.8</v>
      </c>
      <c r="BA8" s="121">
        <v>0.11</v>
      </c>
      <c r="BB8" s="121">
        <v>6</v>
      </c>
      <c r="BC8" s="121">
        <v>0.34</v>
      </c>
      <c r="BD8" s="121">
        <v>1.1000000000000001</v>
      </c>
      <c r="BE8" s="121" t="s">
        <v>294</v>
      </c>
      <c r="BF8" s="91" t="s">
        <v>268</v>
      </c>
      <c r="BG8" s="91" t="s">
        <v>272</v>
      </c>
      <c r="BH8" s="91" t="s">
        <v>295</v>
      </c>
      <c r="BI8" s="91" t="s">
        <v>296</v>
      </c>
      <c r="BJ8" s="121">
        <v>6.6</v>
      </c>
      <c r="BK8" s="76" t="s">
        <v>297</v>
      </c>
      <c r="BL8" s="139">
        <v>0.15</v>
      </c>
      <c r="BM8" s="97" t="s">
        <v>298</v>
      </c>
      <c r="BN8" s="122">
        <v>0.36</v>
      </c>
      <c r="BO8" s="122">
        <v>0.5</v>
      </c>
      <c r="BP8" s="122">
        <v>0.24</v>
      </c>
      <c r="BQ8" s="122">
        <v>0.98</v>
      </c>
      <c r="BR8" s="121">
        <v>0.37</v>
      </c>
      <c r="BS8" s="91">
        <v>1.1000000000000001</v>
      </c>
      <c r="BT8" s="91">
        <v>0.11</v>
      </c>
      <c r="BU8" s="26">
        <v>2.1</v>
      </c>
      <c r="BV8" s="26">
        <v>0.6</v>
      </c>
      <c r="BW8" s="25">
        <v>1.5</v>
      </c>
      <c r="BX8" s="67"/>
    </row>
    <row r="9" spans="2:76" ht="20.100000000000001" customHeight="1" thickBot="1">
      <c r="B9" s="27" t="s">
        <v>28</v>
      </c>
      <c r="C9" s="58" t="s">
        <v>183</v>
      </c>
      <c r="D9" s="27" t="s">
        <v>262</v>
      </c>
      <c r="E9" s="63">
        <v>28</v>
      </c>
      <c r="F9" s="63">
        <v>5</v>
      </c>
      <c r="G9" s="63">
        <v>8</v>
      </c>
      <c r="H9" s="63">
        <v>10</v>
      </c>
      <c r="I9" s="63">
        <v>0</v>
      </c>
      <c r="J9" s="63" t="s">
        <v>266</v>
      </c>
      <c r="K9" s="63" t="s">
        <v>262</v>
      </c>
      <c r="L9" s="63">
        <v>28</v>
      </c>
      <c r="M9" s="63">
        <v>5</v>
      </c>
      <c r="N9" s="63">
        <v>9</v>
      </c>
      <c r="O9" s="63">
        <v>10</v>
      </c>
      <c r="P9" s="58">
        <v>0</v>
      </c>
      <c r="Q9" s="99" t="s">
        <v>518</v>
      </c>
      <c r="R9" s="92">
        <v>2.1</v>
      </c>
      <c r="S9" s="92">
        <v>19</v>
      </c>
      <c r="T9" s="92">
        <v>44</v>
      </c>
      <c r="U9" s="92" t="s">
        <v>555</v>
      </c>
      <c r="V9" s="92">
        <v>1001.5</v>
      </c>
      <c r="W9" s="100">
        <v>23.3</v>
      </c>
      <c r="X9" s="472">
        <v>20.7</v>
      </c>
      <c r="Y9" s="112">
        <v>5.0999999999999997E-2</v>
      </c>
      <c r="Z9" s="123">
        <v>0.59</v>
      </c>
      <c r="AA9" s="123">
        <v>2.1</v>
      </c>
      <c r="AB9" s="124">
        <v>0.12</v>
      </c>
      <c r="AC9" s="123">
        <v>0.71</v>
      </c>
      <c r="AD9" s="123">
        <v>0.17</v>
      </c>
      <c r="AE9" s="123">
        <v>3.7999999999999999E-2</v>
      </c>
      <c r="AF9" s="114">
        <v>0.16</v>
      </c>
      <c r="AG9" s="112">
        <v>200</v>
      </c>
      <c r="AH9" s="123">
        <v>790</v>
      </c>
      <c r="AI9" s="123" t="s">
        <v>443</v>
      </c>
      <c r="AJ9" s="123">
        <v>330</v>
      </c>
      <c r="AK9" s="123">
        <v>220</v>
      </c>
      <c r="AL9" s="123">
        <v>0.18</v>
      </c>
      <c r="AM9" s="123">
        <v>50</v>
      </c>
      <c r="AN9" s="123">
        <v>2.9</v>
      </c>
      <c r="AO9" s="123" t="s">
        <v>267</v>
      </c>
      <c r="AP9" s="123">
        <v>14</v>
      </c>
      <c r="AQ9" s="123">
        <v>660</v>
      </c>
      <c r="AR9" s="123">
        <v>0.23</v>
      </c>
      <c r="AS9" s="123">
        <v>25</v>
      </c>
      <c r="AT9" s="123">
        <v>2.2000000000000002</v>
      </c>
      <c r="AU9" s="123">
        <v>21</v>
      </c>
      <c r="AV9" s="123">
        <v>1.7</v>
      </c>
      <c r="AW9" s="123">
        <v>0.52</v>
      </c>
      <c r="AX9" s="123">
        <v>1.7</v>
      </c>
      <c r="AY9" s="123" t="s">
        <v>291</v>
      </c>
      <c r="AZ9" s="123">
        <v>1</v>
      </c>
      <c r="BA9" s="123">
        <v>0.16</v>
      </c>
      <c r="BB9" s="123">
        <v>8.1</v>
      </c>
      <c r="BC9" s="123">
        <v>0.5</v>
      </c>
      <c r="BD9" s="123">
        <v>1.1000000000000001</v>
      </c>
      <c r="BE9" s="123">
        <v>7.0999999999999994E-2</v>
      </c>
      <c r="BF9" s="113" t="s">
        <v>268</v>
      </c>
      <c r="BG9" s="113">
        <v>0.24</v>
      </c>
      <c r="BH9" s="113" t="s">
        <v>295</v>
      </c>
      <c r="BI9" s="113">
        <v>0.18</v>
      </c>
      <c r="BJ9" s="123">
        <v>7.4</v>
      </c>
      <c r="BK9" s="77" t="s">
        <v>297</v>
      </c>
      <c r="BL9" s="143">
        <v>0.2</v>
      </c>
      <c r="BM9" s="112" t="s">
        <v>298</v>
      </c>
      <c r="BN9" s="124">
        <v>0.45</v>
      </c>
      <c r="BO9" s="124">
        <v>0.69</v>
      </c>
      <c r="BP9" s="124">
        <v>0.44</v>
      </c>
      <c r="BQ9" s="124">
        <v>1.4</v>
      </c>
      <c r="BR9" s="123">
        <v>0.79</v>
      </c>
      <c r="BS9" s="113">
        <v>1.3</v>
      </c>
      <c r="BT9" s="113">
        <v>9.8000000000000004E-2</v>
      </c>
      <c r="BU9" s="29">
        <v>3</v>
      </c>
      <c r="BV9" s="29">
        <v>0.79</v>
      </c>
      <c r="BW9" s="28">
        <v>1.8</v>
      </c>
      <c r="BX9" s="68"/>
    </row>
    <row r="10" spans="2:76" ht="20.100000000000001" customHeight="1">
      <c r="B10" s="24" t="s">
        <v>169</v>
      </c>
      <c r="C10" s="57" t="s">
        <v>184</v>
      </c>
      <c r="D10" s="75" t="s">
        <v>262</v>
      </c>
      <c r="E10" s="64">
        <v>28</v>
      </c>
      <c r="F10" s="64">
        <v>5</v>
      </c>
      <c r="G10" s="64">
        <v>9</v>
      </c>
      <c r="H10" s="64">
        <v>10</v>
      </c>
      <c r="I10" s="64">
        <v>0</v>
      </c>
      <c r="J10" s="64" t="s">
        <v>266</v>
      </c>
      <c r="K10" s="64" t="s">
        <v>262</v>
      </c>
      <c r="L10" s="64">
        <v>28</v>
      </c>
      <c r="M10" s="64">
        <v>5</v>
      </c>
      <c r="N10" s="64">
        <v>10</v>
      </c>
      <c r="O10" s="64">
        <v>10</v>
      </c>
      <c r="P10" s="64">
        <v>0</v>
      </c>
      <c r="Q10" s="101" t="s">
        <v>518</v>
      </c>
      <c r="R10" s="102">
        <v>3.1</v>
      </c>
      <c r="S10" s="103">
        <v>17.600000000000001</v>
      </c>
      <c r="T10" s="103">
        <v>80</v>
      </c>
      <c r="U10" s="103">
        <v>18</v>
      </c>
      <c r="V10" s="104">
        <v>997</v>
      </c>
      <c r="W10" s="105">
        <v>10.199999999999999</v>
      </c>
      <c r="X10" s="473">
        <v>8.6999999999999993</v>
      </c>
      <c r="Y10" s="106">
        <v>2.9000000000000001E-2</v>
      </c>
      <c r="Z10" s="125">
        <v>0.28999999999999998</v>
      </c>
      <c r="AA10" s="125">
        <v>1.1000000000000001</v>
      </c>
      <c r="AB10" s="125">
        <v>8.2000000000000003E-2</v>
      </c>
      <c r="AC10" s="125">
        <v>0.37</v>
      </c>
      <c r="AD10" s="125">
        <v>9.6000000000000002E-2</v>
      </c>
      <c r="AE10" s="125">
        <v>1.6E-2</v>
      </c>
      <c r="AF10" s="108">
        <v>0.04</v>
      </c>
      <c r="AG10" s="106">
        <v>190</v>
      </c>
      <c r="AH10" s="125">
        <v>260</v>
      </c>
      <c r="AI10" s="125" t="s">
        <v>443</v>
      </c>
      <c r="AJ10" s="125">
        <v>170</v>
      </c>
      <c r="AK10" s="125" t="s">
        <v>288</v>
      </c>
      <c r="AL10" s="125" t="s">
        <v>289</v>
      </c>
      <c r="AM10" s="125">
        <v>12</v>
      </c>
      <c r="AN10" s="125">
        <v>0.9</v>
      </c>
      <c r="AO10" s="125" t="s">
        <v>267</v>
      </c>
      <c r="AP10" s="125">
        <v>3.7</v>
      </c>
      <c r="AQ10" s="125">
        <v>140</v>
      </c>
      <c r="AR10" s="125" t="s">
        <v>299</v>
      </c>
      <c r="AS10" s="125">
        <v>1.1000000000000001</v>
      </c>
      <c r="AT10" s="125">
        <v>1.2</v>
      </c>
      <c r="AU10" s="125">
        <v>10</v>
      </c>
      <c r="AV10" s="125">
        <v>0.5</v>
      </c>
      <c r="AW10" s="125" t="s">
        <v>300</v>
      </c>
      <c r="AX10" s="125">
        <v>0.53</v>
      </c>
      <c r="AY10" s="125" t="s">
        <v>291</v>
      </c>
      <c r="AZ10" s="125">
        <v>0.61</v>
      </c>
      <c r="BA10" s="125" t="s">
        <v>292</v>
      </c>
      <c r="BB10" s="125">
        <v>2.2999999999999998</v>
      </c>
      <c r="BC10" s="125">
        <v>0.13</v>
      </c>
      <c r="BD10" s="125">
        <v>0.22</v>
      </c>
      <c r="BE10" s="125" t="s">
        <v>294</v>
      </c>
      <c r="BF10" s="107" t="s">
        <v>268</v>
      </c>
      <c r="BG10" s="107" t="s">
        <v>272</v>
      </c>
      <c r="BH10" s="107" t="s">
        <v>295</v>
      </c>
      <c r="BI10" s="107" t="s">
        <v>296</v>
      </c>
      <c r="BJ10" s="125">
        <v>2.2999999999999998</v>
      </c>
      <c r="BK10" s="78" t="s">
        <v>297</v>
      </c>
      <c r="BL10" s="141" t="s">
        <v>296</v>
      </c>
      <c r="BM10" s="106" t="s">
        <v>298</v>
      </c>
      <c r="BN10" s="120">
        <v>0.15</v>
      </c>
      <c r="BO10" s="120">
        <v>0.39</v>
      </c>
      <c r="BP10" s="120">
        <v>0.25</v>
      </c>
      <c r="BQ10" s="120">
        <v>0.68</v>
      </c>
      <c r="BR10" s="125">
        <v>0.33</v>
      </c>
      <c r="BS10" s="107">
        <v>0.71</v>
      </c>
      <c r="BT10" s="107">
        <v>8.5000000000000006E-2</v>
      </c>
      <c r="BU10" s="32">
        <v>1.5</v>
      </c>
      <c r="BV10" s="32">
        <v>0.45</v>
      </c>
      <c r="BW10" s="31">
        <v>0.9</v>
      </c>
      <c r="BX10" s="69"/>
    </row>
    <row r="11" spans="2:76" ht="20.100000000000001" customHeight="1">
      <c r="B11" s="24" t="s">
        <v>193</v>
      </c>
      <c r="C11" s="25" t="s">
        <v>185</v>
      </c>
      <c r="D11" s="75" t="s">
        <v>262</v>
      </c>
      <c r="E11" s="64">
        <v>28</v>
      </c>
      <c r="F11" s="64">
        <v>5</v>
      </c>
      <c r="G11" s="64">
        <v>10</v>
      </c>
      <c r="H11" s="64">
        <v>10</v>
      </c>
      <c r="I11" s="64">
        <v>0</v>
      </c>
      <c r="J11" s="64" t="s">
        <v>266</v>
      </c>
      <c r="K11" s="64" t="s">
        <v>262</v>
      </c>
      <c r="L11" s="64">
        <v>28</v>
      </c>
      <c r="M11" s="64">
        <v>5</v>
      </c>
      <c r="N11" s="64">
        <v>11</v>
      </c>
      <c r="O11" s="64">
        <v>10</v>
      </c>
      <c r="P11" s="64">
        <v>0</v>
      </c>
      <c r="Q11" s="106" t="s">
        <v>498</v>
      </c>
      <c r="R11" s="107">
        <v>2.1</v>
      </c>
      <c r="S11" s="107">
        <v>17</v>
      </c>
      <c r="T11" s="107">
        <v>86</v>
      </c>
      <c r="U11" s="107">
        <v>13</v>
      </c>
      <c r="V11" s="107">
        <v>988.1</v>
      </c>
      <c r="W11" s="108">
        <v>9.6</v>
      </c>
      <c r="X11" s="473">
        <v>3.6</v>
      </c>
      <c r="Y11" s="106" t="s">
        <v>301</v>
      </c>
      <c r="Z11" s="125">
        <v>0.33</v>
      </c>
      <c r="AA11" s="125">
        <v>0.55000000000000004</v>
      </c>
      <c r="AB11" s="120" t="s">
        <v>302</v>
      </c>
      <c r="AC11" s="125">
        <v>0.34</v>
      </c>
      <c r="AD11" s="125">
        <v>5.8999999999999997E-2</v>
      </c>
      <c r="AE11" s="125" t="s">
        <v>303</v>
      </c>
      <c r="AF11" s="108" t="s">
        <v>304</v>
      </c>
      <c r="AG11" s="106" t="s">
        <v>305</v>
      </c>
      <c r="AH11" s="125" t="s">
        <v>306</v>
      </c>
      <c r="AI11" s="125" t="s">
        <v>443</v>
      </c>
      <c r="AJ11" s="125" t="s">
        <v>307</v>
      </c>
      <c r="AK11" s="125" t="s">
        <v>288</v>
      </c>
      <c r="AL11" s="125" t="s">
        <v>289</v>
      </c>
      <c r="AM11" s="125" t="s">
        <v>290</v>
      </c>
      <c r="AN11" s="125">
        <v>0.13</v>
      </c>
      <c r="AO11" s="125" t="s">
        <v>267</v>
      </c>
      <c r="AP11" s="125" t="s">
        <v>308</v>
      </c>
      <c r="AQ11" s="125" t="s">
        <v>309</v>
      </c>
      <c r="AR11" s="125" t="s">
        <v>299</v>
      </c>
      <c r="AS11" s="125" t="s">
        <v>310</v>
      </c>
      <c r="AT11" s="125" t="s">
        <v>311</v>
      </c>
      <c r="AU11" s="125" t="s">
        <v>312</v>
      </c>
      <c r="AV11" s="125">
        <v>0.15</v>
      </c>
      <c r="AW11" s="125" t="s">
        <v>300</v>
      </c>
      <c r="AX11" s="125" t="s">
        <v>313</v>
      </c>
      <c r="AY11" s="125" t="s">
        <v>291</v>
      </c>
      <c r="AZ11" s="125">
        <v>0.82</v>
      </c>
      <c r="BA11" s="125" t="s">
        <v>292</v>
      </c>
      <c r="BB11" s="125" t="s">
        <v>295</v>
      </c>
      <c r="BC11" s="125" t="s">
        <v>268</v>
      </c>
      <c r="BD11" s="125" t="s">
        <v>293</v>
      </c>
      <c r="BE11" s="125" t="s">
        <v>294</v>
      </c>
      <c r="BF11" s="107" t="s">
        <v>268</v>
      </c>
      <c r="BG11" s="107" t="s">
        <v>272</v>
      </c>
      <c r="BH11" s="107" t="s">
        <v>295</v>
      </c>
      <c r="BI11" s="107" t="s">
        <v>296</v>
      </c>
      <c r="BJ11" s="125">
        <v>0.56999999999999995</v>
      </c>
      <c r="BK11" s="78" t="s">
        <v>297</v>
      </c>
      <c r="BL11" s="141" t="s">
        <v>296</v>
      </c>
      <c r="BM11" s="106" t="s">
        <v>298</v>
      </c>
      <c r="BN11" s="120">
        <v>0.19</v>
      </c>
      <c r="BO11" s="120">
        <v>0.27</v>
      </c>
      <c r="BP11" s="120">
        <v>0.15</v>
      </c>
      <c r="BQ11" s="120">
        <v>0.37</v>
      </c>
      <c r="BR11" s="125">
        <v>0.18</v>
      </c>
      <c r="BS11" s="107">
        <v>0.4</v>
      </c>
      <c r="BT11" s="107">
        <v>0.12</v>
      </c>
      <c r="BU11" s="32">
        <v>0.98</v>
      </c>
      <c r="BV11" s="32">
        <v>0.33</v>
      </c>
      <c r="BW11" s="31">
        <v>0.57999999999999996</v>
      </c>
      <c r="BX11" s="69"/>
    </row>
    <row r="12" spans="2:76" ht="20.100000000000001" customHeight="1">
      <c r="B12" s="24" t="s">
        <v>169</v>
      </c>
      <c r="C12" s="31" t="s">
        <v>194</v>
      </c>
      <c r="D12" s="75" t="s">
        <v>262</v>
      </c>
      <c r="E12" s="64">
        <v>28</v>
      </c>
      <c r="F12" s="64">
        <v>5</v>
      </c>
      <c r="G12" s="64">
        <v>11</v>
      </c>
      <c r="H12" s="64">
        <v>10</v>
      </c>
      <c r="I12" s="64">
        <v>0</v>
      </c>
      <c r="J12" s="64" t="s">
        <v>266</v>
      </c>
      <c r="K12" s="64" t="s">
        <v>262</v>
      </c>
      <c r="L12" s="64">
        <v>28</v>
      </c>
      <c r="M12" s="64">
        <v>5</v>
      </c>
      <c r="N12" s="64">
        <v>12</v>
      </c>
      <c r="O12" s="64">
        <v>10</v>
      </c>
      <c r="P12" s="64">
        <v>0</v>
      </c>
      <c r="Q12" s="106" t="s">
        <v>498</v>
      </c>
      <c r="R12" s="107">
        <v>1.7</v>
      </c>
      <c r="S12" s="107">
        <v>17.2</v>
      </c>
      <c r="T12" s="107">
        <v>83</v>
      </c>
      <c r="U12" s="107">
        <v>0.5</v>
      </c>
      <c r="V12" s="107">
        <v>987.6</v>
      </c>
      <c r="W12" s="108">
        <v>11.2</v>
      </c>
      <c r="X12" s="473">
        <v>5.0999999999999996</v>
      </c>
      <c r="Y12" s="106" t="s">
        <v>301</v>
      </c>
      <c r="Z12" s="125">
        <v>0.12</v>
      </c>
      <c r="AA12" s="125">
        <v>0.48</v>
      </c>
      <c r="AB12" s="120" t="s">
        <v>302</v>
      </c>
      <c r="AC12" s="125">
        <v>0.23</v>
      </c>
      <c r="AD12" s="125">
        <v>5.3999999999999999E-2</v>
      </c>
      <c r="AE12" s="125" t="s">
        <v>303</v>
      </c>
      <c r="AF12" s="108" t="s">
        <v>304</v>
      </c>
      <c r="AG12" s="106">
        <v>110</v>
      </c>
      <c r="AH12" s="125">
        <v>35</v>
      </c>
      <c r="AI12" s="125" t="s">
        <v>443</v>
      </c>
      <c r="AJ12" s="125">
        <v>78</v>
      </c>
      <c r="AK12" s="125" t="s">
        <v>288</v>
      </c>
      <c r="AL12" s="125" t="s">
        <v>289</v>
      </c>
      <c r="AM12" s="125" t="s">
        <v>290</v>
      </c>
      <c r="AN12" s="125">
        <v>0.18</v>
      </c>
      <c r="AO12" s="125" t="s">
        <v>267</v>
      </c>
      <c r="AP12" s="125">
        <v>1.4</v>
      </c>
      <c r="AQ12" s="125">
        <v>89</v>
      </c>
      <c r="AR12" s="125" t="s">
        <v>299</v>
      </c>
      <c r="AS12" s="125">
        <v>2.4</v>
      </c>
      <c r="AT12" s="125">
        <v>2.1</v>
      </c>
      <c r="AU12" s="125">
        <v>14</v>
      </c>
      <c r="AV12" s="125" t="s">
        <v>271</v>
      </c>
      <c r="AW12" s="125" t="s">
        <v>300</v>
      </c>
      <c r="AX12" s="125">
        <v>0.12</v>
      </c>
      <c r="AY12" s="125" t="s">
        <v>291</v>
      </c>
      <c r="AZ12" s="125">
        <v>2.2999999999999998</v>
      </c>
      <c r="BA12" s="125" t="s">
        <v>292</v>
      </c>
      <c r="BB12" s="125">
        <v>2</v>
      </c>
      <c r="BC12" s="125" t="s">
        <v>268</v>
      </c>
      <c r="BD12" s="125" t="s">
        <v>293</v>
      </c>
      <c r="BE12" s="125" t="s">
        <v>294</v>
      </c>
      <c r="BF12" s="107" t="s">
        <v>268</v>
      </c>
      <c r="BG12" s="107" t="s">
        <v>272</v>
      </c>
      <c r="BH12" s="107" t="s">
        <v>295</v>
      </c>
      <c r="BI12" s="107" t="s">
        <v>296</v>
      </c>
      <c r="BJ12" s="125">
        <v>5</v>
      </c>
      <c r="BK12" s="78" t="s">
        <v>297</v>
      </c>
      <c r="BL12" s="141" t="s">
        <v>296</v>
      </c>
      <c r="BM12" s="106" t="s">
        <v>298</v>
      </c>
      <c r="BN12" s="120">
        <v>0.31</v>
      </c>
      <c r="BO12" s="120">
        <v>0.42</v>
      </c>
      <c r="BP12" s="120">
        <v>0.32</v>
      </c>
      <c r="BQ12" s="120">
        <v>0.69</v>
      </c>
      <c r="BR12" s="125">
        <v>0.33</v>
      </c>
      <c r="BS12" s="107">
        <v>0.87</v>
      </c>
      <c r="BT12" s="107">
        <v>0.15</v>
      </c>
      <c r="BU12" s="32">
        <v>1.7</v>
      </c>
      <c r="BV12" s="32">
        <v>0.66</v>
      </c>
      <c r="BW12" s="31">
        <v>0.92</v>
      </c>
      <c r="BX12" s="69"/>
    </row>
    <row r="13" spans="2:76" ht="20.100000000000001" customHeight="1">
      <c r="B13" s="24" t="s">
        <v>169</v>
      </c>
      <c r="C13" s="55" t="s">
        <v>221</v>
      </c>
      <c r="D13" s="75" t="s">
        <v>262</v>
      </c>
      <c r="E13" s="64">
        <v>28</v>
      </c>
      <c r="F13" s="64">
        <v>5</v>
      </c>
      <c r="G13" s="64">
        <v>12</v>
      </c>
      <c r="H13" s="64">
        <v>10</v>
      </c>
      <c r="I13" s="64">
        <v>0</v>
      </c>
      <c r="J13" s="64" t="s">
        <v>266</v>
      </c>
      <c r="K13" s="64" t="s">
        <v>262</v>
      </c>
      <c r="L13" s="64">
        <v>28</v>
      </c>
      <c r="M13" s="64">
        <v>5</v>
      </c>
      <c r="N13" s="64">
        <v>13</v>
      </c>
      <c r="O13" s="64">
        <v>10</v>
      </c>
      <c r="P13" s="64">
        <v>0</v>
      </c>
      <c r="Q13" s="109" t="s">
        <v>518</v>
      </c>
      <c r="R13" s="110">
        <v>1.7</v>
      </c>
      <c r="S13" s="110">
        <v>18.399999999999999</v>
      </c>
      <c r="T13" s="110">
        <v>62</v>
      </c>
      <c r="U13" s="110" t="s">
        <v>555</v>
      </c>
      <c r="V13" s="110">
        <v>1001.4</v>
      </c>
      <c r="W13" s="111">
        <v>26.4</v>
      </c>
      <c r="X13" s="471">
        <v>7</v>
      </c>
      <c r="Y13" s="97">
        <v>4.4999999999999997E-3</v>
      </c>
      <c r="Z13" s="121">
        <v>0.16</v>
      </c>
      <c r="AA13" s="121">
        <v>0.93</v>
      </c>
      <c r="AB13" s="122">
        <v>4.3999999999999997E-2</v>
      </c>
      <c r="AC13" s="121">
        <v>0.35</v>
      </c>
      <c r="AD13" s="121">
        <v>9.6000000000000002E-2</v>
      </c>
      <c r="AE13" s="121">
        <v>5.5999999999999999E-3</v>
      </c>
      <c r="AF13" s="98">
        <v>5.6000000000000001E-2</v>
      </c>
      <c r="AG13" s="97" t="s">
        <v>305</v>
      </c>
      <c r="AH13" s="121">
        <v>22</v>
      </c>
      <c r="AI13" s="121" t="s">
        <v>443</v>
      </c>
      <c r="AJ13" s="121" t="s">
        <v>307</v>
      </c>
      <c r="AK13" s="121" t="s">
        <v>288</v>
      </c>
      <c r="AL13" s="121" t="s">
        <v>289</v>
      </c>
      <c r="AM13" s="121" t="s">
        <v>290</v>
      </c>
      <c r="AN13" s="121">
        <v>1.1000000000000001</v>
      </c>
      <c r="AO13" s="121" t="s">
        <v>267</v>
      </c>
      <c r="AP13" s="121">
        <v>1.4</v>
      </c>
      <c r="AQ13" s="121">
        <v>46</v>
      </c>
      <c r="AR13" s="121" t="s">
        <v>299</v>
      </c>
      <c r="AS13" s="121" t="s">
        <v>310</v>
      </c>
      <c r="AT13" s="121">
        <v>1.8</v>
      </c>
      <c r="AU13" s="121" t="s">
        <v>312</v>
      </c>
      <c r="AV13" s="121">
        <v>0.52</v>
      </c>
      <c r="AW13" s="121" t="s">
        <v>300</v>
      </c>
      <c r="AX13" s="121" t="s">
        <v>313</v>
      </c>
      <c r="AY13" s="121" t="s">
        <v>291</v>
      </c>
      <c r="AZ13" s="121">
        <v>0.47</v>
      </c>
      <c r="BA13" s="121" t="s">
        <v>292</v>
      </c>
      <c r="BB13" s="121">
        <v>0.45</v>
      </c>
      <c r="BC13" s="121" t="s">
        <v>268</v>
      </c>
      <c r="BD13" s="121" t="s">
        <v>293</v>
      </c>
      <c r="BE13" s="121" t="s">
        <v>294</v>
      </c>
      <c r="BF13" s="91" t="s">
        <v>268</v>
      </c>
      <c r="BG13" s="91" t="s">
        <v>272</v>
      </c>
      <c r="BH13" s="91" t="s">
        <v>295</v>
      </c>
      <c r="BI13" s="91" t="s">
        <v>296</v>
      </c>
      <c r="BJ13" s="121">
        <v>2.2000000000000002</v>
      </c>
      <c r="BK13" s="76" t="s">
        <v>297</v>
      </c>
      <c r="BL13" s="139" t="s">
        <v>296</v>
      </c>
      <c r="BM13" s="97" t="s">
        <v>298</v>
      </c>
      <c r="BN13" s="122">
        <v>0.32</v>
      </c>
      <c r="BO13" s="122">
        <v>0.52</v>
      </c>
      <c r="BP13" s="122">
        <v>0.32</v>
      </c>
      <c r="BQ13" s="122">
        <v>0.75</v>
      </c>
      <c r="BR13" s="121">
        <v>0.36</v>
      </c>
      <c r="BS13" s="91">
        <v>0.86</v>
      </c>
      <c r="BT13" s="91">
        <v>0.12</v>
      </c>
      <c r="BU13" s="26">
        <v>1.9</v>
      </c>
      <c r="BV13" s="26">
        <v>0.59</v>
      </c>
      <c r="BW13" s="25">
        <v>1</v>
      </c>
      <c r="BX13" s="67"/>
    </row>
    <row r="14" spans="2:76" ht="20.100000000000001" customHeight="1">
      <c r="B14" s="24" t="s">
        <v>169</v>
      </c>
      <c r="C14" s="25" t="s">
        <v>186</v>
      </c>
      <c r="D14" s="76" t="s">
        <v>262</v>
      </c>
      <c r="E14" s="26">
        <v>28</v>
      </c>
      <c r="F14" s="26">
        <v>5</v>
      </c>
      <c r="G14" s="26">
        <v>13</v>
      </c>
      <c r="H14" s="26">
        <v>10</v>
      </c>
      <c r="I14" s="26">
        <v>0</v>
      </c>
      <c r="J14" s="26" t="s">
        <v>266</v>
      </c>
      <c r="K14" s="26" t="s">
        <v>262</v>
      </c>
      <c r="L14" s="26">
        <v>28</v>
      </c>
      <c r="M14" s="26">
        <v>5</v>
      </c>
      <c r="N14" s="26">
        <v>14</v>
      </c>
      <c r="O14" s="26">
        <v>10</v>
      </c>
      <c r="P14" s="26">
        <v>0</v>
      </c>
      <c r="Q14" s="97" t="s">
        <v>515</v>
      </c>
      <c r="R14" s="91">
        <v>2</v>
      </c>
      <c r="S14" s="91">
        <v>20.9</v>
      </c>
      <c r="T14" s="91">
        <v>55</v>
      </c>
      <c r="U14" s="91" t="s">
        <v>555</v>
      </c>
      <c r="V14" s="91">
        <v>1003.3</v>
      </c>
      <c r="W14" s="98">
        <v>23.2</v>
      </c>
      <c r="X14" s="471">
        <v>14</v>
      </c>
      <c r="Y14" s="97" t="s">
        <v>301</v>
      </c>
      <c r="Z14" s="121">
        <v>0.21</v>
      </c>
      <c r="AA14" s="121">
        <v>3.3</v>
      </c>
      <c r="AB14" s="122">
        <v>7.2999999999999995E-2</v>
      </c>
      <c r="AC14" s="121">
        <v>1.2</v>
      </c>
      <c r="AD14" s="121">
        <v>0.19</v>
      </c>
      <c r="AE14" s="121">
        <v>8.6E-3</v>
      </c>
      <c r="AF14" s="98">
        <v>7.1999999999999995E-2</v>
      </c>
      <c r="AG14" s="97">
        <v>110</v>
      </c>
      <c r="AH14" s="121">
        <v>28</v>
      </c>
      <c r="AI14" s="121" t="s">
        <v>443</v>
      </c>
      <c r="AJ14" s="121">
        <v>34</v>
      </c>
      <c r="AK14" s="121" t="s">
        <v>288</v>
      </c>
      <c r="AL14" s="121" t="s">
        <v>289</v>
      </c>
      <c r="AM14" s="121" t="s">
        <v>290</v>
      </c>
      <c r="AN14" s="121">
        <v>1.6</v>
      </c>
      <c r="AO14" s="121" t="s">
        <v>267</v>
      </c>
      <c r="AP14" s="121">
        <v>1.9</v>
      </c>
      <c r="AQ14" s="121">
        <v>45</v>
      </c>
      <c r="AR14" s="121" t="s">
        <v>299</v>
      </c>
      <c r="AS14" s="121" t="s">
        <v>310</v>
      </c>
      <c r="AT14" s="121" t="s">
        <v>311</v>
      </c>
      <c r="AU14" s="121">
        <v>10</v>
      </c>
      <c r="AV14" s="121">
        <v>0.34</v>
      </c>
      <c r="AW14" s="121">
        <v>1.1000000000000001</v>
      </c>
      <c r="AX14" s="121">
        <v>0.12</v>
      </c>
      <c r="AY14" s="121" t="s">
        <v>291</v>
      </c>
      <c r="AZ14" s="121">
        <v>0.53</v>
      </c>
      <c r="BA14" s="121" t="s">
        <v>292</v>
      </c>
      <c r="BB14" s="121">
        <v>0.69</v>
      </c>
      <c r="BC14" s="121" t="s">
        <v>268</v>
      </c>
      <c r="BD14" s="121" t="s">
        <v>293</v>
      </c>
      <c r="BE14" s="121" t="s">
        <v>294</v>
      </c>
      <c r="BF14" s="91" t="s">
        <v>268</v>
      </c>
      <c r="BG14" s="91" t="s">
        <v>272</v>
      </c>
      <c r="BH14" s="91" t="s">
        <v>295</v>
      </c>
      <c r="BI14" s="91" t="s">
        <v>296</v>
      </c>
      <c r="BJ14" s="121">
        <v>2.2999999999999998</v>
      </c>
      <c r="BK14" s="76" t="s">
        <v>297</v>
      </c>
      <c r="BL14" s="139" t="s">
        <v>296</v>
      </c>
      <c r="BM14" s="97" t="s">
        <v>298</v>
      </c>
      <c r="BN14" s="122">
        <v>0.55000000000000004</v>
      </c>
      <c r="BO14" s="122">
        <v>0.68</v>
      </c>
      <c r="BP14" s="122">
        <v>0.37</v>
      </c>
      <c r="BQ14" s="122">
        <v>1.4</v>
      </c>
      <c r="BR14" s="121">
        <v>0.65</v>
      </c>
      <c r="BS14" s="91">
        <v>1.4</v>
      </c>
      <c r="BT14" s="91">
        <v>0.14000000000000001</v>
      </c>
      <c r="BU14" s="26">
        <v>3</v>
      </c>
      <c r="BV14" s="26">
        <v>0.79</v>
      </c>
      <c r="BW14" s="25">
        <v>2.1</v>
      </c>
      <c r="BX14" s="67"/>
    </row>
    <row r="15" spans="2:76" ht="20.100000000000001" customHeight="1">
      <c r="B15" s="24" t="s">
        <v>169</v>
      </c>
      <c r="C15" s="25" t="s">
        <v>187</v>
      </c>
      <c r="D15" s="76" t="s">
        <v>262</v>
      </c>
      <c r="E15" s="26">
        <v>28</v>
      </c>
      <c r="F15" s="26">
        <v>5</v>
      </c>
      <c r="G15" s="26">
        <v>14</v>
      </c>
      <c r="H15" s="26">
        <v>10</v>
      </c>
      <c r="I15" s="26">
        <v>0</v>
      </c>
      <c r="J15" s="26" t="s">
        <v>266</v>
      </c>
      <c r="K15" s="26" t="s">
        <v>262</v>
      </c>
      <c r="L15" s="26">
        <v>28</v>
      </c>
      <c r="M15" s="26">
        <v>5</v>
      </c>
      <c r="N15" s="26">
        <v>15</v>
      </c>
      <c r="O15" s="26">
        <v>10</v>
      </c>
      <c r="P15" s="26">
        <v>0</v>
      </c>
      <c r="Q15" s="97" t="s">
        <v>530</v>
      </c>
      <c r="R15" s="91">
        <v>2.2999999999999998</v>
      </c>
      <c r="S15" s="91">
        <v>16.7</v>
      </c>
      <c r="T15" s="91">
        <v>52</v>
      </c>
      <c r="U15" s="91" t="s">
        <v>555</v>
      </c>
      <c r="V15" s="91">
        <v>1007.3</v>
      </c>
      <c r="W15" s="98">
        <v>25.4</v>
      </c>
      <c r="X15" s="471">
        <v>12.5</v>
      </c>
      <c r="Y15" s="97" t="s">
        <v>301</v>
      </c>
      <c r="Z15" s="121">
        <v>0.37</v>
      </c>
      <c r="AA15" s="121">
        <v>3.3</v>
      </c>
      <c r="AB15" s="122">
        <v>0.27</v>
      </c>
      <c r="AC15" s="121">
        <v>1.1000000000000001</v>
      </c>
      <c r="AD15" s="121">
        <v>0.16</v>
      </c>
      <c r="AE15" s="121">
        <v>3.5999999999999997E-2</v>
      </c>
      <c r="AF15" s="98">
        <v>4.8000000000000001E-2</v>
      </c>
      <c r="AG15" s="97">
        <v>290</v>
      </c>
      <c r="AH15" s="121">
        <v>85</v>
      </c>
      <c r="AI15" s="121" t="s">
        <v>443</v>
      </c>
      <c r="AJ15" s="121">
        <v>57</v>
      </c>
      <c r="AK15" s="121" t="s">
        <v>288</v>
      </c>
      <c r="AL15" s="121" t="s">
        <v>289</v>
      </c>
      <c r="AM15" s="121" t="s">
        <v>290</v>
      </c>
      <c r="AN15" s="121">
        <v>1.6</v>
      </c>
      <c r="AO15" s="121" t="s">
        <v>267</v>
      </c>
      <c r="AP15" s="121">
        <v>1.7</v>
      </c>
      <c r="AQ15" s="121">
        <v>38</v>
      </c>
      <c r="AR15" s="121" t="s">
        <v>299</v>
      </c>
      <c r="AS15" s="121" t="s">
        <v>310</v>
      </c>
      <c r="AT15" s="121">
        <v>3</v>
      </c>
      <c r="AU15" s="121">
        <v>9</v>
      </c>
      <c r="AV15" s="121">
        <v>1.9</v>
      </c>
      <c r="AW15" s="121">
        <v>0.62</v>
      </c>
      <c r="AX15" s="121">
        <v>0.18</v>
      </c>
      <c r="AY15" s="121" t="s">
        <v>291</v>
      </c>
      <c r="AZ15" s="121">
        <v>0.91</v>
      </c>
      <c r="BA15" s="121" t="s">
        <v>292</v>
      </c>
      <c r="BB15" s="121">
        <v>0.95</v>
      </c>
      <c r="BC15" s="121" t="s">
        <v>268</v>
      </c>
      <c r="BD15" s="121" t="s">
        <v>293</v>
      </c>
      <c r="BE15" s="121" t="s">
        <v>294</v>
      </c>
      <c r="BF15" s="91" t="s">
        <v>268</v>
      </c>
      <c r="BG15" s="91" t="s">
        <v>272</v>
      </c>
      <c r="BH15" s="91" t="s">
        <v>295</v>
      </c>
      <c r="BI15" s="91" t="s">
        <v>296</v>
      </c>
      <c r="BJ15" s="121">
        <v>4.5999999999999996</v>
      </c>
      <c r="BK15" s="76" t="s">
        <v>297</v>
      </c>
      <c r="BL15" s="139">
        <v>0.31</v>
      </c>
      <c r="BM15" s="97" t="s">
        <v>298</v>
      </c>
      <c r="BN15" s="122">
        <v>0.3</v>
      </c>
      <c r="BO15" s="122">
        <v>0.54</v>
      </c>
      <c r="BP15" s="122">
        <v>0.31</v>
      </c>
      <c r="BQ15" s="122">
        <v>1</v>
      </c>
      <c r="BR15" s="121">
        <v>0.41</v>
      </c>
      <c r="BS15" s="91">
        <v>0.98</v>
      </c>
      <c r="BT15" s="91">
        <v>0.11</v>
      </c>
      <c r="BU15" s="26">
        <v>2.2000000000000002</v>
      </c>
      <c r="BV15" s="26">
        <v>0.5</v>
      </c>
      <c r="BW15" s="25">
        <v>1.6</v>
      </c>
      <c r="BX15" s="67"/>
    </row>
    <row r="16" spans="2:76" ht="20.100000000000001" customHeight="1" thickBot="1">
      <c r="B16" s="27" t="s">
        <v>169</v>
      </c>
      <c r="C16" s="28" t="s">
        <v>188</v>
      </c>
      <c r="D16" s="77" t="s">
        <v>262</v>
      </c>
      <c r="E16" s="29">
        <v>28</v>
      </c>
      <c r="F16" s="29">
        <v>5</v>
      </c>
      <c r="G16" s="29">
        <v>15</v>
      </c>
      <c r="H16" s="29">
        <v>10</v>
      </c>
      <c r="I16" s="29">
        <v>0</v>
      </c>
      <c r="J16" s="29" t="s">
        <v>266</v>
      </c>
      <c r="K16" s="29" t="s">
        <v>262</v>
      </c>
      <c r="L16" s="29">
        <v>28</v>
      </c>
      <c r="M16" s="29">
        <v>5</v>
      </c>
      <c r="N16" s="29">
        <v>16</v>
      </c>
      <c r="O16" s="29">
        <v>10</v>
      </c>
      <c r="P16" s="29">
        <v>0</v>
      </c>
      <c r="Q16" s="112" t="s">
        <v>530</v>
      </c>
      <c r="R16" s="113">
        <v>1.7</v>
      </c>
      <c r="S16" s="113">
        <v>16</v>
      </c>
      <c r="T16" s="113">
        <v>67</v>
      </c>
      <c r="U16" s="113" t="s">
        <v>555</v>
      </c>
      <c r="V16" s="113">
        <v>1002.5</v>
      </c>
      <c r="W16" s="114">
        <v>22.8</v>
      </c>
      <c r="X16" s="472">
        <v>12</v>
      </c>
      <c r="Y16" s="112">
        <v>1.4999999999999999E-2</v>
      </c>
      <c r="Z16" s="123">
        <v>0.32</v>
      </c>
      <c r="AA16" s="123">
        <v>3.4</v>
      </c>
      <c r="AB16" s="124">
        <v>0.15</v>
      </c>
      <c r="AC16" s="123">
        <v>1.2</v>
      </c>
      <c r="AD16" s="123">
        <v>0.18</v>
      </c>
      <c r="AE16" s="123">
        <v>2.1999999999999999E-2</v>
      </c>
      <c r="AF16" s="114">
        <v>4.7E-2</v>
      </c>
      <c r="AG16" s="112">
        <v>300</v>
      </c>
      <c r="AH16" s="123">
        <v>24</v>
      </c>
      <c r="AI16" s="123" t="s">
        <v>443</v>
      </c>
      <c r="AJ16" s="123">
        <v>110</v>
      </c>
      <c r="AK16" s="123" t="s">
        <v>288</v>
      </c>
      <c r="AL16" s="123" t="s">
        <v>289</v>
      </c>
      <c r="AM16" s="123" t="s">
        <v>290</v>
      </c>
      <c r="AN16" s="123">
        <v>1.5</v>
      </c>
      <c r="AO16" s="123" t="s">
        <v>267</v>
      </c>
      <c r="AP16" s="123">
        <v>0.93</v>
      </c>
      <c r="AQ16" s="123">
        <v>15</v>
      </c>
      <c r="AR16" s="123" t="s">
        <v>299</v>
      </c>
      <c r="AS16" s="123" t="s">
        <v>310</v>
      </c>
      <c r="AT16" s="123">
        <v>1.2</v>
      </c>
      <c r="AU16" s="123" t="s">
        <v>312</v>
      </c>
      <c r="AV16" s="123">
        <v>0.86</v>
      </c>
      <c r="AW16" s="123">
        <v>1.1000000000000001</v>
      </c>
      <c r="AX16" s="123">
        <v>0.19</v>
      </c>
      <c r="AY16" s="123" t="s">
        <v>291</v>
      </c>
      <c r="AZ16" s="123">
        <v>0.27</v>
      </c>
      <c r="BA16" s="123" t="s">
        <v>292</v>
      </c>
      <c r="BB16" s="123">
        <v>0.43</v>
      </c>
      <c r="BC16" s="123" t="s">
        <v>268</v>
      </c>
      <c r="BD16" s="123" t="s">
        <v>293</v>
      </c>
      <c r="BE16" s="123" t="s">
        <v>294</v>
      </c>
      <c r="BF16" s="113" t="s">
        <v>268</v>
      </c>
      <c r="BG16" s="113">
        <v>0.15</v>
      </c>
      <c r="BH16" s="113" t="s">
        <v>295</v>
      </c>
      <c r="BI16" s="113" t="s">
        <v>296</v>
      </c>
      <c r="BJ16" s="123">
        <v>3.1</v>
      </c>
      <c r="BK16" s="77" t="s">
        <v>297</v>
      </c>
      <c r="BL16" s="140" t="s">
        <v>296</v>
      </c>
      <c r="BM16" s="112" t="s">
        <v>298</v>
      </c>
      <c r="BN16" s="124">
        <v>0.27</v>
      </c>
      <c r="BO16" s="124">
        <v>0.45</v>
      </c>
      <c r="BP16" s="124">
        <v>0.2</v>
      </c>
      <c r="BQ16" s="124">
        <v>0.81</v>
      </c>
      <c r="BR16" s="123">
        <v>0.3</v>
      </c>
      <c r="BS16" s="113">
        <v>0.93</v>
      </c>
      <c r="BT16" s="113">
        <v>0.1</v>
      </c>
      <c r="BU16" s="29">
        <v>1.7</v>
      </c>
      <c r="BV16" s="29">
        <v>0.52</v>
      </c>
      <c r="BW16" s="28">
        <v>1.2</v>
      </c>
      <c r="BX16" s="68"/>
    </row>
    <row r="17" spans="2:76" ht="20.100000000000001" customHeight="1">
      <c r="B17" s="24" t="s">
        <v>28</v>
      </c>
      <c r="C17" s="31" t="s">
        <v>189</v>
      </c>
      <c r="D17" s="78" t="s">
        <v>262</v>
      </c>
      <c r="E17" s="32">
        <v>28</v>
      </c>
      <c r="F17" s="32">
        <v>5</v>
      </c>
      <c r="G17" s="32">
        <v>16</v>
      </c>
      <c r="H17" s="32">
        <v>10</v>
      </c>
      <c r="I17" s="32">
        <v>0</v>
      </c>
      <c r="J17" s="32" t="s">
        <v>266</v>
      </c>
      <c r="K17" s="32" t="s">
        <v>262</v>
      </c>
      <c r="L17" s="32">
        <v>28</v>
      </c>
      <c r="M17" s="32">
        <v>5</v>
      </c>
      <c r="N17" s="32">
        <v>17</v>
      </c>
      <c r="O17" s="32">
        <v>10</v>
      </c>
      <c r="P17" s="32">
        <v>0</v>
      </c>
      <c r="Q17" s="106" t="s">
        <v>518</v>
      </c>
      <c r="R17" s="107">
        <v>2</v>
      </c>
      <c r="S17" s="107">
        <v>18.5</v>
      </c>
      <c r="T17" s="107">
        <v>78</v>
      </c>
      <c r="U17" s="107">
        <v>26</v>
      </c>
      <c r="V17" s="107">
        <v>995.8</v>
      </c>
      <c r="W17" s="108">
        <v>6.9</v>
      </c>
      <c r="X17" s="473">
        <v>17.7</v>
      </c>
      <c r="Y17" s="106">
        <v>4.5999999999999999E-2</v>
      </c>
      <c r="Z17" s="125">
        <v>0.38</v>
      </c>
      <c r="AA17" s="125">
        <v>5.0999999999999996</v>
      </c>
      <c r="AB17" s="120">
        <v>0.12</v>
      </c>
      <c r="AC17" s="125">
        <v>1.9</v>
      </c>
      <c r="AD17" s="125">
        <v>0.24</v>
      </c>
      <c r="AE17" s="125">
        <v>1.7999999999999999E-2</v>
      </c>
      <c r="AF17" s="108" t="s">
        <v>304</v>
      </c>
      <c r="AG17" s="106">
        <v>660</v>
      </c>
      <c r="AH17" s="125">
        <v>45</v>
      </c>
      <c r="AI17" s="125" t="s">
        <v>443</v>
      </c>
      <c r="AJ17" s="125">
        <v>350</v>
      </c>
      <c r="AK17" s="125">
        <v>75</v>
      </c>
      <c r="AL17" s="125" t="s">
        <v>289</v>
      </c>
      <c r="AM17" s="125" t="s">
        <v>290</v>
      </c>
      <c r="AN17" s="125">
        <v>3.3</v>
      </c>
      <c r="AO17" s="125" t="s">
        <v>267</v>
      </c>
      <c r="AP17" s="125">
        <v>4.4000000000000004</v>
      </c>
      <c r="AQ17" s="125">
        <v>85</v>
      </c>
      <c r="AR17" s="125" t="s">
        <v>299</v>
      </c>
      <c r="AS17" s="125">
        <v>14</v>
      </c>
      <c r="AT17" s="125">
        <v>1.5</v>
      </c>
      <c r="AU17" s="125">
        <v>20</v>
      </c>
      <c r="AV17" s="125">
        <v>0.64</v>
      </c>
      <c r="AW17" s="125">
        <v>1.5</v>
      </c>
      <c r="AX17" s="125">
        <v>0.55000000000000004</v>
      </c>
      <c r="AY17" s="125" t="s">
        <v>291</v>
      </c>
      <c r="AZ17" s="125">
        <v>0.76</v>
      </c>
      <c r="BA17" s="125" t="s">
        <v>292</v>
      </c>
      <c r="BB17" s="125">
        <v>1.1000000000000001</v>
      </c>
      <c r="BC17" s="125" t="s">
        <v>268</v>
      </c>
      <c r="BD17" s="125" t="s">
        <v>293</v>
      </c>
      <c r="BE17" s="125" t="s">
        <v>294</v>
      </c>
      <c r="BF17" s="107" t="s">
        <v>268</v>
      </c>
      <c r="BG17" s="107" t="s">
        <v>272</v>
      </c>
      <c r="BH17" s="107" t="s">
        <v>295</v>
      </c>
      <c r="BI17" s="107" t="s">
        <v>296</v>
      </c>
      <c r="BJ17" s="125">
        <v>4.5</v>
      </c>
      <c r="BK17" s="78" t="s">
        <v>297</v>
      </c>
      <c r="BL17" s="141">
        <v>0.18</v>
      </c>
      <c r="BM17" s="106" t="s">
        <v>298</v>
      </c>
      <c r="BN17" s="120">
        <v>0.28999999999999998</v>
      </c>
      <c r="BO17" s="120">
        <v>0.55000000000000004</v>
      </c>
      <c r="BP17" s="120">
        <v>0.24</v>
      </c>
      <c r="BQ17" s="120">
        <v>0.96</v>
      </c>
      <c r="BR17" s="125">
        <v>0.37</v>
      </c>
      <c r="BS17" s="107">
        <v>1.3</v>
      </c>
      <c r="BT17" s="107">
        <v>0.14000000000000001</v>
      </c>
      <c r="BU17" s="32">
        <v>2</v>
      </c>
      <c r="BV17" s="32">
        <v>0.85</v>
      </c>
      <c r="BW17" s="31">
        <v>1.7</v>
      </c>
      <c r="BX17" s="69"/>
    </row>
    <row r="18" spans="2:76" ht="20.100000000000001" customHeight="1">
      <c r="B18" s="24" t="s">
        <v>28</v>
      </c>
      <c r="C18" s="31" t="s">
        <v>190</v>
      </c>
      <c r="D18" s="78" t="s">
        <v>262</v>
      </c>
      <c r="E18" s="32">
        <v>28</v>
      </c>
      <c r="F18" s="32">
        <v>5</v>
      </c>
      <c r="G18" s="32">
        <v>17</v>
      </c>
      <c r="H18" s="32">
        <v>10</v>
      </c>
      <c r="I18" s="32">
        <v>0</v>
      </c>
      <c r="J18" s="32" t="s">
        <v>266</v>
      </c>
      <c r="K18" s="32" t="s">
        <v>262</v>
      </c>
      <c r="L18" s="32">
        <v>28</v>
      </c>
      <c r="M18" s="32">
        <v>5</v>
      </c>
      <c r="N18" s="32">
        <v>18</v>
      </c>
      <c r="O18" s="32">
        <v>10</v>
      </c>
      <c r="P18" s="32">
        <v>0</v>
      </c>
      <c r="Q18" s="106" t="s">
        <v>498</v>
      </c>
      <c r="R18" s="107">
        <v>2.1</v>
      </c>
      <c r="S18" s="107">
        <v>14.1</v>
      </c>
      <c r="T18" s="107">
        <v>80</v>
      </c>
      <c r="U18" s="107">
        <v>11.5</v>
      </c>
      <c r="V18" s="107">
        <v>998.1</v>
      </c>
      <c r="W18" s="108">
        <v>12.1</v>
      </c>
      <c r="X18" s="473">
        <v>4.4000000000000004</v>
      </c>
      <c r="Y18" s="106" t="s">
        <v>301</v>
      </c>
      <c r="Z18" s="125">
        <v>0.13</v>
      </c>
      <c r="AA18" s="125">
        <v>0.36</v>
      </c>
      <c r="AB18" s="120" t="s">
        <v>302</v>
      </c>
      <c r="AC18" s="125">
        <v>6.6000000000000003E-2</v>
      </c>
      <c r="AD18" s="125">
        <v>2.5000000000000001E-2</v>
      </c>
      <c r="AE18" s="125" t="s">
        <v>303</v>
      </c>
      <c r="AF18" s="108" t="s">
        <v>304</v>
      </c>
      <c r="AG18" s="106">
        <v>180</v>
      </c>
      <c r="AH18" s="125">
        <v>83</v>
      </c>
      <c r="AI18" s="125" t="s">
        <v>443</v>
      </c>
      <c r="AJ18" s="125">
        <v>98</v>
      </c>
      <c r="AK18" s="125" t="s">
        <v>288</v>
      </c>
      <c r="AL18" s="125" t="s">
        <v>289</v>
      </c>
      <c r="AM18" s="125" t="s">
        <v>290</v>
      </c>
      <c r="AN18" s="125">
        <v>0.15</v>
      </c>
      <c r="AO18" s="125" t="s">
        <v>267</v>
      </c>
      <c r="AP18" s="125">
        <v>1.3</v>
      </c>
      <c r="AQ18" s="125">
        <v>130</v>
      </c>
      <c r="AR18" s="125" t="s">
        <v>299</v>
      </c>
      <c r="AS18" s="125">
        <v>25</v>
      </c>
      <c r="AT18" s="125">
        <v>1</v>
      </c>
      <c r="AU18" s="125">
        <v>9.1</v>
      </c>
      <c r="AV18" s="125">
        <v>0.21</v>
      </c>
      <c r="AW18" s="125" t="s">
        <v>300</v>
      </c>
      <c r="AX18" s="125">
        <v>0.16</v>
      </c>
      <c r="AY18" s="125" t="s">
        <v>291</v>
      </c>
      <c r="AZ18" s="125">
        <v>0.79</v>
      </c>
      <c r="BA18" s="125" t="s">
        <v>292</v>
      </c>
      <c r="BB18" s="125">
        <v>1.1000000000000001</v>
      </c>
      <c r="BC18" s="125" t="s">
        <v>268</v>
      </c>
      <c r="BD18" s="125" t="s">
        <v>293</v>
      </c>
      <c r="BE18" s="125" t="s">
        <v>294</v>
      </c>
      <c r="BF18" s="107" t="s">
        <v>268</v>
      </c>
      <c r="BG18" s="107" t="s">
        <v>272</v>
      </c>
      <c r="BH18" s="107" t="s">
        <v>295</v>
      </c>
      <c r="BI18" s="107" t="s">
        <v>296</v>
      </c>
      <c r="BJ18" s="125">
        <v>1.8</v>
      </c>
      <c r="BK18" s="78" t="s">
        <v>297</v>
      </c>
      <c r="BL18" s="141" t="s">
        <v>296</v>
      </c>
      <c r="BM18" s="106" t="s">
        <v>298</v>
      </c>
      <c r="BN18" s="120">
        <v>0.22</v>
      </c>
      <c r="BO18" s="120">
        <v>0.41</v>
      </c>
      <c r="BP18" s="120">
        <v>0.24</v>
      </c>
      <c r="BQ18" s="120">
        <v>0.53</v>
      </c>
      <c r="BR18" s="125">
        <v>0.32</v>
      </c>
      <c r="BS18" s="107">
        <v>0.59</v>
      </c>
      <c r="BT18" s="107">
        <v>0.17</v>
      </c>
      <c r="BU18" s="32">
        <v>1.4</v>
      </c>
      <c r="BV18" s="32">
        <v>0.55000000000000004</v>
      </c>
      <c r="BW18" s="31">
        <v>0.89</v>
      </c>
      <c r="BX18" s="69"/>
    </row>
    <row r="19" spans="2:76" ht="20.100000000000001" customHeight="1">
      <c r="B19" s="24" t="s">
        <v>28</v>
      </c>
      <c r="C19" s="31" t="s">
        <v>191</v>
      </c>
      <c r="D19" s="78" t="s">
        <v>262</v>
      </c>
      <c r="E19" s="32">
        <v>28</v>
      </c>
      <c r="F19" s="32">
        <v>5</v>
      </c>
      <c r="G19" s="32">
        <v>18</v>
      </c>
      <c r="H19" s="32">
        <v>10</v>
      </c>
      <c r="I19" s="32">
        <v>0</v>
      </c>
      <c r="J19" s="32" t="s">
        <v>266</v>
      </c>
      <c r="K19" s="32" t="s">
        <v>262</v>
      </c>
      <c r="L19" s="32">
        <v>28</v>
      </c>
      <c r="M19" s="32">
        <v>5</v>
      </c>
      <c r="N19" s="32">
        <v>19</v>
      </c>
      <c r="O19" s="32">
        <v>10</v>
      </c>
      <c r="P19" s="32">
        <v>0</v>
      </c>
      <c r="Q19" s="106" t="s">
        <v>498</v>
      </c>
      <c r="R19" s="107">
        <v>2.5</v>
      </c>
      <c r="S19" s="107">
        <v>17.8</v>
      </c>
      <c r="T19" s="107">
        <v>45</v>
      </c>
      <c r="U19" s="107" t="s">
        <v>555</v>
      </c>
      <c r="V19" s="107">
        <v>1003.2</v>
      </c>
      <c r="W19" s="108">
        <v>29.8</v>
      </c>
      <c r="X19" s="473">
        <v>12.7</v>
      </c>
      <c r="Y19" s="106" t="s">
        <v>301</v>
      </c>
      <c r="Z19" s="125">
        <v>0.12</v>
      </c>
      <c r="AA19" s="125">
        <v>1.5</v>
      </c>
      <c r="AB19" s="120">
        <v>1.2999999999999999E-2</v>
      </c>
      <c r="AC19" s="125">
        <v>0.62</v>
      </c>
      <c r="AD19" s="125">
        <v>0.18</v>
      </c>
      <c r="AE19" s="125">
        <v>7.1999999999999998E-3</v>
      </c>
      <c r="AF19" s="108" t="s">
        <v>304</v>
      </c>
      <c r="AG19" s="106">
        <v>76</v>
      </c>
      <c r="AH19" s="125">
        <v>46</v>
      </c>
      <c r="AI19" s="125" t="s">
        <v>443</v>
      </c>
      <c r="AJ19" s="125">
        <v>76</v>
      </c>
      <c r="AK19" s="125" t="s">
        <v>288</v>
      </c>
      <c r="AL19" s="125" t="s">
        <v>289</v>
      </c>
      <c r="AM19" s="125" t="s">
        <v>290</v>
      </c>
      <c r="AN19" s="125">
        <v>0.57999999999999996</v>
      </c>
      <c r="AO19" s="125" t="s">
        <v>267</v>
      </c>
      <c r="AP19" s="125">
        <v>2</v>
      </c>
      <c r="AQ19" s="125">
        <v>37</v>
      </c>
      <c r="AR19" s="125" t="s">
        <v>299</v>
      </c>
      <c r="AS19" s="125">
        <v>1</v>
      </c>
      <c r="AT19" s="125">
        <v>2.6</v>
      </c>
      <c r="AU19" s="125">
        <v>17</v>
      </c>
      <c r="AV19" s="125">
        <v>0.79</v>
      </c>
      <c r="AW19" s="125" t="s">
        <v>300</v>
      </c>
      <c r="AX19" s="125">
        <v>0.23</v>
      </c>
      <c r="AY19" s="125" t="s">
        <v>291</v>
      </c>
      <c r="AZ19" s="125">
        <v>0.81</v>
      </c>
      <c r="BA19" s="125" t="s">
        <v>292</v>
      </c>
      <c r="BB19" s="125">
        <v>1.3</v>
      </c>
      <c r="BC19" s="125" t="s">
        <v>268</v>
      </c>
      <c r="BD19" s="125" t="s">
        <v>293</v>
      </c>
      <c r="BE19" s="125" t="s">
        <v>294</v>
      </c>
      <c r="BF19" s="107" t="s">
        <v>268</v>
      </c>
      <c r="BG19" s="107">
        <v>0.14000000000000001</v>
      </c>
      <c r="BH19" s="107" t="s">
        <v>295</v>
      </c>
      <c r="BI19" s="107" t="s">
        <v>296</v>
      </c>
      <c r="BJ19" s="125">
        <v>8.5</v>
      </c>
      <c r="BK19" s="78" t="s">
        <v>297</v>
      </c>
      <c r="BL19" s="141">
        <v>0.15</v>
      </c>
      <c r="BM19" s="106" t="s">
        <v>298</v>
      </c>
      <c r="BN19" s="120">
        <v>0.49</v>
      </c>
      <c r="BO19" s="120">
        <v>0.94</v>
      </c>
      <c r="BP19" s="120">
        <v>0.59</v>
      </c>
      <c r="BQ19" s="120">
        <v>1.7</v>
      </c>
      <c r="BR19" s="125">
        <v>1.3</v>
      </c>
      <c r="BS19" s="107">
        <v>1.2</v>
      </c>
      <c r="BT19" s="107">
        <v>0.12</v>
      </c>
      <c r="BU19" s="32">
        <v>3.7</v>
      </c>
      <c r="BV19" s="32">
        <v>0.92</v>
      </c>
      <c r="BW19" s="31">
        <v>3.1</v>
      </c>
      <c r="BX19" s="69"/>
    </row>
    <row r="20" spans="2:76" ht="20.100000000000001" customHeight="1">
      <c r="B20" s="18" t="s">
        <v>28</v>
      </c>
      <c r="C20" s="33" t="s">
        <v>192</v>
      </c>
      <c r="D20" s="79" t="s">
        <v>262</v>
      </c>
      <c r="E20" s="34">
        <v>28</v>
      </c>
      <c r="F20" s="34">
        <v>5</v>
      </c>
      <c r="G20" s="34">
        <v>19</v>
      </c>
      <c r="H20" s="34">
        <v>10</v>
      </c>
      <c r="I20" s="34">
        <v>0</v>
      </c>
      <c r="J20" s="34" t="s">
        <v>266</v>
      </c>
      <c r="K20" s="34" t="s">
        <v>262</v>
      </c>
      <c r="L20" s="34">
        <v>28</v>
      </c>
      <c r="M20" s="34">
        <v>5</v>
      </c>
      <c r="N20" s="34">
        <v>20</v>
      </c>
      <c r="O20" s="34">
        <v>10</v>
      </c>
      <c r="P20" s="34">
        <v>0</v>
      </c>
      <c r="Q20" s="115" t="s">
        <v>493</v>
      </c>
      <c r="R20" s="116">
        <v>2</v>
      </c>
      <c r="S20" s="116">
        <v>16.5</v>
      </c>
      <c r="T20" s="116">
        <v>50</v>
      </c>
      <c r="U20" s="116" t="s">
        <v>555</v>
      </c>
      <c r="V20" s="116">
        <v>1004.8</v>
      </c>
      <c r="W20" s="117">
        <v>25.6</v>
      </c>
      <c r="X20" s="474">
        <v>10.6</v>
      </c>
      <c r="Y20" s="115">
        <v>6.7000000000000002E-3</v>
      </c>
      <c r="Z20" s="126">
        <v>0.15</v>
      </c>
      <c r="AA20" s="126">
        <v>1.3</v>
      </c>
      <c r="AB20" s="127">
        <v>4.9000000000000002E-2</v>
      </c>
      <c r="AC20" s="126">
        <v>0.5</v>
      </c>
      <c r="AD20" s="126">
        <v>8.1000000000000003E-2</v>
      </c>
      <c r="AE20" s="126">
        <v>1.0999999999999999E-2</v>
      </c>
      <c r="AF20" s="117">
        <v>6.2E-2</v>
      </c>
      <c r="AG20" s="115">
        <v>120</v>
      </c>
      <c r="AH20" s="126">
        <v>36</v>
      </c>
      <c r="AI20" s="126" t="s">
        <v>443</v>
      </c>
      <c r="AJ20" s="126">
        <v>60</v>
      </c>
      <c r="AK20" s="126" t="s">
        <v>288</v>
      </c>
      <c r="AL20" s="126" t="s">
        <v>289</v>
      </c>
      <c r="AM20" s="126" t="s">
        <v>290</v>
      </c>
      <c r="AN20" s="126">
        <v>0.46</v>
      </c>
      <c r="AO20" s="126" t="s">
        <v>267</v>
      </c>
      <c r="AP20" s="126">
        <v>0.9</v>
      </c>
      <c r="AQ20" s="126">
        <v>18</v>
      </c>
      <c r="AR20" s="126" t="s">
        <v>299</v>
      </c>
      <c r="AS20" s="126" t="s">
        <v>310</v>
      </c>
      <c r="AT20" s="126">
        <v>1.7</v>
      </c>
      <c r="AU20" s="126" t="s">
        <v>312</v>
      </c>
      <c r="AV20" s="126">
        <v>1.1000000000000001</v>
      </c>
      <c r="AW20" s="126" t="s">
        <v>300</v>
      </c>
      <c r="AX20" s="126">
        <v>0.16</v>
      </c>
      <c r="AY20" s="126" t="s">
        <v>291</v>
      </c>
      <c r="AZ20" s="126">
        <v>0.39</v>
      </c>
      <c r="BA20" s="126" t="s">
        <v>292</v>
      </c>
      <c r="BB20" s="126">
        <v>0.7</v>
      </c>
      <c r="BC20" s="126" t="s">
        <v>268</v>
      </c>
      <c r="BD20" s="126" t="s">
        <v>293</v>
      </c>
      <c r="BE20" s="126" t="s">
        <v>294</v>
      </c>
      <c r="BF20" s="116">
        <v>0.12</v>
      </c>
      <c r="BG20" s="116" t="s">
        <v>272</v>
      </c>
      <c r="BH20" s="116" t="s">
        <v>295</v>
      </c>
      <c r="BI20" s="116" t="s">
        <v>296</v>
      </c>
      <c r="BJ20" s="126">
        <v>4.2</v>
      </c>
      <c r="BK20" s="79" t="s">
        <v>297</v>
      </c>
      <c r="BL20" s="142">
        <v>0.16</v>
      </c>
      <c r="BM20" s="115" t="s">
        <v>298</v>
      </c>
      <c r="BN20" s="127">
        <v>0.4</v>
      </c>
      <c r="BO20" s="127">
        <v>0.82</v>
      </c>
      <c r="BP20" s="127">
        <v>0.55000000000000004</v>
      </c>
      <c r="BQ20" s="127">
        <v>1.4</v>
      </c>
      <c r="BR20" s="126">
        <v>1</v>
      </c>
      <c r="BS20" s="116">
        <v>1</v>
      </c>
      <c r="BT20" s="116">
        <v>8.7999999999999995E-2</v>
      </c>
      <c r="BU20" s="34">
        <v>3.2</v>
      </c>
      <c r="BV20" s="34">
        <v>0.69</v>
      </c>
      <c r="BW20" s="33">
        <v>2.6</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401" t="s">
        <v>0</v>
      </c>
      <c r="C23" s="402"/>
      <c r="D23" s="410"/>
      <c r="E23" s="411"/>
      <c r="F23" s="411"/>
      <c r="G23" s="411"/>
      <c r="H23" s="411"/>
      <c r="I23" s="411"/>
      <c r="J23" s="411"/>
      <c r="K23" s="411"/>
      <c r="L23" s="411"/>
      <c r="M23" s="411"/>
      <c r="N23" s="411"/>
      <c r="O23" s="411"/>
      <c r="P23" s="412"/>
      <c r="Q23" s="410"/>
      <c r="R23" s="411"/>
      <c r="S23" s="411"/>
      <c r="T23" s="411"/>
      <c r="U23" s="411"/>
      <c r="V23" s="411"/>
      <c r="W23" s="412"/>
      <c r="X23" s="38"/>
      <c r="Y23" s="119">
        <v>4.0000000000000001E-3</v>
      </c>
      <c r="Z23" s="118">
        <v>1.7999999999999999E-2</v>
      </c>
      <c r="AA23" s="118">
        <v>6.0000000000000001E-3</v>
      </c>
      <c r="AB23" s="119">
        <v>1.0999999999999999E-2</v>
      </c>
      <c r="AC23" s="118">
        <v>5.3E-3</v>
      </c>
      <c r="AD23" s="118">
        <v>6.7999999999999996E-3</v>
      </c>
      <c r="AE23" s="118">
        <v>2.8E-3</v>
      </c>
      <c r="AF23" s="96">
        <v>2.9000000000000001E-2</v>
      </c>
      <c r="AG23" s="119">
        <v>37</v>
      </c>
      <c r="AH23" s="118">
        <v>17</v>
      </c>
      <c r="AI23" s="118" t="s">
        <v>443</v>
      </c>
      <c r="AJ23" s="118">
        <v>19</v>
      </c>
      <c r="AK23" s="118">
        <v>51</v>
      </c>
      <c r="AL23" s="118">
        <v>0.08</v>
      </c>
      <c r="AM23" s="118">
        <v>9.5</v>
      </c>
      <c r="AN23" s="118">
        <v>7.8E-2</v>
      </c>
      <c r="AO23" s="118">
        <v>1.5</v>
      </c>
      <c r="AP23" s="118">
        <v>0.32</v>
      </c>
      <c r="AQ23" s="118">
        <v>15</v>
      </c>
      <c r="AR23" s="118">
        <v>6.9000000000000006E-2</v>
      </c>
      <c r="AS23" s="118">
        <v>1</v>
      </c>
      <c r="AT23" s="118">
        <v>0.92</v>
      </c>
      <c r="AU23" s="118">
        <v>8.6</v>
      </c>
      <c r="AV23" s="118">
        <v>0.14000000000000001</v>
      </c>
      <c r="AW23" s="118">
        <v>0.46</v>
      </c>
      <c r="AX23" s="118">
        <v>8.4000000000000005E-2</v>
      </c>
      <c r="AY23" s="118">
        <v>0.68</v>
      </c>
      <c r="AZ23" s="118">
        <v>5.5E-2</v>
      </c>
      <c r="BA23" s="118">
        <v>0.1</v>
      </c>
      <c r="BB23" s="118">
        <v>0.33</v>
      </c>
      <c r="BC23" s="118">
        <v>0.11</v>
      </c>
      <c r="BD23" s="118">
        <v>0.21</v>
      </c>
      <c r="BE23" s="118">
        <v>5.2999999999999999E-2</v>
      </c>
      <c r="BF23" s="95">
        <v>0.11</v>
      </c>
      <c r="BG23" s="129">
        <v>0.12</v>
      </c>
      <c r="BH23" s="129">
        <v>0.33</v>
      </c>
      <c r="BI23" s="129">
        <v>0.13</v>
      </c>
      <c r="BJ23" s="129">
        <v>0.21</v>
      </c>
      <c r="BK23" s="129">
        <v>0.22</v>
      </c>
      <c r="BL23" s="130">
        <v>0.13</v>
      </c>
      <c r="BM23" s="93">
        <v>4.8000000000000001E-2</v>
      </c>
      <c r="BN23" s="119">
        <v>4.2999999999999997E-2</v>
      </c>
      <c r="BO23" s="119">
        <v>5.0999999999999997E-2</v>
      </c>
      <c r="BP23" s="119">
        <v>3.6999999999999998E-2</v>
      </c>
      <c r="BQ23" s="119">
        <v>7.2999999999999995E-2</v>
      </c>
      <c r="BR23" s="118">
        <v>2.7E-2</v>
      </c>
      <c r="BS23" s="95">
        <v>3.9E-2</v>
      </c>
      <c r="BT23" s="95">
        <v>3.5000000000000003E-2</v>
      </c>
      <c r="BU23" s="136"/>
      <c r="BV23" s="136"/>
      <c r="BW23" s="23">
        <v>0.27</v>
      </c>
      <c r="BX23" s="71"/>
    </row>
    <row r="24" spans="2:76" ht="20.100000000000001" customHeight="1">
      <c r="B24" s="403" t="s">
        <v>1</v>
      </c>
      <c r="C24" s="404"/>
      <c r="D24" s="413"/>
      <c r="E24" s="414"/>
      <c r="F24" s="414"/>
      <c r="G24" s="414"/>
      <c r="H24" s="414"/>
      <c r="I24" s="414"/>
      <c r="J24" s="414"/>
      <c r="K24" s="414"/>
      <c r="L24" s="414"/>
      <c r="M24" s="414"/>
      <c r="N24" s="414"/>
      <c r="O24" s="414"/>
      <c r="P24" s="415"/>
      <c r="Q24" s="413"/>
      <c r="R24" s="414"/>
      <c r="S24" s="414"/>
      <c r="T24" s="414"/>
      <c r="U24" s="414"/>
      <c r="V24" s="414"/>
      <c r="W24" s="415"/>
      <c r="X24" s="39"/>
      <c r="Y24" s="127">
        <v>1.2999999999999999E-2</v>
      </c>
      <c r="Z24" s="126">
        <v>5.8999999999999997E-2</v>
      </c>
      <c r="AA24" s="126">
        <v>0.02</v>
      </c>
      <c r="AB24" s="127">
        <v>3.6999999999999998E-2</v>
      </c>
      <c r="AC24" s="126">
        <v>1.7999999999999999E-2</v>
      </c>
      <c r="AD24" s="126">
        <v>2.3E-2</v>
      </c>
      <c r="AE24" s="126">
        <v>9.1999999999999998E-3</v>
      </c>
      <c r="AF24" s="117">
        <v>9.5000000000000001E-2</v>
      </c>
      <c r="AG24" s="127">
        <v>120</v>
      </c>
      <c r="AH24" s="126">
        <v>56</v>
      </c>
      <c r="AI24" s="126" t="s">
        <v>443</v>
      </c>
      <c r="AJ24" s="126">
        <v>65</v>
      </c>
      <c r="AK24" s="126">
        <v>170</v>
      </c>
      <c r="AL24" s="126">
        <v>0.27</v>
      </c>
      <c r="AM24" s="126">
        <v>32</v>
      </c>
      <c r="AN24" s="126">
        <v>0.26</v>
      </c>
      <c r="AO24" s="126">
        <v>5.0999999999999996</v>
      </c>
      <c r="AP24" s="126">
        <v>1.1000000000000001</v>
      </c>
      <c r="AQ24" s="126">
        <v>50</v>
      </c>
      <c r="AR24" s="126">
        <v>0.23</v>
      </c>
      <c r="AS24" s="126">
        <v>3.4</v>
      </c>
      <c r="AT24" s="126">
        <v>3.1</v>
      </c>
      <c r="AU24" s="126">
        <v>29</v>
      </c>
      <c r="AV24" s="126">
        <v>0.48</v>
      </c>
      <c r="AW24" s="126">
        <v>1.5</v>
      </c>
      <c r="AX24" s="126">
        <v>0.28000000000000003</v>
      </c>
      <c r="AY24" s="126">
        <v>2.2999999999999998</v>
      </c>
      <c r="AZ24" s="126">
        <v>0.18</v>
      </c>
      <c r="BA24" s="126">
        <v>0.33</v>
      </c>
      <c r="BB24" s="126">
        <v>1.1000000000000001</v>
      </c>
      <c r="BC24" s="126">
        <v>0.35</v>
      </c>
      <c r="BD24" s="126">
        <v>0.72</v>
      </c>
      <c r="BE24" s="126">
        <v>0.18</v>
      </c>
      <c r="BF24" s="116">
        <v>0.38</v>
      </c>
      <c r="BG24" s="116">
        <v>0.4</v>
      </c>
      <c r="BH24" s="116">
        <v>1.1000000000000001</v>
      </c>
      <c r="BI24" s="116">
        <v>0.43</v>
      </c>
      <c r="BJ24" s="116">
        <v>0.71</v>
      </c>
      <c r="BK24" s="116">
        <v>0.73</v>
      </c>
      <c r="BL24" s="126">
        <v>0.44</v>
      </c>
      <c r="BM24" s="115">
        <v>0.16</v>
      </c>
      <c r="BN24" s="127">
        <v>0.14000000000000001</v>
      </c>
      <c r="BO24" s="127">
        <v>0.17</v>
      </c>
      <c r="BP24" s="127">
        <v>0.12</v>
      </c>
      <c r="BQ24" s="127">
        <v>0.24</v>
      </c>
      <c r="BR24" s="126">
        <v>0.09</v>
      </c>
      <c r="BS24" s="116">
        <v>0.13</v>
      </c>
      <c r="BT24" s="116">
        <v>0.12</v>
      </c>
      <c r="BU24" s="34"/>
      <c r="BV24" s="34"/>
      <c r="BW24" s="33">
        <v>0.91</v>
      </c>
      <c r="BX24" s="70"/>
    </row>
    <row r="25" spans="2:76" ht="20.100000000000001" customHeight="1">
      <c r="B25" s="405" t="s">
        <v>29</v>
      </c>
      <c r="C25" s="406"/>
      <c r="D25" s="397"/>
      <c r="E25" s="407"/>
      <c r="F25" s="407"/>
      <c r="G25" s="407"/>
      <c r="H25" s="407"/>
      <c r="I25" s="407"/>
      <c r="J25" s="407"/>
      <c r="K25" s="407"/>
      <c r="L25" s="407"/>
      <c r="M25" s="407"/>
      <c r="N25" s="407"/>
      <c r="O25" s="407"/>
      <c r="P25" s="398"/>
      <c r="Q25" s="394"/>
      <c r="R25" s="382"/>
      <c r="S25" s="382"/>
      <c r="T25" s="382"/>
      <c r="U25" s="382"/>
      <c r="V25" s="382"/>
      <c r="W25" s="398"/>
      <c r="X25" s="398"/>
      <c r="Y25" s="382"/>
      <c r="Z25" s="382"/>
      <c r="AA25" s="419"/>
      <c r="AB25" s="382"/>
      <c r="AC25" s="382"/>
      <c r="AD25" s="382"/>
      <c r="AE25" s="382"/>
      <c r="AF25" s="382"/>
      <c r="AG25" s="394"/>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14"/>
      <c r="BK25" s="14"/>
      <c r="BL25" s="382"/>
      <c r="BM25" s="394"/>
      <c r="BN25" s="382"/>
      <c r="BO25" s="382"/>
      <c r="BP25" s="382"/>
      <c r="BQ25" s="382"/>
      <c r="BR25" s="382"/>
      <c r="BS25" s="382"/>
      <c r="BT25" s="382"/>
      <c r="BU25" s="382"/>
      <c r="BV25" s="382"/>
      <c r="BW25" s="419"/>
      <c r="BX25" s="392"/>
    </row>
    <row r="26" spans="2:76" ht="20.100000000000001" customHeight="1">
      <c r="B26" s="405"/>
      <c r="C26" s="406"/>
      <c r="D26" s="405"/>
      <c r="E26" s="408"/>
      <c r="F26" s="408"/>
      <c r="G26" s="408"/>
      <c r="H26" s="408"/>
      <c r="I26" s="408"/>
      <c r="J26" s="408"/>
      <c r="K26" s="408"/>
      <c r="L26" s="408"/>
      <c r="M26" s="408"/>
      <c r="N26" s="408"/>
      <c r="O26" s="408"/>
      <c r="P26" s="406"/>
      <c r="Q26" s="395"/>
      <c r="R26" s="383"/>
      <c r="S26" s="383"/>
      <c r="T26" s="383"/>
      <c r="U26" s="383"/>
      <c r="V26" s="383"/>
      <c r="W26" s="406"/>
      <c r="X26" s="406"/>
      <c r="Y26" s="383"/>
      <c r="Z26" s="383"/>
      <c r="AA26" s="420"/>
      <c r="AB26" s="383"/>
      <c r="AC26" s="383"/>
      <c r="AD26" s="383"/>
      <c r="AE26" s="383"/>
      <c r="AF26" s="383"/>
      <c r="AG26" s="395"/>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135"/>
      <c r="BK26" s="135"/>
      <c r="BL26" s="383"/>
      <c r="BM26" s="395"/>
      <c r="BN26" s="383"/>
      <c r="BO26" s="383"/>
      <c r="BP26" s="383"/>
      <c r="BQ26" s="383"/>
      <c r="BR26" s="383"/>
      <c r="BS26" s="383"/>
      <c r="BT26" s="383"/>
      <c r="BU26" s="383"/>
      <c r="BV26" s="383"/>
      <c r="BW26" s="420"/>
      <c r="BX26" s="393"/>
    </row>
    <row r="27" spans="2:76" ht="20.100000000000001" customHeight="1">
      <c r="B27" s="399"/>
      <c r="C27" s="400"/>
      <c r="D27" s="399"/>
      <c r="E27" s="409"/>
      <c r="F27" s="409"/>
      <c r="G27" s="409"/>
      <c r="H27" s="409"/>
      <c r="I27" s="409"/>
      <c r="J27" s="409"/>
      <c r="K27" s="409"/>
      <c r="L27" s="409"/>
      <c r="M27" s="409"/>
      <c r="N27" s="409"/>
      <c r="O27" s="409"/>
      <c r="P27" s="400"/>
      <c r="Q27" s="396"/>
      <c r="R27" s="384"/>
      <c r="S27" s="384"/>
      <c r="T27" s="384"/>
      <c r="U27" s="384"/>
      <c r="V27" s="384"/>
      <c r="W27" s="400"/>
      <c r="X27" s="400"/>
      <c r="Y27" s="384"/>
      <c r="Z27" s="384"/>
      <c r="AA27" s="421"/>
      <c r="AB27" s="384"/>
      <c r="AC27" s="384"/>
      <c r="AD27" s="384"/>
      <c r="AE27" s="384"/>
      <c r="AF27" s="384"/>
      <c r="AG27" s="396"/>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19"/>
      <c r="BK27" s="19"/>
      <c r="BL27" s="384"/>
      <c r="BM27" s="396"/>
      <c r="BN27" s="384"/>
      <c r="BO27" s="384"/>
      <c r="BP27" s="384"/>
      <c r="BQ27" s="384"/>
      <c r="BR27" s="384"/>
      <c r="BS27" s="384"/>
      <c r="BT27" s="384"/>
      <c r="BU27" s="384"/>
      <c r="BV27" s="384"/>
      <c r="BW27" s="421"/>
      <c r="BX27" s="331"/>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AJ25:AJ27"/>
    <mergeCell ref="AH25:AH27"/>
    <mergeCell ref="AG25:AG27"/>
    <mergeCell ref="Q23:W24"/>
    <mergeCell ref="Q5:Q6"/>
    <mergeCell ref="Q25:Q27"/>
    <mergeCell ref="BW25:BW27"/>
    <mergeCell ref="W25:W27"/>
    <mergeCell ref="V25:V27"/>
    <mergeCell ref="U25:U27"/>
    <mergeCell ref="T25:T27"/>
    <mergeCell ref="X25:X27"/>
    <mergeCell ref="AA25:AA27"/>
    <mergeCell ref="Z25:Z27"/>
    <mergeCell ref="Y25:Y27"/>
    <mergeCell ref="AF25:AF27"/>
    <mergeCell ref="AE25:AE27"/>
    <mergeCell ref="AD25:AD27"/>
    <mergeCell ref="AC25:AC27"/>
    <mergeCell ref="AB25:AB27"/>
    <mergeCell ref="AO25:AO27"/>
    <mergeCell ref="BQ25:BQ27"/>
    <mergeCell ref="B5:C6"/>
    <mergeCell ref="B23:C23"/>
    <mergeCell ref="B24:C24"/>
    <mergeCell ref="B25:C27"/>
    <mergeCell ref="S25:S27"/>
    <mergeCell ref="R25:R27"/>
    <mergeCell ref="D25:P27"/>
    <mergeCell ref="D23:P24"/>
    <mergeCell ref="D6:E6"/>
    <mergeCell ref="D5:P5"/>
    <mergeCell ref="BO25:BO27"/>
    <mergeCell ref="BX25:BX27"/>
    <mergeCell ref="BA25:BA27"/>
    <mergeCell ref="AZ25:AZ27"/>
    <mergeCell ref="BL25:BL27"/>
    <mergeCell ref="BF25:BF27"/>
    <mergeCell ref="BV25:BV27"/>
    <mergeCell ref="BU25:BU27"/>
    <mergeCell ref="BT25:BT27"/>
    <mergeCell ref="BS25:BS27"/>
    <mergeCell ref="BR25:BR27"/>
    <mergeCell ref="BM25:BM27"/>
    <mergeCell ref="BP25:BP27"/>
    <mergeCell ref="BI25:BI27"/>
    <mergeCell ref="BE25:BE27"/>
    <mergeCell ref="BD25:BD27"/>
    <mergeCell ref="AK25:AK27"/>
    <mergeCell ref="BH25:BH27"/>
    <mergeCell ref="AV25:AV27"/>
    <mergeCell ref="AU25:AU27"/>
    <mergeCell ref="AT25:AT27"/>
    <mergeCell ref="AW25:AW27"/>
    <mergeCell ref="AP25:AP27"/>
    <mergeCell ref="AX25:AX27"/>
    <mergeCell ref="BG25:BG27"/>
    <mergeCell ref="AQ25:AQ27"/>
    <mergeCell ref="AY25:AY27"/>
    <mergeCell ref="D2:I2"/>
    <mergeCell ref="BN25:BN27"/>
    <mergeCell ref="AI25:AI27"/>
    <mergeCell ref="AR25:AR27"/>
    <mergeCell ref="AS25:AS27"/>
    <mergeCell ref="BC25:BC27"/>
    <mergeCell ref="BB25:BB27"/>
    <mergeCell ref="AN25:AN27"/>
    <mergeCell ref="AM25:AM27"/>
    <mergeCell ref="AL25:AL27"/>
    <mergeCell ref="K6:L6"/>
    <mergeCell ref="Q4:W4"/>
    <mergeCell ref="Y4:AF4"/>
    <mergeCell ref="AG4:BL4"/>
    <mergeCell ref="BM4:BW4"/>
    <mergeCell ref="D4:P4"/>
  </mergeCells>
  <phoneticPr fontId="3"/>
  <dataValidations disablePrompts="1"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BX30"/>
  <sheetViews>
    <sheetView view="pageBreakPreview" zoomScale="70" zoomScaleNormal="70" zoomScaleSheetLayoutView="70" workbookViewId="0"/>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379" t="s">
        <v>463</v>
      </c>
      <c r="E2" s="380"/>
      <c r="F2" s="380"/>
      <c r="G2" s="380"/>
      <c r="H2" s="380"/>
      <c r="I2" s="381"/>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389" t="s">
        <v>255</v>
      </c>
      <c r="E4" s="390"/>
      <c r="F4" s="390"/>
      <c r="G4" s="390"/>
      <c r="H4" s="390"/>
      <c r="I4" s="390"/>
      <c r="J4" s="390"/>
      <c r="K4" s="390"/>
      <c r="L4" s="390"/>
      <c r="M4" s="390"/>
      <c r="N4" s="390"/>
      <c r="O4" s="390"/>
      <c r="P4" s="391"/>
      <c r="Q4" s="386" t="s">
        <v>240</v>
      </c>
      <c r="R4" s="387"/>
      <c r="S4" s="387"/>
      <c r="T4" s="387"/>
      <c r="U4" s="387"/>
      <c r="V4" s="387"/>
      <c r="W4" s="388"/>
      <c r="X4" s="80" t="s">
        <v>264</v>
      </c>
      <c r="Y4" s="386" t="s">
        <v>36</v>
      </c>
      <c r="Z4" s="387"/>
      <c r="AA4" s="387"/>
      <c r="AB4" s="387"/>
      <c r="AC4" s="387"/>
      <c r="AD4" s="387"/>
      <c r="AE4" s="387"/>
      <c r="AF4" s="388"/>
      <c r="AG4" s="386" t="s">
        <v>37</v>
      </c>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8"/>
      <c r="BM4" s="386" t="s">
        <v>38</v>
      </c>
      <c r="BN4" s="387"/>
      <c r="BO4" s="387"/>
      <c r="BP4" s="387"/>
      <c r="BQ4" s="387"/>
      <c r="BR4" s="387"/>
      <c r="BS4" s="387"/>
      <c r="BT4" s="387"/>
      <c r="BU4" s="387"/>
      <c r="BV4" s="387"/>
      <c r="BW4" s="388"/>
      <c r="BX4" s="12" t="s">
        <v>30</v>
      </c>
    </row>
    <row r="5" spans="2:76" ht="20.100000000000001" customHeight="1">
      <c r="B5" s="397" t="s">
        <v>27</v>
      </c>
      <c r="C5" s="398"/>
      <c r="D5" s="417" t="s">
        <v>256</v>
      </c>
      <c r="E5" s="417"/>
      <c r="F5" s="417"/>
      <c r="G5" s="417"/>
      <c r="H5" s="417"/>
      <c r="I5" s="417"/>
      <c r="J5" s="417"/>
      <c r="K5" s="417"/>
      <c r="L5" s="417"/>
      <c r="M5" s="417"/>
      <c r="N5" s="417"/>
      <c r="O5" s="417"/>
      <c r="P5" s="418"/>
      <c r="Q5" s="394" t="s">
        <v>241</v>
      </c>
      <c r="R5" s="14" t="s">
        <v>253</v>
      </c>
      <c r="S5" s="14" t="s">
        <v>252</v>
      </c>
      <c r="T5" s="14" t="s">
        <v>251</v>
      </c>
      <c r="U5" s="14" t="s">
        <v>250</v>
      </c>
      <c r="V5" s="14" t="s">
        <v>248</v>
      </c>
      <c r="W5" s="62" t="s">
        <v>249</v>
      </c>
      <c r="X5" s="65" t="s">
        <v>32</v>
      </c>
      <c r="Y5" s="9" t="s">
        <v>556</v>
      </c>
      <c r="Z5" s="10" t="s">
        <v>557</v>
      </c>
      <c r="AA5" s="10" t="s">
        <v>558</v>
      </c>
      <c r="AB5" s="11" t="s">
        <v>559</v>
      </c>
      <c r="AC5" s="10" t="s">
        <v>560</v>
      </c>
      <c r="AD5" s="10" t="s">
        <v>561</v>
      </c>
      <c r="AE5" s="10" t="s">
        <v>562</v>
      </c>
      <c r="AF5" s="12" t="s">
        <v>563</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285</v>
      </c>
      <c r="BL5" s="14" t="s">
        <v>286</v>
      </c>
      <c r="BM5" s="9" t="s">
        <v>62</v>
      </c>
      <c r="BN5" s="11" t="s">
        <v>63</v>
      </c>
      <c r="BO5" s="11" t="s">
        <v>64</v>
      </c>
      <c r="BP5" s="11" t="s">
        <v>65</v>
      </c>
      <c r="BQ5" s="11" t="s">
        <v>155</v>
      </c>
      <c r="BR5" s="10" t="s">
        <v>33</v>
      </c>
      <c r="BS5" s="8" t="s">
        <v>34</v>
      </c>
      <c r="BT5" s="8" t="s">
        <v>35</v>
      </c>
      <c r="BU5" s="8" t="s">
        <v>159</v>
      </c>
      <c r="BV5" s="8" t="s">
        <v>160</v>
      </c>
      <c r="BW5" s="12" t="s">
        <v>161</v>
      </c>
      <c r="BX5" s="16"/>
    </row>
    <row r="6" spans="2:76" ht="20.100000000000001" customHeight="1">
      <c r="B6" s="399"/>
      <c r="C6" s="400"/>
      <c r="D6" s="416" t="s">
        <v>257</v>
      </c>
      <c r="E6" s="385"/>
      <c r="F6" s="84" t="s">
        <v>258</v>
      </c>
      <c r="G6" s="84" t="s">
        <v>259</v>
      </c>
      <c r="H6" s="84" t="s">
        <v>260</v>
      </c>
      <c r="I6" s="84" t="s">
        <v>254</v>
      </c>
      <c r="J6" s="84" t="s">
        <v>261</v>
      </c>
      <c r="K6" s="385" t="s">
        <v>257</v>
      </c>
      <c r="L6" s="385"/>
      <c r="M6" s="84" t="s">
        <v>258</v>
      </c>
      <c r="N6" s="84" t="s">
        <v>259</v>
      </c>
      <c r="O6" s="84" t="s">
        <v>260</v>
      </c>
      <c r="P6" s="84" t="s">
        <v>254</v>
      </c>
      <c r="Q6" s="396"/>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287</v>
      </c>
      <c r="BL6" s="19" t="s">
        <v>287</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c r="B7" s="13" t="s">
        <v>28</v>
      </c>
      <c r="C7" s="23" t="s">
        <v>222</v>
      </c>
      <c r="D7" s="75" t="s">
        <v>262</v>
      </c>
      <c r="E7" s="64">
        <v>28</v>
      </c>
      <c r="F7" s="64">
        <v>7</v>
      </c>
      <c r="G7" s="64">
        <v>21</v>
      </c>
      <c r="H7" s="64">
        <v>10</v>
      </c>
      <c r="I7" s="64">
        <v>0</v>
      </c>
      <c r="J7" s="64" t="s">
        <v>266</v>
      </c>
      <c r="K7" s="64" t="s">
        <v>262</v>
      </c>
      <c r="L7" s="64">
        <v>28</v>
      </c>
      <c r="M7" s="64">
        <v>7</v>
      </c>
      <c r="N7" s="64">
        <v>22</v>
      </c>
      <c r="O7" s="64">
        <v>10</v>
      </c>
      <c r="P7" s="64">
        <v>0</v>
      </c>
      <c r="Q7" s="93" t="s">
        <v>506</v>
      </c>
      <c r="R7" s="94">
        <v>2</v>
      </c>
      <c r="S7" s="95">
        <v>21.2</v>
      </c>
      <c r="T7" s="95">
        <v>87</v>
      </c>
      <c r="U7" s="95">
        <v>1</v>
      </c>
      <c r="V7" s="95">
        <v>997.7</v>
      </c>
      <c r="W7" s="96">
        <v>5.3</v>
      </c>
      <c r="X7" s="470">
        <v>6.5</v>
      </c>
      <c r="Y7" s="93" t="s">
        <v>314</v>
      </c>
      <c r="Z7" s="118" t="s">
        <v>269</v>
      </c>
      <c r="AA7" s="118">
        <v>1.4</v>
      </c>
      <c r="AB7" s="119">
        <v>4.1000000000000002E-2</v>
      </c>
      <c r="AC7" s="118">
        <v>0.57999999999999996</v>
      </c>
      <c r="AD7" s="118">
        <v>2.5000000000000001E-2</v>
      </c>
      <c r="AE7" s="118" t="s">
        <v>315</v>
      </c>
      <c r="AF7" s="96" t="s">
        <v>316</v>
      </c>
      <c r="AG7" s="93">
        <v>35</v>
      </c>
      <c r="AH7" s="118" t="s">
        <v>317</v>
      </c>
      <c r="AI7" s="118" t="s">
        <v>443</v>
      </c>
      <c r="AJ7" s="118" t="s">
        <v>318</v>
      </c>
      <c r="AK7" s="118" t="s">
        <v>319</v>
      </c>
      <c r="AL7" s="118" t="s">
        <v>292</v>
      </c>
      <c r="AM7" s="118" t="s">
        <v>320</v>
      </c>
      <c r="AN7" s="118">
        <v>0.71</v>
      </c>
      <c r="AO7" s="118">
        <v>0.5</v>
      </c>
      <c r="AP7" s="118">
        <v>0.22</v>
      </c>
      <c r="AQ7" s="118">
        <v>19</v>
      </c>
      <c r="AR7" s="118" t="s">
        <v>268</v>
      </c>
      <c r="AS7" s="118">
        <v>0.8</v>
      </c>
      <c r="AT7" s="118" t="s">
        <v>321</v>
      </c>
      <c r="AU7" s="118" t="s">
        <v>322</v>
      </c>
      <c r="AV7" s="118">
        <v>0.41</v>
      </c>
      <c r="AW7" s="118" t="s">
        <v>323</v>
      </c>
      <c r="AX7" s="118" t="s">
        <v>324</v>
      </c>
      <c r="AY7" s="118" t="s">
        <v>325</v>
      </c>
      <c r="AZ7" s="118">
        <v>0.14000000000000001</v>
      </c>
      <c r="BA7" s="118" t="s">
        <v>326</v>
      </c>
      <c r="BB7" s="118">
        <v>1.4</v>
      </c>
      <c r="BC7" s="118" t="s">
        <v>299</v>
      </c>
      <c r="BD7" s="118" t="s">
        <v>293</v>
      </c>
      <c r="BE7" s="118" t="s">
        <v>272</v>
      </c>
      <c r="BF7" s="95" t="s">
        <v>271</v>
      </c>
      <c r="BG7" s="95" t="s">
        <v>272</v>
      </c>
      <c r="BH7" s="95" t="s">
        <v>327</v>
      </c>
      <c r="BI7" s="95" t="s">
        <v>328</v>
      </c>
      <c r="BJ7" s="118">
        <v>1</v>
      </c>
      <c r="BK7" s="95" t="s">
        <v>329</v>
      </c>
      <c r="BL7" s="118" t="s">
        <v>272</v>
      </c>
      <c r="BM7" s="93" t="s">
        <v>304</v>
      </c>
      <c r="BN7" s="120">
        <v>6.5000000000000002E-2</v>
      </c>
      <c r="BO7" s="119">
        <v>0.26</v>
      </c>
      <c r="BP7" s="119" t="s">
        <v>272</v>
      </c>
      <c r="BQ7" s="119">
        <v>0.59</v>
      </c>
      <c r="BR7" s="118">
        <v>0.18</v>
      </c>
      <c r="BS7" s="95">
        <v>0.53</v>
      </c>
      <c r="BT7" s="95">
        <v>0.16</v>
      </c>
      <c r="BU7" s="136">
        <v>0.92</v>
      </c>
      <c r="BV7" s="95">
        <v>0.28000000000000003</v>
      </c>
      <c r="BW7" s="96" t="s">
        <v>308</v>
      </c>
      <c r="BX7" s="66"/>
    </row>
    <row r="8" spans="2:76" ht="20.100000000000001" customHeight="1">
      <c r="B8" s="24" t="s">
        <v>28</v>
      </c>
      <c r="C8" s="25" t="s">
        <v>180</v>
      </c>
      <c r="D8" s="75" t="s">
        <v>262</v>
      </c>
      <c r="E8" s="64">
        <v>28</v>
      </c>
      <c r="F8" s="64">
        <v>7</v>
      </c>
      <c r="G8" s="64">
        <v>22</v>
      </c>
      <c r="H8" s="64">
        <v>10</v>
      </c>
      <c r="I8" s="64">
        <v>0</v>
      </c>
      <c r="J8" s="64" t="s">
        <v>266</v>
      </c>
      <c r="K8" s="64" t="s">
        <v>262</v>
      </c>
      <c r="L8" s="64">
        <v>28</v>
      </c>
      <c r="M8" s="64">
        <v>7</v>
      </c>
      <c r="N8" s="64">
        <v>23</v>
      </c>
      <c r="O8" s="64">
        <v>10</v>
      </c>
      <c r="P8" s="64">
        <v>0</v>
      </c>
      <c r="Q8" s="97" t="s">
        <v>498</v>
      </c>
      <c r="R8" s="91">
        <v>1.6</v>
      </c>
      <c r="S8" s="91">
        <v>20.2</v>
      </c>
      <c r="T8" s="91">
        <v>83</v>
      </c>
      <c r="U8" s="91">
        <v>0.5</v>
      </c>
      <c r="V8" s="91">
        <v>998.6</v>
      </c>
      <c r="W8" s="98">
        <v>7.1</v>
      </c>
      <c r="X8" s="471">
        <v>7.8</v>
      </c>
      <c r="Y8" s="97" t="s">
        <v>314</v>
      </c>
      <c r="Z8" s="121" t="s">
        <v>269</v>
      </c>
      <c r="AA8" s="121">
        <v>2.4</v>
      </c>
      <c r="AB8" s="122">
        <v>6.4000000000000001E-2</v>
      </c>
      <c r="AC8" s="121">
        <v>0.95</v>
      </c>
      <c r="AD8" s="121">
        <v>0.05</v>
      </c>
      <c r="AE8" s="121">
        <v>8.0999999999999996E-3</v>
      </c>
      <c r="AF8" s="98" t="s">
        <v>316</v>
      </c>
      <c r="AG8" s="97">
        <v>42</v>
      </c>
      <c r="AH8" s="121" t="s">
        <v>317</v>
      </c>
      <c r="AI8" s="121" t="s">
        <v>443</v>
      </c>
      <c r="AJ8" s="121">
        <v>27</v>
      </c>
      <c r="AK8" s="121" t="s">
        <v>319</v>
      </c>
      <c r="AL8" s="121" t="s">
        <v>292</v>
      </c>
      <c r="AM8" s="121" t="s">
        <v>320</v>
      </c>
      <c r="AN8" s="121">
        <v>0.79</v>
      </c>
      <c r="AO8" s="121">
        <v>0.43</v>
      </c>
      <c r="AP8" s="121" t="s">
        <v>296</v>
      </c>
      <c r="AQ8" s="121" t="s">
        <v>330</v>
      </c>
      <c r="AR8" s="121" t="s">
        <v>268</v>
      </c>
      <c r="AS8" s="121">
        <v>0.43</v>
      </c>
      <c r="AT8" s="121" t="s">
        <v>321</v>
      </c>
      <c r="AU8" s="121" t="s">
        <v>322</v>
      </c>
      <c r="AV8" s="121">
        <v>0.55000000000000004</v>
      </c>
      <c r="AW8" s="121" t="s">
        <v>323</v>
      </c>
      <c r="AX8" s="121" t="s">
        <v>324</v>
      </c>
      <c r="AY8" s="121" t="s">
        <v>325</v>
      </c>
      <c r="AZ8" s="121">
        <v>0.15</v>
      </c>
      <c r="BA8" s="121" t="s">
        <v>326</v>
      </c>
      <c r="BB8" s="121">
        <v>0.43</v>
      </c>
      <c r="BC8" s="121" t="s">
        <v>299</v>
      </c>
      <c r="BD8" s="121" t="s">
        <v>293</v>
      </c>
      <c r="BE8" s="121" t="s">
        <v>272</v>
      </c>
      <c r="BF8" s="91" t="s">
        <v>271</v>
      </c>
      <c r="BG8" s="91" t="s">
        <v>272</v>
      </c>
      <c r="BH8" s="91" t="s">
        <v>327</v>
      </c>
      <c r="BI8" s="91" t="s">
        <v>328</v>
      </c>
      <c r="BJ8" s="121">
        <v>1.5</v>
      </c>
      <c r="BK8" s="91" t="s">
        <v>329</v>
      </c>
      <c r="BL8" s="121" t="s">
        <v>272</v>
      </c>
      <c r="BM8" s="97" t="s">
        <v>304</v>
      </c>
      <c r="BN8" s="122">
        <v>0.14000000000000001</v>
      </c>
      <c r="BO8" s="122">
        <v>0.31</v>
      </c>
      <c r="BP8" s="122" t="s">
        <v>272</v>
      </c>
      <c r="BQ8" s="122">
        <v>0.64</v>
      </c>
      <c r="BR8" s="121">
        <v>0.18</v>
      </c>
      <c r="BS8" s="91">
        <v>0.64</v>
      </c>
      <c r="BT8" s="91">
        <v>0.17</v>
      </c>
      <c r="BU8" s="26">
        <v>1.1000000000000001</v>
      </c>
      <c r="BV8" s="91">
        <v>0.35</v>
      </c>
      <c r="BW8" s="98">
        <v>0.36</v>
      </c>
      <c r="BX8" s="67"/>
    </row>
    <row r="9" spans="2:76" ht="20.100000000000001" customHeight="1">
      <c r="B9" s="24" t="s">
        <v>28</v>
      </c>
      <c r="C9" s="31" t="s">
        <v>181</v>
      </c>
      <c r="D9" s="86" t="s">
        <v>262</v>
      </c>
      <c r="E9" s="32">
        <v>28</v>
      </c>
      <c r="F9" s="32">
        <v>7</v>
      </c>
      <c r="G9" s="64">
        <v>23</v>
      </c>
      <c r="H9" s="32">
        <v>10</v>
      </c>
      <c r="I9" s="32">
        <v>0</v>
      </c>
      <c r="J9" s="32" t="s">
        <v>266</v>
      </c>
      <c r="K9" s="32" t="s">
        <v>262</v>
      </c>
      <c r="L9" s="32">
        <v>28</v>
      </c>
      <c r="M9" s="32">
        <v>7</v>
      </c>
      <c r="N9" s="32">
        <v>24</v>
      </c>
      <c r="O9" s="32">
        <v>10</v>
      </c>
      <c r="P9" s="31">
        <v>0</v>
      </c>
      <c r="Q9" s="97" t="s">
        <v>498</v>
      </c>
      <c r="R9" s="91">
        <v>1.5</v>
      </c>
      <c r="S9" s="91">
        <v>21.4</v>
      </c>
      <c r="T9" s="91">
        <v>68</v>
      </c>
      <c r="U9" s="91" t="s">
        <v>555</v>
      </c>
      <c r="V9" s="91">
        <v>999.3</v>
      </c>
      <c r="W9" s="98">
        <v>17.100000000000001</v>
      </c>
      <c r="X9" s="475">
        <v>15.9</v>
      </c>
      <c r="Y9" s="97" t="s">
        <v>314</v>
      </c>
      <c r="Z9" s="121" t="s">
        <v>269</v>
      </c>
      <c r="AA9" s="121">
        <v>5.5</v>
      </c>
      <c r="AB9" s="122">
        <v>4.9000000000000002E-2</v>
      </c>
      <c r="AC9" s="121">
        <v>0.53</v>
      </c>
      <c r="AD9" s="121">
        <v>3.6</v>
      </c>
      <c r="AE9" s="121">
        <v>1.7999999999999999E-2</v>
      </c>
      <c r="AF9" s="98" t="s">
        <v>316</v>
      </c>
      <c r="AG9" s="97">
        <v>91</v>
      </c>
      <c r="AH9" s="121">
        <v>29</v>
      </c>
      <c r="AI9" s="121" t="s">
        <v>443</v>
      </c>
      <c r="AJ9" s="121">
        <v>2600</v>
      </c>
      <c r="AK9" s="121" t="s">
        <v>319</v>
      </c>
      <c r="AL9" s="121" t="s">
        <v>292</v>
      </c>
      <c r="AM9" s="121" t="s">
        <v>320</v>
      </c>
      <c r="AN9" s="121">
        <v>0.38</v>
      </c>
      <c r="AO9" s="121">
        <v>0.36</v>
      </c>
      <c r="AP9" s="121">
        <v>0.74</v>
      </c>
      <c r="AQ9" s="121" t="s">
        <v>330</v>
      </c>
      <c r="AR9" s="121" t="s">
        <v>268</v>
      </c>
      <c r="AS9" s="121">
        <v>0.41</v>
      </c>
      <c r="AT9" s="121">
        <v>5.9</v>
      </c>
      <c r="AU9" s="121" t="s">
        <v>322</v>
      </c>
      <c r="AV9" s="121">
        <v>0.87</v>
      </c>
      <c r="AW9" s="121" t="s">
        <v>323</v>
      </c>
      <c r="AX9" s="121">
        <v>0.38</v>
      </c>
      <c r="AY9" s="121">
        <v>0.55000000000000004</v>
      </c>
      <c r="AZ9" s="121">
        <v>0.64</v>
      </c>
      <c r="BA9" s="121" t="s">
        <v>326</v>
      </c>
      <c r="BB9" s="121">
        <v>6.8</v>
      </c>
      <c r="BC9" s="121" t="s">
        <v>299</v>
      </c>
      <c r="BD9" s="121" t="s">
        <v>293</v>
      </c>
      <c r="BE9" s="121" t="s">
        <v>272</v>
      </c>
      <c r="BF9" s="91" t="s">
        <v>271</v>
      </c>
      <c r="BG9" s="91" t="s">
        <v>272</v>
      </c>
      <c r="BH9" s="91" t="s">
        <v>327</v>
      </c>
      <c r="BI9" s="91" t="s">
        <v>328</v>
      </c>
      <c r="BJ9" s="121">
        <v>9.9</v>
      </c>
      <c r="BK9" s="91" t="s">
        <v>329</v>
      </c>
      <c r="BL9" s="121">
        <v>0.15</v>
      </c>
      <c r="BM9" s="97" t="s">
        <v>304</v>
      </c>
      <c r="BN9" s="122">
        <v>0.24</v>
      </c>
      <c r="BO9" s="122">
        <v>0.74</v>
      </c>
      <c r="BP9" s="122">
        <v>0.39</v>
      </c>
      <c r="BQ9" s="122">
        <v>1.8</v>
      </c>
      <c r="BR9" s="121">
        <v>0.68</v>
      </c>
      <c r="BS9" s="91">
        <v>1.1000000000000001</v>
      </c>
      <c r="BT9" s="91">
        <v>7.3999999999999996E-2</v>
      </c>
      <c r="BU9" s="26">
        <v>3.2</v>
      </c>
      <c r="BV9" s="91">
        <v>5.3999999999999999E-2</v>
      </c>
      <c r="BW9" s="98">
        <v>0.91</v>
      </c>
      <c r="BX9" s="67"/>
    </row>
    <row r="10" spans="2:76" ht="20.100000000000001" customHeight="1" thickBot="1">
      <c r="B10" s="27" t="s">
        <v>28</v>
      </c>
      <c r="C10" s="28" t="s">
        <v>164</v>
      </c>
      <c r="D10" s="89" t="s">
        <v>262</v>
      </c>
      <c r="E10" s="29">
        <v>28</v>
      </c>
      <c r="F10" s="29">
        <v>7</v>
      </c>
      <c r="G10" s="30">
        <v>24</v>
      </c>
      <c r="H10" s="29">
        <v>10</v>
      </c>
      <c r="I10" s="29">
        <v>0</v>
      </c>
      <c r="J10" s="29" t="s">
        <v>266</v>
      </c>
      <c r="K10" s="29" t="s">
        <v>262</v>
      </c>
      <c r="L10" s="29">
        <v>28</v>
      </c>
      <c r="M10" s="29">
        <v>7</v>
      </c>
      <c r="N10" s="29">
        <v>25</v>
      </c>
      <c r="O10" s="29">
        <v>10</v>
      </c>
      <c r="P10" s="29">
        <v>0</v>
      </c>
      <c r="Q10" s="112" t="s">
        <v>506</v>
      </c>
      <c r="R10" s="113">
        <v>1.4</v>
      </c>
      <c r="S10" s="123">
        <v>23.1</v>
      </c>
      <c r="T10" s="123">
        <v>70</v>
      </c>
      <c r="U10" s="123" t="s">
        <v>555</v>
      </c>
      <c r="V10" s="124">
        <v>999.2</v>
      </c>
      <c r="W10" s="128">
        <v>16.2</v>
      </c>
      <c r="X10" s="472">
        <v>7.2</v>
      </c>
      <c r="Y10" s="112" t="s">
        <v>314</v>
      </c>
      <c r="Z10" s="123" t="s">
        <v>269</v>
      </c>
      <c r="AA10" s="123">
        <v>1.5</v>
      </c>
      <c r="AB10" s="123">
        <v>5.3999999999999999E-2</v>
      </c>
      <c r="AC10" s="123">
        <v>0.56999999999999995</v>
      </c>
      <c r="AD10" s="123">
        <v>4.7E-2</v>
      </c>
      <c r="AE10" s="123" t="s">
        <v>315</v>
      </c>
      <c r="AF10" s="114" t="s">
        <v>316</v>
      </c>
      <c r="AG10" s="112">
        <v>89</v>
      </c>
      <c r="AH10" s="123">
        <v>22</v>
      </c>
      <c r="AI10" s="123" t="s">
        <v>443</v>
      </c>
      <c r="AJ10" s="123">
        <v>41</v>
      </c>
      <c r="AK10" s="123" t="s">
        <v>319</v>
      </c>
      <c r="AL10" s="123" t="s">
        <v>292</v>
      </c>
      <c r="AM10" s="123" t="s">
        <v>320</v>
      </c>
      <c r="AN10" s="123">
        <v>0.6</v>
      </c>
      <c r="AO10" s="123">
        <v>0.63</v>
      </c>
      <c r="AP10" s="123">
        <v>0.18</v>
      </c>
      <c r="AQ10" s="123" t="s">
        <v>330</v>
      </c>
      <c r="AR10" s="123" t="s">
        <v>268</v>
      </c>
      <c r="AS10" s="123" t="s">
        <v>331</v>
      </c>
      <c r="AT10" s="123">
        <v>3.6</v>
      </c>
      <c r="AU10" s="123" t="s">
        <v>322</v>
      </c>
      <c r="AV10" s="123">
        <v>2.4</v>
      </c>
      <c r="AW10" s="123" t="s">
        <v>323</v>
      </c>
      <c r="AX10" s="123" t="s">
        <v>324</v>
      </c>
      <c r="AY10" s="123">
        <v>0.37</v>
      </c>
      <c r="AZ10" s="123">
        <v>0.21</v>
      </c>
      <c r="BA10" s="123" t="s">
        <v>326</v>
      </c>
      <c r="BB10" s="123">
        <v>1.6</v>
      </c>
      <c r="BC10" s="123" t="s">
        <v>299</v>
      </c>
      <c r="BD10" s="123" t="s">
        <v>293</v>
      </c>
      <c r="BE10" s="123" t="s">
        <v>272</v>
      </c>
      <c r="BF10" s="113" t="s">
        <v>271</v>
      </c>
      <c r="BG10" s="113" t="s">
        <v>272</v>
      </c>
      <c r="BH10" s="113" t="s">
        <v>327</v>
      </c>
      <c r="BI10" s="113" t="s">
        <v>328</v>
      </c>
      <c r="BJ10" s="123">
        <v>3.7</v>
      </c>
      <c r="BK10" s="113" t="s">
        <v>329</v>
      </c>
      <c r="BL10" s="123">
        <v>0.17</v>
      </c>
      <c r="BM10" s="112" t="s">
        <v>304</v>
      </c>
      <c r="BN10" s="124">
        <v>0.14000000000000001</v>
      </c>
      <c r="BO10" s="124">
        <v>0.39</v>
      </c>
      <c r="BP10" s="124">
        <v>0.13</v>
      </c>
      <c r="BQ10" s="124">
        <v>0.76</v>
      </c>
      <c r="BR10" s="123">
        <v>0.26</v>
      </c>
      <c r="BS10" s="113">
        <v>0.7</v>
      </c>
      <c r="BT10" s="113">
        <v>0.13</v>
      </c>
      <c r="BU10" s="29">
        <v>1.4</v>
      </c>
      <c r="BV10" s="113">
        <v>0.33</v>
      </c>
      <c r="BW10" s="114" t="s">
        <v>308</v>
      </c>
      <c r="BX10" s="68"/>
    </row>
    <row r="11" spans="2:76" ht="20.100000000000001" customHeight="1">
      <c r="B11" s="24" t="s">
        <v>169</v>
      </c>
      <c r="C11" s="56" t="s">
        <v>165</v>
      </c>
      <c r="D11" s="74" t="s">
        <v>262</v>
      </c>
      <c r="E11" s="85">
        <v>28</v>
      </c>
      <c r="F11" s="85">
        <v>7</v>
      </c>
      <c r="G11" s="85">
        <v>25</v>
      </c>
      <c r="H11" s="85">
        <v>10</v>
      </c>
      <c r="I11" s="85">
        <v>0</v>
      </c>
      <c r="J11" s="85" t="s">
        <v>266</v>
      </c>
      <c r="K11" s="85" t="s">
        <v>262</v>
      </c>
      <c r="L11" s="85">
        <v>28</v>
      </c>
      <c r="M11" s="85">
        <v>7</v>
      </c>
      <c r="N11" s="85">
        <v>26</v>
      </c>
      <c r="O11" s="85">
        <v>10</v>
      </c>
      <c r="P11" s="85">
        <v>0</v>
      </c>
      <c r="Q11" s="106" t="s">
        <v>518</v>
      </c>
      <c r="R11" s="107">
        <v>1.2</v>
      </c>
      <c r="S11" s="107">
        <v>23.9</v>
      </c>
      <c r="T11" s="107">
        <v>74</v>
      </c>
      <c r="U11" s="107" t="s">
        <v>555</v>
      </c>
      <c r="V11" s="107">
        <v>997.4</v>
      </c>
      <c r="W11" s="108">
        <v>10.8</v>
      </c>
      <c r="X11" s="473">
        <v>8.8000000000000007</v>
      </c>
      <c r="Y11" s="106" t="s">
        <v>314</v>
      </c>
      <c r="Z11" s="125" t="s">
        <v>269</v>
      </c>
      <c r="AA11" s="125">
        <v>0.97</v>
      </c>
      <c r="AB11" s="120">
        <v>0.04</v>
      </c>
      <c r="AC11" s="125">
        <v>0.39</v>
      </c>
      <c r="AD11" s="125">
        <v>4.4999999999999998E-2</v>
      </c>
      <c r="AE11" s="125">
        <v>6.7000000000000002E-3</v>
      </c>
      <c r="AF11" s="108" t="s">
        <v>316</v>
      </c>
      <c r="AG11" s="106">
        <v>71</v>
      </c>
      <c r="AH11" s="125">
        <v>33</v>
      </c>
      <c r="AI11" s="125" t="s">
        <v>443</v>
      </c>
      <c r="AJ11" s="125">
        <v>35</v>
      </c>
      <c r="AK11" s="125" t="s">
        <v>319</v>
      </c>
      <c r="AL11" s="125">
        <v>0.22</v>
      </c>
      <c r="AM11" s="125" t="s">
        <v>320</v>
      </c>
      <c r="AN11" s="125">
        <v>0.62</v>
      </c>
      <c r="AO11" s="125">
        <v>0.43</v>
      </c>
      <c r="AP11" s="125">
        <v>0.61</v>
      </c>
      <c r="AQ11" s="125">
        <v>19</v>
      </c>
      <c r="AR11" s="125" t="s">
        <v>268</v>
      </c>
      <c r="AS11" s="125" t="s">
        <v>331</v>
      </c>
      <c r="AT11" s="125">
        <v>1.5</v>
      </c>
      <c r="AU11" s="125" t="s">
        <v>322</v>
      </c>
      <c r="AV11" s="125">
        <v>0.43</v>
      </c>
      <c r="AW11" s="125">
        <v>0.5</v>
      </c>
      <c r="AX11" s="125">
        <v>8.8999999999999996E-2</v>
      </c>
      <c r="AY11" s="125">
        <v>0.63</v>
      </c>
      <c r="AZ11" s="125">
        <v>0.22</v>
      </c>
      <c r="BA11" s="125" t="s">
        <v>326</v>
      </c>
      <c r="BB11" s="125">
        <v>1.5</v>
      </c>
      <c r="BC11" s="125" t="s">
        <v>299</v>
      </c>
      <c r="BD11" s="125" t="s">
        <v>293</v>
      </c>
      <c r="BE11" s="125" t="s">
        <v>272</v>
      </c>
      <c r="BF11" s="107" t="s">
        <v>271</v>
      </c>
      <c r="BG11" s="107">
        <v>0.49</v>
      </c>
      <c r="BH11" s="107" t="s">
        <v>327</v>
      </c>
      <c r="BI11" s="107" t="s">
        <v>328</v>
      </c>
      <c r="BJ11" s="125">
        <v>1.7</v>
      </c>
      <c r="BK11" s="107" t="s">
        <v>329</v>
      </c>
      <c r="BL11" s="125" t="s">
        <v>272</v>
      </c>
      <c r="BM11" s="106" t="s">
        <v>304</v>
      </c>
      <c r="BN11" s="120">
        <v>0.21</v>
      </c>
      <c r="BO11" s="120">
        <v>0.48</v>
      </c>
      <c r="BP11" s="120">
        <v>0.27</v>
      </c>
      <c r="BQ11" s="120">
        <v>1</v>
      </c>
      <c r="BR11" s="125">
        <v>0.45</v>
      </c>
      <c r="BS11" s="107">
        <v>0.94</v>
      </c>
      <c r="BT11" s="107">
        <v>0.18</v>
      </c>
      <c r="BU11" s="32">
        <v>2</v>
      </c>
      <c r="BV11" s="107">
        <v>0.56999999999999995</v>
      </c>
      <c r="BW11" s="108">
        <v>0.59</v>
      </c>
      <c r="BX11" s="69"/>
    </row>
    <row r="12" spans="2:76" ht="20.100000000000001" customHeight="1">
      <c r="B12" s="24" t="s">
        <v>169</v>
      </c>
      <c r="C12" s="31" t="s">
        <v>166</v>
      </c>
      <c r="D12" s="75" t="s">
        <v>262</v>
      </c>
      <c r="E12" s="64">
        <v>28</v>
      </c>
      <c r="F12" s="64">
        <v>7</v>
      </c>
      <c r="G12" s="64">
        <v>26</v>
      </c>
      <c r="H12" s="64">
        <v>10</v>
      </c>
      <c r="I12" s="64">
        <v>0</v>
      </c>
      <c r="J12" s="64" t="s">
        <v>266</v>
      </c>
      <c r="K12" s="64" t="s">
        <v>262</v>
      </c>
      <c r="L12" s="64">
        <v>28</v>
      </c>
      <c r="M12" s="64">
        <v>7</v>
      </c>
      <c r="N12" s="64">
        <v>27</v>
      </c>
      <c r="O12" s="64">
        <v>10</v>
      </c>
      <c r="P12" s="64">
        <v>0</v>
      </c>
      <c r="Q12" s="106" t="s">
        <v>498</v>
      </c>
      <c r="R12" s="107">
        <v>1.3</v>
      </c>
      <c r="S12" s="107">
        <v>22.1</v>
      </c>
      <c r="T12" s="107">
        <v>88</v>
      </c>
      <c r="U12" s="107">
        <v>3</v>
      </c>
      <c r="V12" s="107">
        <v>994.8</v>
      </c>
      <c r="W12" s="108">
        <v>5.9</v>
      </c>
      <c r="X12" s="473">
        <v>18</v>
      </c>
      <c r="Y12" s="106" t="s">
        <v>314</v>
      </c>
      <c r="Z12" s="125">
        <v>0.78</v>
      </c>
      <c r="AA12" s="125">
        <v>3.3</v>
      </c>
      <c r="AB12" s="120">
        <v>1.6E-2</v>
      </c>
      <c r="AC12" s="125">
        <v>1.6</v>
      </c>
      <c r="AD12" s="125">
        <v>9.8000000000000004E-2</v>
      </c>
      <c r="AE12" s="125" t="s">
        <v>315</v>
      </c>
      <c r="AF12" s="108" t="s">
        <v>316</v>
      </c>
      <c r="AG12" s="106" t="s">
        <v>332</v>
      </c>
      <c r="AH12" s="125">
        <v>20</v>
      </c>
      <c r="AI12" s="125" t="s">
        <v>443</v>
      </c>
      <c r="AJ12" s="125">
        <v>72</v>
      </c>
      <c r="AK12" s="125" t="s">
        <v>319</v>
      </c>
      <c r="AL12" s="125" t="s">
        <v>292</v>
      </c>
      <c r="AM12" s="125" t="s">
        <v>320</v>
      </c>
      <c r="AN12" s="125">
        <v>1.8</v>
      </c>
      <c r="AO12" s="125">
        <v>0.82</v>
      </c>
      <c r="AP12" s="125">
        <v>3.6</v>
      </c>
      <c r="AQ12" s="125">
        <v>43</v>
      </c>
      <c r="AR12" s="125" t="s">
        <v>268</v>
      </c>
      <c r="AS12" s="125">
        <v>0.46</v>
      </c>
      <c r="AT12" s="125">
        <v>2</v>
      </c>
      <c r="AU12" s="125">
        <v>24</v>
      </c>
      <c r="AV12" s="125">
        <v>0.89</v>
      </c>
      <c r="AW12" s="125" t="s">
        <v>323</v>
      </c>
      <c r="AX12" s="125">
        <v>0.2</v>
      </c>
      <c r="AY12" s="125">
        <v>0.38</v>
      </c>
      <c r="AZ12" s="125">
        <v>0.77</v>
      </c>
      <c r="BA12" s="125" t="s">
        <v>326</v>
      </c>
      <c r="BB12" s="125">
        <v>1.6</v>
      </c>
      <c r="BC12" s="125" t="s">
        <v>299</v>
      </c>
      <c r="BD12" s="125" t="s">
        <v>293</v>
      </c>
      <c r="BE12" s="125" t="s">
        <v>272</v>
      </c>
      <c r="BF12" s="107" t="s">
        <v>271</v>
      </c>
      <c r="BG12" s="107" t="s">
        <v>272</v>
      </c>
      <c r="BH12" s="107" t="s">
        <v>327</v>
      </c>
      <c r="BI12" s="107" t="s">
        <v>328</v>
      </c>
      <c r="BJ12" s="125">
        <v>4.3</v>
      </c>
      <c r="BK12" s="107" t="s">
        <v>329</v>
      </c>
      <c r="BL12" s="125">
        <v>0.14000000000000001</v>
      </c>
      <c r="BM12" s="106" t="s">
        <v>304</v>
      </c>
      <c r="BN12" s="120">
        <v>0.26</v>
      </c>
      <c r="BO12" s="120">
        <v>0.68</v>
      </c>
      <c r="BP12" s="120">
        <v>0.33</v>
      </c>
      <c r="BQ12" s="120">
        <v>1.7</v>
      </c>
      <c r="BR12" s="125">
        <v>0.66</v>
      </c>
      <c r="BS12" s="107">
        <v>1.7</v>
      </c>
      <c r="BT12" s="107">
        <v>0.17</v>
      </c>
      <c r="BU12" s="32">
        <v>3</v>
      </c>
      <c r="BV12" s="107">
        <v>0.83</v>
      </c>
      <c r="BW12" s="108">
        <v>1.7</v>
      </c>
      <c r="BX12" s="69"/>
    </row>
    <row r="13" spans="2:76" ht="20.100000000000001" customHeight="1">
      <c r="B13" s="24" t="s">
        <v>169</v>
      </c>
      <c r="C13" s="55" t="s">
        <v>167</v>
      </c>
      <c r="D13" s="75" t="s">
        <v>262</v>
      </c>
      <c r="E13" s="64">
        <v>28</v>
      </c>
      <c r="F13" s="64">
        <v>7</v>
      </c>
      <c r="G13" s="64">
        <v>27</v>
      </c>
      <c r="H13" s="64">
        <v>10</v>
      </c>
      <c r="I13" s="64">
        <v>0</v>
      </c>
      <c r="J13" s="64" t="s">
        <v>266</v>
      </c>
      <c r="K13" s="64" t="s">
        <v>262</v>
      </c>
      <c r="L13" s="64">
        <v>28</v>
      </c>
      <c r="M13" s="64">
        <v>7</v>
      </c>
      <c r="N13" s="64">
        <v>28</v>
      </c>
      <c r="O13" s="64">
        <v>10</v>
      </c>
      <c r="P13" s="64">
        <v>0</v>
      </c>
      <c r="Q13" s="109" t="s">
        <v>518</v>
      </c>
      <c r="R13" s="110">
        <v>1.7</v>
      </c>
      <c r="S13" s="110">
        <v>24.2</v>
      </c>
      <c r="T13" s="110">
        <v>82</v>
      </c>
      <c r="U13" s="110" t="s">
        <v>555</v>
      </c>
      <c r="V13" s="110">
        <v>995.6</v>
      </c>
      <c r="W13" s="111">
        <v>8.5</v>
      </c>
      <c r="X13" s="471">
        <v>13.9</v>
      </c>
      <c r="Y13" s="97" t="s">
        <v>314</v>
      </c>
      <c r="Z13" s="121">
        <v>0.19</v>
      </c>
      <c r="AA13" s="121">
        <v>2.7</v>
      </c>
      <c r="AB13" s="122">
        <v>0.04</v>
      </c>
      <c r="AC13" s="121">
        <v>1.1000000000000001</v>
      </c>
      <c r="AD13" s="121">
        <v>0.1</v>
      </c>
      <c r="AE13" s="121">
        <v>8.5000000000000006E-3</v>
      </c>
      <c r="AF13" s="98">
        <v>7.0000000000000007E-2</v>
      </c>
      <c r="AG13" s="97">
        <v>53</v>
      </c>
      <c r="AH13" s="121">
        <v>26</v>
      </c>
      <c r="AI13" s="121" t="s">
        <v>443</v>
      </c>
      <c r="AJ13" s="121">
        <v>99</v>
      </c>
      <c r="AK13" s="121" t="s">
        <v>319</v>
      </c>
      <c r="AL13" s="121" t="s">
        <v>292</v>
      </c>
      <c r="AM13" s="121">
        <v>6.4</v>
      </c>
      <c r="AN13" s="121">
        <v>5.0999999999999996</v>
      </c>
      <c r="AO13" s="121">
        <v>1.5</v>
      </c>
      <c r="AP13" s="121">
        <v>4.8</v>
      </c>
      <c r="AQ13" s="121">
        <v>72</v>
      </c>
      <c r="AR13" s="121" t="s">
        <v>268</v>
      </c>
      <c r="AS13" s="121">
        <v>1.7</v>
      </c>
      <c r="AT13" s="121">
        <v>3.1</v>
      </c>
      <c r="AU13" s="121">
        <v>15</v>
      </c>
      <c r="AV13" s="121">
        <v>0.32</v>
      </c>
      <c r="AW13" s="121">
        <v>0.64</v>
      </c>
      <c r="AX13" s="121">
        <v>0.21</v>
      </c>
      <c r="AY13" s="121">
        <v>0.72</v>
      </c>
      <c r="AZ13" s="121">
        <v>0.78</v>
      </c>
      <c r="BA13" s="121" t="s">
        <v>326</v>
      </c>
      <c r="BB13" s="121">
        <v>7.4</v>
      </c>
      <c r="BC13" s="121" t="s">
        <v>299</v>
      </c>
      <c r="BD13" s="121" t="s">
        <v>293</v>
      </c>
      <c r="BE13" s="121" t="s">
        <v>272</v>
      </c>
      <c r="BF13" s="91" t="s">
        <v>271</v>
      </c>
      <c r="BG13" s="91" t="s">
        <v>272</v>
      </c>
      <c r="BH13" s="91" t="s">
        <v>327</v>
      </c>
      <c r="BI13" s="91" t="s">
        <v>328</v>
      </c>
      <c r="BJ13" s="121">
        <v>3.3</v>
      </c>
      <c r="BK13" s="91" t="s">
        <v>329</v>
      </c>
      <c r="BL13" s="121">
        <v>0.16</v>
      </c>
      <c r="BM13" s="97" t="s">
        <v>304</v>
      </c>
      <c r="BN13" s="122">
        <v>0.22</v>
      </c>
      <c r="BO13" s="122">
        <v>0.47</v>
      </c>
      <c r="BP13" s="122">
        <v>0.18</v>
      </c>
      <c r="BQ13" s="122">
        <v>0.75</v>
      </c>
      <c r="BR13" s="121">
        <v>0.32</v>
      </c>
      <c r="BS13" s="91">
        <v>1.2</v>
      </c>
      <c r="BT13" s="91">
        <v>0.15</v>
      </c>
      <c r="BU13" s="26">
        <v>1.6</v>
      </c>
      <c r="BV13" s="91">
        <v>0.92</v>
      </c>
      <c r="BW13" s="98">
        <v>1</v>
      </c>
      <c r="BX13" s="67"/>
    </row>
    <row r="14" spans="2:76" ht="20.100000000000001" customHeight="1">
      <c r="B14" s="24" t="s">
        <v>169</v>
      </c>
      <c r="C14" s="25" t="s">
        <v>168</v>
      </c>
      <c r="D14" s="76" t="s">
        <v>262</v>
      </c>
      <c r="E14" s="26">
        <v>28</v>
      </c>
      <c r="F14" s="26">
        <v>7</v>
      </c>
      <c r="G14" s="64">
        <v>28</v>
      </c>
      <c r="H14" s="26">
        <v>10</v>
      </c>
      <c r="I14" s="26">
        <v>0</v>
      </c>
      <c r="J14" s="26" t="s">
        <v>266</v>
      </c>
      <c r="K14" s="26" t="s">
        <v>262</v>
      </c>
      <c r="L14" s="26">
        <v>28</v>
      </c>
      <c r="M14" s="26">
        <v>7</v>
      </c>
      <c r="N14" s="26">
        <v>29</v>
      </c>
      <c r="O14" s="26">
        <v>10</v>
      </c>
      <c r="P14" s="26">
        <v>0</v>
      </c>
      <c r="Q14" s="97" t="s">
        <v>515</v>
      </c>
      <c r="R14" s="91">
        <v>1.5</v>
      </c>
      <c r="S14" s="91">
        <v>26.3</v>
      </c>
      <c r="T14" s="91">
        <v>74</v>
      </c>
      <c r="U14" s="91" t="s">
        <v>555</v>
      </c>
      <c r="V14" s="91">
        <v>997.4</v>
      </c>
      <c r="W14" s="98">
        <v>18.3</v>
      </c>
      <c r="X14" s="471">
        <v>12.1</v>
      </c>
      <c r="Y14" s="97" t="s">
        <v>314</v>
      </c>
      <c r="Z14" s="121">
        <v>6.6000000000000003E-2</v>
      </c>
      <c r="AA14" s="121">
        <v>2.4</v>
      </c>
      <c r="AB14" s="122">
        <v>0.14000000000000001</v>
      </c>
      <c r="AC14" s="121">
        <v>0.78</v>
      </c>
      <c r="AD14" s="121">
        <v>7.0000000000000007E-2</v>
      </c>
      <c r="AE14" s="121">
        <v>2.1999999999999999E-2</v>
      </c>
      <c r="AF14" s="98">
        <v>0.15</v>
      </c>
      <c r="AG14" s="97" t="s">
        <v>332</v>
      </c>
      <c r="AH14" s="121">
        <v>23</v>
      </c>
      <c r="AI14" s="121" t="s">
        <v>443</v>
      </c>
      <c r="AJ14" s="121">
        <v>34</v>
      </c>
      <c r="AK14" s="121" t="s">
        <v>319</v>
      </c>
      <c r="AL14" s="121">
        <v>0.19</v>
      </c>
      <c r="AM14" s="121" t="s">
        <v>320</v>
      </c>
      <c r="AN14" s="121">
        <v>3.5</v>
      </c>
      <c r="AO14" s="121">
        <v>1.7</v>
      </c>
      <c r="AP14" s="121">
        <v>3.2</v>
      </c>
      <c r="AQ14" s="121">
        <v>63</v>
      </c>
      <c r="AR14" s="121" t="s">
        <v>268</v>
      </c>
      <c r="AS14" s="121">
        <v>0.64</v>
      </c>
      <c r="AT14" s="121" t="s">
        <v>321</v>
      </c>
      <c r="AU14" s="121" t="s">
        <v>322</v>
      </c>
      <c r="AV14" s="121">
        <v>0.19</v>
      </c>
      <c r="AW14" s="121">
        <v>0.93</v>
      </c>
      <c r="AX14" s="121">
        <v>0.15</v>
      </c>
      <c r="AY14" s="121" t="s">
        <v>325</v>
      </c>
      <c r="AZ14" s="121">
        <v>0.5</v>
      </c>
      <c r="BA14" s="121" t="s">
        <v>326</v>
      </c>
      <c r="BB14" s="121">
        <v>1.9</v>
      </c>
      <c r="BC14" s="121">
        <v>0.18</v>
      </c>
      <c r="BD14" s="121" t="s">
        <v>293</v>
      </c>
      <c r="BE14" s="121" t="s">
        <v>272</v>
      </c>
      <c r="BF14" s="91" t="s">
        <v>271</v>
      </c>
      <c r="BG14" s="91" t="s">
        <v>272</v>
      </c>
      <c r="BH14" s="91" t="s">
        <v>327</v>
      </c>
      <c r="BI14" s="91" t="s">
        <v>328</v>
      </c>
      <c r="BJ14" s="121">
        <v>3.1</v>
      </c>
      <c r="BK14" s="91" t="s">
        <v>329</v>
      </c>
      <c r="BL14" s="121" t="s">
        <v>272</v>
      </c>
      <c r="BM14" s="97" t="s">
        <v>304</v>
      </c>
      <c r="BN14" s="122">
        <v>0.32</v>
      </c>
      <c r="BO14" s="122">
        <v>0.62</v>
      </c>
      <c r="BP14" s="122">
        <v>0.27</v>
      </c>
      <c r="BQ14" s="122">
        <v>1.1000000000000001</v>
      </c>
      <c r="BR14" s="121">
        <v>0.52</v>
      </c>
      <c r="BS14" s="91">
        <v>1.5</v>
      </c>
      <c r="BT14" s="91">
        <v>0.17</v>
      </c>
      <c r="BU14" s="26">
        <v>2.2999999999999998</v>
      </c>
      <c r="BV14" s="91">
        <v>1.1000000000000001</v>
      </c>
      <c r="BW14" s="98">
        <v>1.2</v>
      </c>
      <c r="BX14" s="67"/>
    </row>
    <row r="15" spans="2:76" ht="20.100000000000001" customHeight="1">
      <c r="B15" s="24" t="s">
        <v>169</v>
      </c>
      <c r="C15" s="25" t="s">
        <v>170</v>
      </c>
      <c r="D15" s="87" t="s">
        <v>262</v>
      </c>
      <c r="E15" s="26">
        <v>28</v>
      </c>
      <c r="F15" s="26">
        <v>7</v>
      </c>
      <c r="G15" s="64">
        <v>29</v>
      </c>
      <c r="H15" s="26">
        <v>10</v>
      </c>
      <c r="I15" s="26">
        <v>0</v>
      </c>
      <c r="J15" s="26" t="s">
        <v>266</v>
      </c>
      <c r="K15" s="26" t="s">
        <v>262</v>
      </c>
      <c r="L15" s="26">
        <v>28</v>
      </c>
      <c r="M15" s="26">
        <v>7</v>
      </c>
      <c r="N15" s="26">
        <v>30</v>
      </c>
      <c r="O15" s="26">
        <v>10</v>
      </c>
      <c r="P15" s="26">
        <v>0</v>
      </c>
      <c r="Q15" s="97" t="s">
        <v>518</v>
      </c>
      <c r="R15" s="91">
        <v>1.8</v>
      </c>
      <c r="S15" s="91">
        <v>26.5</v>
      </c>
      <c r="T15" s="91">
        <v>69</v>
      </c>
      <c r="U15" s="91" t="s">
        <v>555</v>
      </c>
      <c r="V15" s="91">
        <v>997.8</v>
      </c>
      <c r="W15" s="98">
        <v>16.2</v>
      </c>
      <c r="X15" s="471">
        <v>9.6</v>
      </c>
      <c r="Y15" s="97">
        <v>1.6E-2</v>
      </c>
      <c r="Z15" s="121">
        <v>1.7000000000000001E-2</v>
      </c>
      <c r="AA15" s="121">
        <v>1.4</v>
      </c>
      <c r="AB15" s="122">
        <v>5.2999999999999999E-2</v>
      </c>
      <c r="AC15" s="121">
        <v>0.54</v>
      </c>
      <c r="AD15" s="121">
        <v>9.5000000000000001E-2</v>
      </c>
      <c r="AE15" s="121">
        <v>1.6E-2</v>
      </c>
      <c r="AF15" s="98">
        <v>6.8000000000000005E-2</v>
      </c>
      <c r="AG15" s="97">
        <v>78</v>
      </c>
      <c r="AH15" s="121">
        <v>24</v>
      </c>
      <c r="AI15" s="121" t="s">
        <v>443</v>
      </c>
      <c r="AJ15" s="121">
        <v>70</v>
      </c>
      <c r="AK15" s="121">
        <v>110</v>
      </c>
      <c r="AL15" s="121" t="s">
        <v>292</v>
      </c>
      <c r="AM15" s="121" t="s">
        <v>320</v>
      </c>
      <c r="AN15" s="121">
        <v>1.3</v>
      </c>
      <c r="AO15" s="121">
        <v>0.65</v>
      </c>
      <c r="AP15" s="121">
        <v>1.6</v>
      </c>
      <c r="AQ15" s="121">
        <v>37</v>
      </c>
      <c r="AR15" s="121">
        <v>0.45</v>
      </c>
      <c r="AS15" s="121">
        <v>1.4</v>
      </c>
      <c r="AT15" s="121">
        <v>1.9</v>
      </c>
      <c r="AU15" s="121" t="s">
        <v>322</v>
      </c>
      <c r="AV15" s="121" t="s">
        <v>333</v>
      </c>
      <c r="AW15" s="121">
        <v>0.96</v>
      </c>
      <c r="AX15" s="121">
        <v>0.11</v>
      </c>
      <c r="AY15" s="121" t="s">
        <v>325</v>
      </c>
      <c r="AZ15" s="121">
        <v>0.39</v>
      </c>
      <c r="BA15" s="121" t="s">
        <v>326</v>
      </c>
      <c r="BB15" s="121">
        <v>3.6</v>
      </c>
      <c r="BC15" s="121" t="s">
        <v>299</v>
      </c>
      <c r="BD15" s="121" t="s">
        <v>293</v>
      </c>
      <c r="BE15" s="121" t="s">
        <v>272</v>
      </c>
      <c r="BF15" s="91" t="s">
        <v>271</v>
      </c>
      <c r="BG15" s="91" t="s">
        <v>272</v>
      </c>
      <c r="BH15" s="91" t="s">
        <v>327</v>
      </c>
      <c r="BI15" s="91" t="s">
        <v>328</v>
      </c>
      <c r="BJ15" s="121">
        <v>2.2000000000000002</v>
      </c>
      <c r="BK15" s="91" t="s">
        <v>329</v>
      </c>
      <c r="BL15" s="121" t="s">
        <v>272</v>
      </c>
      <c r="BM15" s="97" t="s">
        <v>304</v>
      </c>
      <c r="BN15" s="122">
        <v>0.21</v>
      </c>
      <c r="BO15" s="122">
        <v>0.56000000000000005</v>
      </c>
      <c r="BP15" s="122">
        <v>0.28999999999999998</v>
      </c>
      <c r="BQ15" s="122">
        <v>1.1000000000000001</v>
      </c>
      <c r="BR15" s="121">
        <v>0.45</v>
      </c>
      <c r="BS15" s="91">
        <v>1</v>
      </c>
      <c r="BT15" s="91">
        <v>0.13</v>
      </c>
      <c r="BU15" s="26">
        <v>2.2000000000000002</v>
      </c>
      <c r="BV15" s="91">
        <v>0.48</v>
      </c>
      <c r="BW15" s="98">
        <v>0.77</v>
      </c>
      <c r="BX15" s="67"/>
    </row>
    <row r="16" spans="2:76" ht="20.100000000000001" customHeight="1">
      <c r="B16" s="24" t="s">
        <v>169</v>
      </c>
      <c r="C16" s="25" t="s">
        <v>171</v>
      </c>
      <c r="D16" s="87" t="s">
        <v>262</v>
      </c>
      <c r="E16" s="26">
        <v>28</v>
      </c>
      <c r="F16" s="26">
        <v>7</v>
      </c>
      <c r="G16" s="64">
        <v>30</v>
      </c>
      <c r="H16" s="26">
        <v>10</v>
      </c>
      <c r="I16" s="26">
        <v>0</v>
      </c>
      <c r="J16" s="26" t="s">
        <v>266</v>
      </c>
      <c r="K16" s="26" t="s">
        <v>262</v>
      </c>
      <c r="L16" s="26">
        <v>28</v>
      </c>
      <c r="M16" s="26">
        <v>7</v>
      </c>
      <c r="N16" s="26">
        <v>31</v>
      </c>
      <c r="O16" s="26">
        <v>10</v>
      </c>
      <c r="P16" s="26">
        <v>0</v>
      </c>
      <c r="Q16" s="97" t="s">
        <v>498</v>
      </c>
      <c r="R16" s="91">
        <v>2.1</v>
      </c>
      <c r="S16" s="91">
        <v>26.9</v>
      </c>
      <c r="T16" s="91">
        <v>67</v>
      </c>
      <c r="U16" s="91" t="s">
        <v>555</v>
      </c>
      <c r="V16" s="91">
        <v>997.5</v>
      </c>
      <c r="W16" s="98">
        <v>27.4</v>
      </c>
      <c r="X16" s="471">
        <v>9.3000000000000007</v>
      </c>
      <c r="Y16" s="97" t="s">
        <v>314</v>
      </c>
      <c r="Z16" s="121" t="s">
        <v>269</v>
      </c>
      <c r="AA16" s="121">
        <v>1.1000000000000001</v>
      </c>
      <c r="AB16" s="122">
        <v>6.3E-2</v>
      </c>
      <c r="AC16" s="121">
        <v>0.38</v>
      </c>
      <c r="AD16" s="121">
        <v>0.11</v>
      </c>
      <c r="AE16" s="121">
        <v>8.6E-3</v>
      </c>
      <c r="AF16" s="98">
        <v>0.08</v>
      </c>
      <c r="AG16" s="97">
        <v>120</v>
      </c>
      <c r="AH16" s="121">
        <v>31</v>
      </c>
      <c r="AI16" s="121" t="s">
        <v>443</v>
      </c>
      <c r="AJ16" s="121">
        <v>88</v>
      </c>
      <c r="AK16" s="121">
        <v>97</v>
      </c>
      <c r="AL16" s="121">
        <v>0.2</v>
      </c>
      <c r="AM16" s="121" t="s">
        <v>320</v>
      </c>
      <c r="AN16" s="121">
        <v>1.1000000000000001</v>
      </c>
      <c r="AO16" s="121">
        <v>1</v>
      </c>
      <c r="AP16" s="121">
        <v>0.69</v>
      </c>
      <c r="AQ16" s="121">
        <v>30</v>
      </c>
      <c r="AR16" s="121">
        <v>0.89</v>
      </c>
      <c r="AS16" s="121">
        <v>1</v>
      </c>
      <c r="AT16" s="121">
        <v>2.1</v>
      </c>
      <c r="AU16" s="121" t="s">
        <v>322</v>
      </c>
      <c r="AV16" s="121" t="s">
        <v>333</v>
      </c>
      <c r="AW16" s="121">
        <v>0.82</v>
      </c>
      <c r="AX16" s="121">
        <v>0.15</v>
      </c>
      <c r="AY16" s="121" t="s">
        <v>325</v>
      </c>
      <c r="AZ16" s="121">
        <v>0.47</v>
      </c>
      <c r="BA16" s="121" t="s">
        <v>326</v>
      </c>
      <c r="BB16" s="121">
        <v>3.2</v>
      </c>
      <c r="BC16" s="121" t="s">
        <v>299</v>
      </c>
      <c r="BD16" s="121" t="s">
        <v>293</v>
      </c>
      <c r="BE16" s="121" t="s">
        <v>272</v>
      </c>
      <c r="BF16" s="91" t="s">
        <v>271</v>
      </c>
      <c r="BG16" s="91" t="s">
        <v>272</v>
      </c>
      <c r="BH16" s="91" t="s">
        <v>327</v>
      </c>
      <c r="BI16" s="91" t="s">
        <v>328</v>
      </c>
      <c r="BJ16" s="121">
        <v>3</v>
      </c>
      <c r="BK16" s="91" t="s">
        <v>329</v>
      </c>
      <c r="BL16" s="121" t="s">
        <v>272</v>
      </c>
      <c r="BM16" s="97" t="s">
        <v>304</v>
      </c>
      <c r="BN16" s="122">
        <v>0.23</v>
      </c>
      <c r="BO16" s="122">
        <v>0.65</v>
      </c>
      <c r="BP16" s="122">
        <v>0.36</v>
      </c>
      <c r="BQ16" s="122">
        <v>1.2</v>
      </c>
      <c r="BR16" s="121">
        <v>0.64</v>
      </c>
      <c r="BS16" s="91">
        <v>1.1000000000000001</v>
      </c>
      <c r="BT16" s="91">
        <v>0.14000000000000001</v>
      </c>
      <c r="BU16" s="26">
        <v>2.4</v>
      </c>
      <c r="BV16" s="91">
        <v>0.68</v>
      </c>
      <c r="BW16" s="98">
        <v>1.3</v>
      </c>
      <c r="BX16" s="67"/>
    </row>
    <row r="17" spans="2:76" ht="20.100000000000001" customHeight="1" thickBot="1">
      <c r="B17" s="27" t="s">
        <v>169</v>
      </c>
      <c r="C17" s="28" t="s">
        <v>172</v>
      </c>
      <c r="D17" s="88" t="s">
        <v>262</v>
      </c>
      <c r="E17" s="29">
        <v>28</v>
      </c>
      <c r="F17" s="29">
        <v>7</v>
      </c>
      <c r="G17" s="30">
        <v>31</v>
      </c>
      <c r="H17" s="29">
        <v>10</v>
      </c>
      <c r="I17" s="29">
        <v>0</v>
      </c>
      <c r="J17" s="29" t="s">
        <v>266</v>
      </c>
      <c r="K17" s="29" t="s">
        <v>262</v>
      </c>
      <c r="L17" s="29">
        <v>28</v>
      </c>
      <c r="M17" s="29">
        <v>8</v>
      </c>
      <c r="N17" s="29">
        <v>1</v>
      </c>
      <c r="O17" s="29">
        <v>10</v>
      </c>
      <c r="P17" s="29">
        <v>0</v>
      </c>
      <c r="Q17" s="112" t="s">
        <v>498</v>
      </c>
      <c r="R17" s="113">
        <v>2.5</v>
      </c>
      <c r="S17" s="113">
        <v>27.1</v>
      </c>
      <c r="T17" s="113">
        <v>67</v>
      </c>
      <c r="U17" s="113" t="s">
        <v>555</v>
      </c>
      <c r="V17" s="113">
        <v>995</v>
      </c>
      <c r="W17" s="114">
        <v>21.3</v>
      </c>
      <c r="X17" s="472">
        <v>6.6</v>
      </c>
      <c r="Y17" s="112" t="s">
        <v>314</v>
      </c>
      <c r="Z17" s="123" t="s">
        <v>269</v>
      </c>
      <c r="AA17" s="123">
        <v>0.76</v>
      </c>
      <c r="AB17" s="124">
        <v>0.14000000000000001</v>
      </c>
      <c r="AC17" s="123">
        <v>0.17</v>
      </c>
      <c r="AD17" s="123">
        <v>3.6999999999999998E-2</v>
      </c>
      <c r="AE17" s="123">
        <v>1.4999999999999999E-2</v>
      </c>
      <c r="AF17" s="114" t="s">
        <v>316</v>
      </c>
      <c r="AG17" s="112">
        <v>160</v>
      </c>
      <c r="AH17" s="123" t="s">
        <v>317</v>
      </c>
      <c r="AI17" s="123" t="s">
        <v>443</v>
      </c>
      <c r="AJ17" s="123">
        <v>29</v>
      </c>
      <c r="AK17" s="123" t="s">
        <v>319</v>
      </c>
      <c r="AL17" s="123" t="s">
        <v>292</v>
      </c>
      <c r="AM17" s="123" t="s">
        <v>320</v>
      </c>
      <c r="AN17" s="123">
        <v>0.26</v>
      </c>
      <c r="AO17" s="123">
        <v>0.53</v>
      </c>
      <c r="AP17" s="123" t="s">
        <v>296</v>
      </c>
      <c r="AQ17" s="123" t="s">
        <v>330</v>
      </c>
      <c r="AR17" s="123">
        <v>0.41</v>
      </c>
      <c r="AS17" s="123">
        <v>0.78</v>
      </c>
      <c r="AT17" s="123">
        <v>1.1000000000000001</v>
      </c>
      <c r="AU17" s="123" t="s">
        <v>322</v>
      </c>
      <c r="AV17" s="123">
        <v>0.53</v>
      </c>
      <c r="AW17" s="123" t="s">
        <v>323</v>
      </c>
      <c r="AX17" s="123" t="s">
        <v>324</v>
      </c>
      <c r="AY17" s="123" t="s">
        <v>325</v>
      </c>
      <c r="AZ17" s="123">
        <v>1.2</v>
      </c>
      <c r="BA17" s="123" t="s">
        <v>326</v>
      </c>
      <c r="BB17" s="123">
        <v>1.2</v>
      </c>
      <c r="BC17" s="123" t="s">
        <v>299</v>
      </c>
      <c r="BD17" s="123" t="s">
        <v>293</v>
      </c>
      <c r="BE17" s="123" t="s">
        <v>272</v>
      </c>
      <c r="BF17" s="113" t="s">
        <v>271</v>
      </c>
      <c r="BG17" s="113" t="s">
        <v>272</v>
      </c>
      <c r="BH17" s="113" t="s">
        <v>327</v>
      </c>
      <c r="BI17" s="113" t="s">
        <v>328</v>
      </c>
      <c r="BJ17" s="123">
        <v>2.2000000000000002</v>
      </c>
      <c r="BK17" s="113" t="s">
        <v>329</v>
      </c>
      <c r="BL17" s="123">
        <v>0.19</v>
      </c>
      <c r="BM17" s="112" t="s">
        <v>304</v>
      </c>
      <c r="BN17" s="124">
        <v>0.13</v>
      </c>
      <c r="BO17" s="124">
        <v>0.3</v>
      </c>
      <c r="BP17" s="124">
        <v>0.15</v>
      </c>
      <c r="BQ17" s="124">
        <v>0.42</v>
      </c>
      <c r="BR17" s="123">
        <v>0.23</v>
      </c>
      <c r="BS17" s="113">
        <v>0.45</v>
      </c>
      <c r="BT17" s="113">
        <v>8.8999999999999996E-2</v>
      </c>
      <c r="BU17" s="29">
        <v>1</v>
      </c>
      <c r="BV17" s="113">
        <v>0.35</v>
      </c>
      <c r="BW17" s="114" t="s">
        <v>308</v>
      </c>
      <c r="BX17" s="68"/>
    </row>
    <row r="18" spans="2:76" ht="20.100000000000001" customHeight="1">
      <c r="B18" s="24" t="s">
        <v>28</v>
      </c>
      <c r="C18" s="56" t="s">
        <v>173</v>
      </c>
      <c r="D18" s="78" t="s">
        <v>262</v>
      </c>
      <c r="E18" s="32">
        <v>28</v>
      </c>
      <c r="F18" s="32">
        <v>8</v>
      </c>
      <c r="G18" s="32">
        <v>1</v>
      </c>
      <c r="H18" s="32">
        <v>10</v>
      </c>
      <c r="I18" s="32">
        <v>0</v>
      </c>
      <c r="J18" s="32" t="s">
        <v>266</v>
      </c>
      <c r="K18" s="32" t="s">
        <v>262</v>
      </c>
      <c r="L18" s="32">
        <v>28</v>
      </c>
      <c r="M18" s="32">
        <v>8</v>
      </c>
      <c r="N18" s="32">
        <v>2</v>
      </c>
      <c r="O18" s="32">
        <v>10</v>
      </c>
      <c r="P18" s="32">
        <v>0</v>
      </c>
      <c r="Q18" s="106" t="s">
        <v>538</v>
      </c>
      <c r="R18" s="107">
        <v>1.6</v>
      </c>
      <c r="S18" s="107">
        <v>26.2</v>
      </c>
      <c r="T18" s="107">
        <v>83</v>
      </c>
      <c r="U18" s="107">
        <v>6</v>
      </c>
      <c r="V18" s="107">
        <v>992.6</v>
      </c>
      <c r="W18" s="108">
        <v>17.399999999999999</v>
      </c>
      <c r="X18" s="473">
        <v>6.4</v>
      </c>
      <c r="Y18" s="106" t="s">
        <v>314</v>
      </c>
      <c r="Z18" s="125" t="s">
        <v>269</v>
      </c>
      <c r="AA18" s="125">
        <v>0.55000000000000004</v>
      </c>
      <c r="AB18" s="120">
        <v>7.6999999999999999E-2</v>
      </c>
      <c r="AC18" s="125">
        <v>0.14000000000000001</v>
      </c>
      <c r="AD18" s="125">
        <v>2.1000000000000001E-2</v>
      </c>
      <c r="AE18" s="125">
        <v>1.0999999999999999E-2</v>
      </c>
      <c r="AF18" s="108" t="s">
        <v>316</v>
      </c>
      <c r="AG18" s="106">
        <v>110</v>
      </c>
      <c r="AH18" s="125">
        <v>12</v>
      </c>
      <c r="AI18" s="125" t="s">
        <v>443</v>
      </c>
      <c r="AJ18" s="125">
        <v>28</v>
      </c>
      <c r="AK18" s="125">
        <v>100</v>
      </c>
      <c r="AL18" s="125" t="s">
        <v>292</v>
      </c>
      <c r="AM18" s="125" t="s">
        <v>320</v>
      </c>
      <c r="AN18" s="125">
        <v>0.46</v>
      </c>
      <c r="AO18" s="125" t="s">
        <v>334</v>
      </c>
      <c r="AP18" s="125">
        <v>0.44</v>
      </c>
      <c r="AQ18" s="125" t="s">
        <v>330</v>
      </c>
      <c r="AR18" s="125">
        <v>0.66</v>
      </c>
      <c r="AS18" s="125">
        <v>0.72</v>
      </c>
      <c r="AT18" s="125">
        <v>1.2</v>
      </c>
      <c r="AU18" s="125">
        <v>34</v>
      </c>
      <c r="AV18" s="125">
        <v>1</v>
      </c>
      <c r="AW18" s="125">
        <v>0.59</v>
      </c>
      <c r="AX18" s="125" t="s">
        <v>324</v>
      </c>
      <c r="AY18" s="125" t="s">
        <v>325</v>
      </c>
      <c r="AZ18" s="125">
        <v>0.15</v>
      </c>
      <c r="BA18" s="125" t="s">
        <v>326</v>
      </c>
      <c r="BB18" s="125">
        <v>0.83</v>
      </c>
      <c r="BC18" s="125" t="s">
        <v>299</v>
      </c>
      <c r="BD18" s="125" t="s">
        <v>293</v>
      </c>
      <c r="BE18" s="125" t="s">
        <v>272</v>
      </c>
      <c r="BF18" s="107" t="s">
        <v>271</v>
      </c>
      <c r="BG18" s="107" t="s">
        <v>272</v>
      </c>
      <c r="BH18" s="107" t="s">
        <v>327</v>
      </c>
      <c r="BI18" s="107" t="s">
        <v>328</v>
      </c>
      <c r="BJ18" s="125">
        <v>1.8</v>
      </c>
      <c r="BK18" s="107" t="s">
        <v>329</v>
      </c>
      <c r="BL18" s="125">
        <v>0.13</v>
      </c>
      <c r="BM18" s="106" t="s">
        <v>304</v>
      </c>
      <c r="BN18" s="120">
        <v>0.11</v>
      </c>
      <c r="BO18" s="120">
        <v>0.41</v>
      </c>
      <c r="BP18" s="120">
        <v>0.19</v>
      </c>
      <c r="BQ18" s="120">
        <v>0.56999999999999995</v>
      </c>
      <c r="BR18" s="125">
        <v>0.27</v>
      </c>
      <c r="BS18" s="107">
        <v>0.55000000000000004</v>
      </c>
      <c r="BT18" s="107">
        <v>0.09</v>
      </c>
      <c r="BU18" s="32">
        <v>1.3</v>
      </c>
      <c r="BV18" s="107">
        <v>0.34</v>
      </c>
      <c r="BW18" s="108">
        <v>0.45</v>
      </c>
      <c r="BX18" s="69"/>
    </row>
    <row r="19" spans="2:76" ht="20.100000000000001" customHeight="1">
      <c r="B19" s="24" t="s">
        <v>28</v>
      </c>
      <c r="C19" s="31" t="s">
        <v>174</v>
      </c>
      <c r="D19" s="78" t="s">
        <v>262</v>
      </c>
      <c r="E19" s="32">
        <v>28</v>
      </c>
      <c r="F19" s="32">
        <v>8</v>
      </c>
      <c r="G19" s="32">
        <v>2</v>
      </c>
      <c r="H19" s="32">
        <v>10</v>
      </c>
      <c r="I19" s="32">
        <v>0</v>
      </c>
      <c r="J19" s="32" t="s">
        <v>266</v>
      </c>
      <c r="K19" s="32" t="s">
        <v>262</v>
      </c>
      <c r="L19" s="32">
        <v>28</v>
      </c>
      <c r="M19" s="32">
        <v>8</v>
      </c>
      <c r="N19" s="32">
        <v>3</v>
      </c>
      <c r="O19" s="32">
        <v>10</v>
      </c>
      <c r="P19" s="32">
        <v>0</v>
      </c>
      <c r="Q19" s="106" t="s">
        <v>498</v>
      </c>
      <c r="R19" s="107">
        <v>1.7</v>
      </c>
      <c r="S19" s="107">
        <v>24.8</v>
      </c>
      <c r="T19" s="107">
        <v>84</v>
      </c>
      <c r="U19" s="107">
        <v>12</v>
      </c>
      <c r="V19" s="107">
        <v>992.6</v>
      </c>
      <c r="W19" s="108">
        <v>13.2</v>
      </c>
      <c r="X19" s="473">
        <v>7.9</v>
      </c>
      <c r="Y19" s="106" t="s">
        <v>314</v>
      </c>
      <c r="Z19" s="125" t="s">
        <v>269</v>
      </c>
      <c r="AA19" s="125">
        <v>1.6</v>
      </c>
      <c r="AB19" s="120">
        <v>1.2999999999999999E-2</v>
      </c>
      <c r="AC19" s="125">
        <v>0.65</v>
      </c>
      <c r="AD19" s="125">
        <v>2.1000000000000001E-2</v>
      </c>
      <c r="AE19" s="125" t="s">
        <v>315</v>
      </c>
      <c r="AF19" s="108">
        <v>7.0000000000000007E-2</v>
      </c>
      <c r="AG19" s="106">
        <v>60</v>
      </c>
      <c r="AH19" s="125">
        <v>34</v>
      </c>
      <c r="AI19" s="125" t="s">
        <v>443</v>
      </c>
      <c r="AJ19" s="125">
        <v>36</v>
      </c>
      <c r="AK19" s="125" t="s">
        <v>319</v>
      </c>
      <c r="AL19" s="125">
        <v>0.2</v>
      </c>
      <c r="AM19" s="125" t="s">
        <v>320</v>
      </c>
      <c r="AN19" s="125">
        <v>0.45</v>
      </c>
      <c r="AO19" s="125">
        <v>0.69</v>
      </c>
      <c r="AP19" s="125">
        <v>1.3</v>
      </c>
      <c r="AQ19" s="125">
        <v>28</v>
      </c>
      <c r="AR19" s="125">
        <v>0.52</v>
      </c>
      <c r="AS19" s="125">
        <v>1.5</v>
      </c>
      <c r="AT19" s="125">
        <v>1.7</v>
      </c>
      <c r="AU19" s="125">
        <v>54</v>
      </c>
      <c r="AV19" s="125">
        <v>0.38</v>
      </c>
      <c r="AW19" s="125">
        <v>0.94</v>
      </c>
      <c r="AX19" s="125">
        <v>8.2000000000000003E-2</v>
      </c>
      <c r="AY19" s="125" t="s">
        <v>325</v>
      </c>
      <c r="AZ19" s="125">
        <v>0.49</v>
      </c>
      <c r="BA19" s="125" t="s">
        <v>326</v>
      </c>
      <c r="BB19" s="125">
        <v>1.5</v>
      </c>
      <c r="BC19" s="125" t="s">
        <v>299</v>
      </c>
      <c r="BD19" s="125" t="s">
        <v>293</v>
      </c>
      <c r="BE19" s="125" t="s">
        <v>272</v>
      </c>
      <c r="BF19" s="107" t="s">
        <v>271</v>
      </c>
      <c r="BG19" s="107" t="s">
        <v>272</v>
      </c>
      <c r="BH19" s="107" t="s">
        <v>327</v>
      </c>
      <c r="BI19" s="107" t="s">
        <v>328</v>
      </c>
      <c r="BJ19" s="125">
        <v>1.3</v>
      </c>
      <c r="BK19" s="107" t="s">
        <v>329</v>
      </c>
      <c r="BL19" s="125" t="s">
        <v>272</v>
      </c>
      <c r="BM19" s="106" t="s">
        <v>304</v>
      </c>
      <c r="BN19" s="120">
        <v>0.15</v>
      </c>
      <c r="BO19" s="120">
        <v>0.38</v>
      </c>
      <c r="BP19" s="120">
        <v>0.17</v>
      </c>
      <c r="BQ19" s="120">
        <v>0.78</v>
      </c>
      <c r="BR19" s="125">
        <v>0.27</v>
      </c>
      <c r="BS19" s="107">
        <v>0.78</v>
      </c>
      <c r="BT19" s="107">
        <v>0.19</v>
      </c>
      <c r="BU19" s="32">
        <v>1.5</v>
      </c>
      <c r="BV19" s="107">
        <v>0.46</v>
      </c>
      <c r="BW19" s="108">
        <v>0.45</v>
      </c>
      <c r="BX19" s="69"/>
    </row>
    <row r="20" spans="2:76" ht="20.100000000000001" customHeight="1">
      <c r="B20" s="18" t="s">
        <v>28</v>
      </c>
      <c r="C20" s="33" t="s">
        <v>175</v>
      </c>
      <c r="D20" s="79" t="s">
        <v>262</v>
      </c>
      <c r="E20" s="34">
        <v>28</v>
      </c>
      <c r="F20" s="34">
        <v>8</v>
      </c>
      <c r="G20" s="34">
        <v>3</v>
      </c>
      <c r="H20" s="34">
        <v>10</v>
      </c>
      <c r="I20" s="34">
        <v>0</v>
      </c>
      <c r="J20" s="34" t="s">
        <v>266</v>
      </c>
      <c r="K20" s="34" t="s">
        <v>262</v>
      </c>
      <c r="L20" s="34">
        <v>28</v>
      </c>
      <c r="M20" s="34">
        <v>8</v>
      </c>
      <c r="N20" s="34">
        <v>4</v>
      </c>
      <c r="O20" s="34">
        <v>10</v>
      </c>
      <c r="P20" s="34">
        <v>0</v>
      </c>
      <c r="Q20" s="115" t="s">
        <v>493</v>
      </c>
      <c r="R20" s="116">
        <v>1.7</v>
      </c>
      <c r="S20" s="116">
        <v>25.9</v>
      </c>
      <c r="T20" s="116">
        <v>82</v>
      </c>
      <c r="U20" s="116">
        <v>1</v>
      </c>
      <c r="V20" s="116">
        <v>993.3</v>
      </c>
      <c r="W20" s="117">
        <v>19.100000000000001</v>
      </c>
      <c r="X20" s="474">
        <v>9.8000000000000007</v>
      </c>
      <c r="Y20" s="115" t="s">
        <v>314</v>
      </c>
      <c r="Z20" s="126">
        <v>0.15</v>
      </c>
      <c r="AA20" s="126">
        <v>1.6</v>
      </c>
      <c r="AB20" s="127">
        <v>6.4000000000000001E-2</v>
      </c>
      <c r="AC20" s="126">
        <v>0.57999999999999996</v>
      </c>
      <c r="AD20" s="126">
        <v>0.06</v>
      </c>
      <c r="AE20" s="126" t="s">
        <v>315</v>
      </c>
      <c r="AF20" s="117">
        <v>0.33</v>
      </c>
      <c r="AG20" s="115">
        <v>47</v>
      </c>
      <c r="AH20" s="126">
        <v>22</v>
      </c>
      <c r="AI20" s="126" t="s">
        <v>443</v>
      </c>
      <c r="AJ20" s="126">
        <v>43</v>
      </c>
      <c r="AK20" s="126" t="s">
        <v>319</v>
      </c>
      <c r="AL20" s="126" t="s">
        <v>292</v>
      </c>
      <c r="AM20" s="126" t="s">
        <v>320</v>
      </c>
      <c r="AN20" s="126">
        <v>0.55000000000000004</v>
      </c>
      <c r="AO20" s="126" t="s">
        <v>334</v>
      </c>
      <c r="AP20" s="126">
        <v>1.4</v>
      </c>
      <c r="AQ20" s="126">
        <v>21</v>
      </c>
      <c r="AR20" s="126">
        <v>0.2</v>
      </c>
      <c r="AS20" s="126" t="s">
        <v>331</v>
      </c>
      <c r="AT20" s="126" t="s">
        <v>321</v>
      </c>
      <c r="AU20" s="126" t="s">
        <v>322</v>
      </c>
      <c r="AV20" s="126" t="s">
        <v>333</v>
      </c>
      <c r="AW20" s="126">
        <v>0.63</v>
      </c>
      <c r="AX20" s="126">
        <v>0.09</v>
      </c>
      <c r="AY20" s="126" t="s">
        <v>325</v>
      </c>
      <c r="AZ20" s="126">
        <v>0.36</v>
      </c>
      <c r="BA20" s="126" t="s">
        <v>326</v>
      </c>
      <c r="BB20" s="126">
        <v>0.78</v>
      </c>
      <c r="BC20" s="126" t="s">
        <v>299</v>
      </c>
      <c r="BD20" s="126" t="s">
        <v>293</v>
      </c>
      <c r="BE20" s="126" t="s">
        <v>272</v>
      </c>
      <c r="BF20" s="116" t="s">
        <v>271</v>
      </c>
      <c r="BG20" s="116" t="s">
        <v>272</v>
      </c>
      <c r="BH20" s="116" t="s">
        <v>327</v>
      </c>
      <c r="BI20" s="116" t="s">
        <v>328</v>
      </c>
      <c r="BJ20" s="126">
        <v>1.3</v>
      </c>
      <c r="BK20" s="116" t="s">
        <v>329</v>
      </c>
      <c r="BL20" s="126" t="s">
        <v>272</v>
      </c>
      <c r="BM20" s="115" t="s">
        <v>304</v>
      </c>
      <c r="BN20" s="127">
        <v>0.17</v>
      </c>
      <c r="BO20" s="127">
        <v>0.47</v>
      </c>
      <c r="BP20" s="127">
        <v>0.19</v>
      </c>
      <c r="BQ20" s="127">
        <v>0.86</v>
      </c>
      <c r="BR20" s="126">
        <v>0.36</v>
      </c>
      <c r="BS20" s="116">
        <v>0.92</v>
      </c>
      <c r="BT20" s="116">
        <v>0.19</v>
      </c>
      <c r="BU20" s="34">
        <v>1.7</v>
      </c>
      <c r="BV20" s="116">
        <v>0.61</v>
      </c>
      <c r="BW20" s="117">
        <v>1.4</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401" t="s">
        <v>0</v>
      </c>
      <c r="C23" s="402"/>
      <c r="D23" s="410"/>
      <c r="E23" s="411"/>
      <c r="F23" s="411"/>
      <c r="G23" s="411"/>
      <c r="H23" s="411"/>
      <c r="I23" s="411"/>
      <c r="J23" s="411"/>
      <c r="K23" s="411"/>
      <c r="L23" s="411"/>
      <c r="M23" s="411"/>
      <c r="N23" s="411"/>
      <c r="O23" s="411"/>
      <c r="P23" s="412"/>
      <c r="Q23" s="410"/>
      <c r="R23" s="411"/>
      <c r="S23" s="411"/>
      <c r="T23" s="411"/>
      <c r="U23" s="411"/>
      <c r="V23" s="411"/>
      <c r="W23" s="412"/>
      <c r="X23" s="131"/>
      <c r="Y23" s="119">
        <v>1.4E-2</v>
      </c>
      <c r="Z23" s="118">
        <v>1.7000000000000001E-2</v>
      </c>
      <c r="AA23" s="118">
        <v>1.4E-2</v>
      </c>
      <c r="AB23" s="119">
        <v>1.2999999999999999E-2</v>
      </c>
      <c r="AC23" s="118">
        <v>3.8E-3</v>
      </c>
      <c r="AD23" s="118">
        <v>5.1000000000000004E-3</v>
      </c>
      <c r="AE23" s="118">
        <v>6.4000000000000003E-3</v>
      </c>
      <c r="AF23" s="96">
        <v>4.9000000000000002E-2</v>
      </c>
      <c r="AG23" s="119">
        <v>32</v>
      </c>
      <c r="AH23" s="118">
        <v>9.8000000000000007</v>
      </c>
      <c r="AI23" s="118" t="s">
        <v>443</v>
      </c>
      <c r="AJ23" s="118">
        <v>18</v>
      </c>
      <c r="AK23" s="118">
        <v>75</v>
      </c>
      <c r="AL23" s="118">
        <v>0.1</v>
      </c>
      <c r="AM23" s="118">
        <v>4.5</v>
      </c>
      <c r="AN23" s="118">
        <v>8.4000000000000005E-2</v>
      </c>
      <c r="AO23" s="118">
        <v>0.23</v>
      </c>
      <c r="AP23" s="118">
        <v>0.13</v>
      </c>
      <c r="AQ23" s="118">
        <v>8.8000000000000007</v>
      </c>
      <c r="AR23" s="118">
        <v>0.11</v>
      </c>
      <c r="AS23" s="118">
        <v>0.34</v>
      </c>
      <c r="AT23" s="118">
        <v>0.93</v>
      </c>
      <c r="AU23" s="118">
        <v>12</v>
      </c>
      <c r="AV23" s="118">
        <v>0.15</v>
      </c>
      <c r="AW23" s="118">
        <v>0.47</v>
      </c>
      <c r="AX23" s="118">
        <v>8.1000000000000003E-2</v>
      </c>
      <c r="AY23" s="118">
        <v>0.25</v>
      </c>
      <c r="AZ23" s="118">
        <v>7.2999999999999995E-2</v>
      </c>
      <c r="BA23" s="118">
        <v>3.5999999999999997E-2</v>
      </c>
      <c r="BB23" s="118">
        <v>0.22</v>
      </c>
      <c r="BC23" s="118">
        <v>6.9000000000000006E-2</v>
      </c>
      <c r="BD23" s="118">
        <v>0.21</v>
      </c>
      <c r="BE23" s="118">
        <v>0.12</v>
      </c>
      <c r="BF23" s="95">
        <v>0.14000000000000001</v>
      </c>
      <c r="BG23" s="129">
        <v>0.12</v>
      </c>
      <c r="BH23" s="129">
        <v>0.6</v>
      </c>
      <c r="BI23" s="129">
        <v>6.7000000000000004E-2</v>
      </c>
      <c r="BJ23" s="129">
        <v>0.26</v>
      </c>
      <c r="BK23" s="129">
        <v>0.28000000000000003</v>
      </c>
      <c r="BL23" s="130">
        <v>0.12</v>
      </c>
      <c r="BM23" s="93">
        <v>2.9000000000000001E-2</v>
      </c>
      <c r="BN23" s="119">
        <v>0.04</v>
      </c>
      <c r="BO23" s="119">
        <v>7.3999999999999996E-2</v>
      </c>
      <c r="BP23" s="119">
        <v>0.12</v>
      </c>
      <c r="BQ23" s="119">
        <v>9.4E-2</v>
      </c>
      <c r="BR23" s="118">
        <v>3.9E-2</v>
      </c>
      <c r="BS23" s="95">
        <v>4.1000000000000002E-2</v>
      </c>
      <c r="BT23" s="95">
        <v>2.3E-2</v>
      </c>
      <c r="BU23" s="95"/>
      <c r="BV23" s="95"/>
      <c r="BW23" s="96">
        <v>0.32</v>
      </c>
      <c r="BX23" s="132"/>
    </row>
    <row r="24" spans="2:76" ht="20.100000000000001" customHeight="1">
      <c r="B24" s="403" t="s">
        <v>1</v>
      </c>
      <c r="C24" s="404"/>
      <c r="D24" s="413"/>
      <c r="E24" s="414"/>
      <c r="F24" s="414"/>
      <c r="G24" s="414"/>
      <c r="H24" s="414"/>
      <c r="I24" s="414"/>
      <c r="J24" s="414"/>
      <c r="K24" s="414"/>
      <c r="L24" s="414"/>
      <c r="M24" s="414"/>
      <c r="N24" s="414"/>
      <c r="O24" s="414"/>
      <c r="P24" s="415"/>
      <c r="Q24" s="413"/>
      <c r="R24" s="414"/>
      <c r="S24" s="414"/>
      <c r="T24" s="414"/>
      <c r="U24" s="414"/>
      <c r="V24" s="414"/>
      <c r="W24" s="415"/>
      <c r="X24" s="133"/>
      <c r="Y24" s="127">
        <v>4.8000000000000001E-2</v>
      </c>
      <c r="Z24" s="126">
        <v>5.6000000000000001E-2</v>
      </c>
      <c r="AA24" s="126">
        <v>4.5999999999999999E-2</v>
      </c>
      <c r="AB24" s="127">
        <v>4.2000000000000003E-2</v>
      </c>
      <c r="AC24" s="126">
        <v>1.2999999999999999E-2</v>
      </c>
      <c r="AD24" s="126">
        <v>1.7000000000000001E-2</v>
      </c>
      <c r="AE24" s="126">
        <v>2.1000000000000001E-2</v>
      </c>
      <c r="AF24" s="117">
        <v>0.16</v>
      </c>
      <c r="AG24" s="127">
        <v>110</v>
      </c>
      <c r="AH24" s="126">
        <v>33</v>
      </c>
      <c r="AI24" s="126" t="s">
        <v>443</v>
      </c>
      <c r="AJ24" s="126">
        <v>59</v>
      </c>
      <c r="AK24" s="126">
        <v>250</v>
      </c>
      <c r="AL24" s="126">
        <v>0.34</v>
      </c>
      <c r="AM24" s="126">
        <v>15</v>
      </c>
      <c r="AN24" s="126">
        <v>0.28000000000000003</v>
      </c>
      <c r="AO24" s="126">
        <v>0.77</v>
      </c>
      <c r="AP24" s="126">
        <v>0.43</v>
      </c>
      <c r="AQ24" s="126">
        <v>29</v>
      </c>
      <c r="AR24" s="126">
        <v>0.36</v>
      </c>
      <c r="AS24" s="126">
        <v>1.1000000000000001</v>
      </c>
      <c r="AT24" s="126">
        <v>3.1</v>
      </c>
      <c r="AU24" s="126">
        <v>41</v>
      </c>
      <c r="AV24" s="126">
        <v>0.51</v>
      </c>
      <c r="AW24" s="126">
        <v>1.6</v>
      </c>
      <c r="AX24" s="126">
        <v>0.27</v>
      </c>
      <c r="AY24" s="126">
        <v>0.83</v>
      </c>
      <c r="AZ24" s="126">
        <v>0.24</v>
      </c>
      <c r="BA24" s="126">
        <v>0.12</v>
      </c>
      <c r="BB24" s="126">
        <v>0.73</v>
      </c>
      <c r="BC24" s="126">
        <v>0.23</v>
      </c>
      <c r="BD24" s="126">
        <v>0.68</v>
      </c>
      <c r="BE24" s="126">
        <v>0.41</v>
      </c>
      <c r="BF24" s="116">
        <v>0.45</v>
      </c>
      <c r="BG24" s="116">
        <v>0.41</v>
      </c>
      <c r="BH24" s="116">
        <v>2</v>
      </c>
      <c r="BI24" s="116">
        <v>0.22</v>
      </c>
      <c r="BJ24" s="116">
        <v>0.86</v>
      </c>
      <c r="BK24" s="116">
        <v>0.92</v>
      </c>
      <c r="BL24" s="126">
        <v>0.42</v>
      </c>
      <c r="BM24" s="115">
        <v>9.7000000000000003E-2</v>
      </c>
      <c r="BN24" s="127">
        <v>0.13</v>
      </c>
      <c r="BO24" s="127">
        <v>0.25</v>
      </c>
      <c r="BP24" s="127">
        <v>0.39</v>
      </c>
      <c r="BQ24" s="127">
        <v>0.31</v>
      </c>
      <c r="BR24" s="126">
        <v>0.13</v>
      </c>
      <c r="BS24" s="116">
        <v>0.14000000000000001</v>
      </c>
      <c r="BT24" s="116">
        <v>7.5999999999999998E-2</v>
      </c>
      <c r="BU24" s="116"/>
      <c r="BV24" s="116"/>
      <c r="BW24" s="117">
        <v>1.1000000000000001</v>
      </c>
      <c r="BX24" s="134"/>
    </row>
    <row r="25" spans="2:76" ht="20.100000000000001" customHeight="1">
      <c r="B25" s="405" t="s">
        <v>29</v>
      </c>
      <c r="C25" s="406"/>
      <c r="D25" s="397"/>
      <c r="E25" s="407"/>
      <c r="F25" s="407"/>
      <c r="G25" s="407"/>
      <c r="H25" s="407"/>
      <c r="I25" s="407"/>
      <c r="J25" s="407"/>
      <c r="K25" s="407"/>
      <c r="L25" s="407"/>
      <c r="M25" s="407"/>
      <c r="N25" s="407"/>
      <c r="O25" s="407"/>
      <c r="P25" s="398"/>
      <c r="Q25" s="422" t="s">
        <v>585</v>
      </c>
      <c r="R25" s="407"/>
      <c r="S25" s="407"/>
      <c r="T25" s="407"/>
      <c r="U25" s="407"/>
      <c r="V25" s="407"/>
      <c r="W25" s="407"/>
      <c r="X25" s="398"/>
      <c r="Y25" s="382"/>
      <c r="Z25" s="382"/>
      <c r="AA25" s="419"/>
      <c r="AB25" s="382"/>
      <c r="AC25" s="382"/>
      <c r="AD25" s="382"/>
      <c r="AE25" s="382"/>
      <c r="AF25" s="382"/>
      <c r="AG25" s="394"/>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14"/>
      <c r="BJ25" s="14"/>
      <c r="BK25" s="382"/>
      <c r="BL25" s="382"/>
      <c r="BM25" s="394"/>
      <c r="BN25" s="382"/>
      <c r="BO25" s="382"/>
      <c r="BP25" s="382"/>
      <c r="BQ25" s="382"/>
      <c r="BR25" s="382"/>
      <c r="BS25" s="382"/>
      <c r="BT25" s="382"/>
      <c r="BU25" s="382"/>
      <c r="BV25" s="382"/>
      <c r="BW25" s="419"/>
      <c r="BX25" s="392"/>
    </row>
    <row r="26" spans="2:76" ht="20.100000000000001" customHeight="1">
      <c r="B26" s="405"/>
      <c r="C26" s="406"/>
      <c r="D26" s="405"/>
      <c r="E26" s="408"/>
      <c r="F26" s="408"/>
      <c r="G26" s="408"/>
      <c r="H26" s="408"/>
      <c r="I26" s="408"/>
      <c r="J26" s="408"/>
      <c r="K26" s="408"/>
      <c r="L26" s="408"/>
      <c r="M26" s="408"/>
      <c r="N26" s="408"/>
      <c r="O26" s="408"/>
      <c r="P26" s="406"/>
      <c r="Q26" s="405"/>
      <c r="R26" s="408"/>
      <c r="S26" s="408"/>
      <c r="T26" s="408"/>
      <c r="U26" s="408"/>
      <c r="V26" s="408"/>
      <c r="W26" s="408"/>
      <c r="X26" s="406"/>
      <c r="Y26" s="383"/>
      <c r="Z26" s="383"/>
      <c r="AA26" s="420"/>
      <c r="AB26" s="383"/>
      <c r="AC26" s="383"/>
      <c r="AD26" s="383"/>
      <c r="AE26" s="383"/>
      <c r="AF26" s="383"/>
      <c r="AG26" s="395"/>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135"/>
      <c r="BJ26" s="135"/>
      <c r="BK26" s="383"/>
      <c r="BL26" s="383"/>
      <c r="BM26" s="395"/>
      <c r="BN26" s="383"/>
      <c r="BO26" s="383"/>
      <c r="BP26" s="383"/>
      <c r="BQ26" s="383"/>
      <c r="BR26" s="383"/>
      <c r="BS26" s="383"/>
      <c r="BT26" s="383"/>
      <c r="BU26" s="383"/>
      <c r="BV26" s="383"/>
      <c r="BW26" s="420"/>
      <c r="BX26" s="393"/>
    </row>
    <row r="27" spans="2:76" ht="20.100000000000001" customHeight="1">
      <c r="B27" s="399"/>
      <c r="C27" s="400"/>
      <c r="D27" s="399"/>
      <c r="E27" s="409"/>
      <c r="F27" s="409"/>
      <c r="G27" s="409"/>
      <c r="H27" s="409"/>
      <c r="I27" s="409"/>
      <c r="J27" s="409"/>
      <c r="K27" s="409"/>
      <c r="L27" s="409"/>
      <c r="M27" s="409"/>
      <c r="N27" s="409"/>
      <c r="O27" s="409"/>
      <c r="P27" s="400"/>
      <c r="Q27" s="399"/>
      <c r="R27" s="409"/>
      <c r="S27" s="409"/>
      <c r="T27" s="409"/>
      <c r="U27" s="409"/>
      <c r="V27" s="409"/>
      <c r="W27" s="409"/>
      <c r="X27" s="400"/>
      <c r="Y27" s="384"/>
      <c r="Z27" s="384"/>
      <c r="AA27" s="421"/>
      <c r="AB27" s="384"/>
      <c r="AC27" s="384"/>
      <c r="AD27" s="384"/>
      <c r="AE27" s="384"/>
      <c r="AF27" s="384"/>
      <c r="AG27" s="396"/>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19"/>
      <c r="BJ27" s="19"/>
      <c r="BK27" s="384"/>
      <c r="BL27" s="384"/>
      <c r="BM27" s="396"/>
      <c r="BN27" s="384"/>
      <c r="BO27" s="384"/>
      <c r="BP27" s="384"/>
      <c r="BQ27" s="384"/>
      <c r="BR27" s="384"/>
      <c r="BS27" s="384"/>
      <c r="BT27" s="384"/>
      <c r="BU27" s="384"/>
      <c r="BV27" s="384"/>
      <c r="BW27" s="421"/>
      <c r="BX27" s="331"/>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68">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379" t="s">
        <v>463</v>
      </c>
      <c r="E2" s="380"/>
      <c r="F2" s="380"/>
      <c r="G2" s="380"/>
      <c r="H2" s="380"/>
      <c r="I2" s="381"/>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389" t="s">
        <v>255</v>
      </c>
      <c r="E4" s="390"/>
      <c r="F4" s="390"/>
      <c r="G4" s="390"/>
      <c r="H4" s="390"/>
      <c r="I4" s="390"/>
      <c r="J4" s="390"/>
      <c r="K4" s="390"/>
      <c r="L4" s="390"/>
      <c r="M4" s="390"/>
      <c r="N4" s="390"/>
      <c r="O4" s="390"/>
      <c r="P4" s="391"/>
      <c r="Q4" s="386" t="s">
        <v>240</v>
      </c>
      <c r="R4" s="387"/>
      <c r="S4" s="387"/>
      <c r="T4" s="387"/>
      <c r="U4" s="387"/>
      <c r="V4" s="387"/>
      <c r="W4" s="388"/>
      <c r="X4" s="80" t="s">
        <v>264</v>
      </c>
      <c r="Y4" s="386" t="s">
        <v>36</v>
      </c>
      <c r="Z4" s="387"/>
      <c r="AA4" s="387"/>
      <c r="AB4" s="387"/>
      <c r="AC4" s="387"/>
      <c r="AD4" s="387"/>
      <c r="AE4" s="387"/>
      <c r="AF4" s="388"/>
      <c r="AG4" s="386" t="s">
        <v>37</v>
      </c>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8"/>
      <c r="BM4" s="386" t="s">
        <v>38</v>
      </c>
      <c r="BN4" s="387"/>
      <c r="BO4" s="387"/>
      <c r="BP4" s="387"/>
      <c r="BQ4" s="387"/>
      <c r="BR4" s="387"/>
      <c r="BS4" s="387"/>
      <c r="BT4" s="387"/>
      <c r="BU4" s="387"/>
      <c r="BV4" s="387"/>
      <c r="BW4" s="388"/>
      <c r="BX4" s="12" t="s">
        <v>30</v>
      </c>
    </row>
    <row r="5" spans="2:76" ht="20.100000000000001" customHeight="1">
      <c r="B5" s="397" t="s">
        <v>27</v>
      </c>
      <c r="C5" s="398"/>
      <c r="D5" s="417" t="s">
        <v>256</v>
      </c>
      <c r="E5" s="417"/>
      <c r="F5" s="417"/>
      <c r="G5" s="417"/>
      <c r="H5" s="417"/>
      <c r="I5" s="417"/>
      <c r="J5" s="417"/>
      <c r="K5" s="417"/>
      <c r="L5" s="417"/>
      <c r="M5" s="417"/>
      <c r="N5" s="417"/>
      <c r="O5" s="417"/>
      <c r="P5" s="418"/>
      <c r="Q5" s="394" t="s">
        <v>241</v>
      </c>
      <c r="R5" s="14" t="s">
        <v>253</v>
      </c>
      <c r="S5" s="14" t="s">
        <v>252</v>
      </c>
      <c r="T5" s="14" t="s">
        <v>251</v>
      </c>
      <c r="U5" s="14" t="s">
        <v>250</v>
      </c>
      <c r="V5" s="14" t="s">
        <v>248</v>
      </c>
      <c r="W5" s="62" t="s">
        <v>249</v>
      </c>
      <c r="X5" s="65" t="s">
        <v>32</v>
      </c>
      <c r="Y5" s="9" t="s">
        <v>556</v>
      </c>
      <c r="Z5" s="10" t="s">
        <v>557</v>
      </c>
      <c r="AA5" s="10" t="s">
        <v>558</v>
      </c>
      <c r="AB5" s="11" t="s">
        <v>559</v>
      </c>
      <c r="AC5" s="10" t="s">
        <v>560</v>
      </c>
      <c r="AD5" s="10" t="s">
        <v>561</v>
      </c>
      <c r="AE5" s="10" t="s">
        <v>562</v>
      </c>
      <c r="AF5" s="12" t="s">
        <v>563</v>
      </c>
      <c r="AG5" s="13" t="s">
        <v>2</v>
      </c>
      <c r="AH5" s="14" t="s">
        <v>3</v>
      </c>
      <c r="AI5" s="14" t="s">
        <v>335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336</v>
      </c>
      <c r="BE5" s="14" t="s">
        <v>24</v>
      </c>
      <c r="BF5" s="15" t="s">
        <v>337</v>
      </c>
      <c r="BG5" s="15" t="s">
        <v>265</v>
      </c>
      <c r="BH5" s="15" t="s">
        <v>338</v>
      </c>
      <c r="BI5" s="15" t="s">
        <v>339</v>
      </c>
      <c r="BJ5" s="15" t="s">
        <v>25</v>
      </c>
      <c r="BK5" s="15" t="s">
        <v>285</v>
      </c>
      <c r="BL5" s="14" t="s">
        <v>286</v>
      </c>
      <c r="BM5" s="9" t="s">
        <v>340</v>
      </c>
      <c r="BN5" s="11" t="s">
        <v>341</v>
      </c>
      <c r="BO5" s="11" t="s">
        <v>342</v>
      </c>
      <c r="BP5" s="11" t="s">
        <v>343</v>
      </c>
      <c r="BQ5" s="11" t="s">
        <v>344</v>
      </c>
      <c r="BR5" s="10" t="s">
        <v>345</v>
      </c>
      <c r="BS5" s="8" t="s">
        <v>346</v>
      </c>
      <c r="BT5" s="8" t="s">
        <v>347</v>
      </c>
      <c r="BU5" s="8" t="s">
        <v>348</v>
      </c>
      <c r="BV5" s="8" t="s">
        <v>349</v>
      </c>
      <c r="BW5" s="12" t="s">
        <v>350</v>
      </c>
      <c r="BX5" s="16"/>
    </row>
    <row r="6" spans="2:76" ht="20.100000000000001" customHeight="1">
      <c r="B6" s="399"/>
      <c r="C6" s="400"/>
      <c r="D6" s="416" t="s">
        <v>257</v>
      </c>
      <c r="E6" s="385"/>
      <c r="F6" s="84" t="s">
        <v>258</v>
      </c>
      <c r="G6" s="84" t="s">
        <v>259</v>
      </c>
      <c r="H6" s="84" t="s">
        <v>260</v>
      </c>
      <c r="I6" s="84" t="s">
        <v>254</v>
      </c>
      <c r="J6" s="84" t="s">
        <v>261</v>
      </c>
      <c r="K6" s="385" t="s">
        <v>257</v>
      </c>
      <c r="L6" s="385"/>
      <c r="M6" s="84" t="s">
        <v>258</v>
      </c>
      <c r="N6" s="84" t="s">
        <v>259</v>
      </c>
      <c r="O6" s="84" t="s">
        <v>260</v>
      </c>
      <c r="P6" s="84" t="s">
        <v>254</v>
      </c>
      <c r="Q6" s="396"/>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287</v>
      </c>
      <c r="AH6" s="19" t="s">
        <v>287</v>
      </c>
      <c r="AI6" s="19" t="s">
        <v>287</v>
      </c>
      <c r="AJ6" s="19" t="s">
        <v>287</v>
      </c>
      <c r="AK6" s="19" t="s">
        <v>287</v>
      </c>
      <c r="AL6" s="19" t="s">
        <v>287</v>
      </c>
      <c r="AM6" s="19" t="s">
        <v>287</v>
      </c>
      <c r="AN6" s="19" t="s">
        <v>287</v>
      </c>
      <c r="AO6" s="19" t="s">
        <v>287</v>
      </c>
      <c r="AP6" s="19" t="s">
        <v>287</v>
      </c>
      <c r="AQ6" s="19" t="s">
        <v>287</v>
      </c>
      <c r="AR6" s="19" t="s">
        <v>287</v>
      </c>
      <c r="AS6" s="19" t="s">
        <v>287</v>
      </c>
      <c r="AT6" s="19" t="s">
        <v>287</v>
      </c>
      <c r="AU6" s="19" t="s">
        <v>287</v>
      </c>
      <c r="AV6" s="19" t="s">
        <v>287</v>
      </c>
      <c r="AW6" s="19" t="s">
        <v>287</v>
      </c>
      <c r="AX6" s="19" t="s">
        <v>287</v>
      </c>
      <c r="AY6" s="19" t="s">
        <v>287</v>
      </c>
      <c r="AZ6" s="19" t="s">
        <v>287</v>
      </c>
      <c r="BA6" s="19" t="s">
        <v>287</v>
      </c>
      <c r="BB6" s="19" t="s">
        <v>287</v>
      </c>
      <c r="BC6" s="19" t="s">
        <v>287</v>
      </c>
      <c r="BD6" s="19" t="s">
        <v>287</v>
      </c>
      <c r="BE6" s="19" t="s">
        <v>287</v>
      </c>
      <c r="BF6" s="17" t="s">
        <v>287</v>
      </c>
      <c r="BG6" s="17" t="s">
        <v>287</v>
      </c>
      <c r="BH6" s="17" t="s">
        <v>287</v>
      </c>
      <c r="BI6" s="17" t="s">
        <v>287</v>
      </c>
      <c r="BJ6" s="17" t="s">
        <v>287</v>
      </c>
      <c r="BK6" s="17" t="s">
        <v>287</v>
      </c>
      <c r="BL6" s="19" t="s">
        <v>287</v>
      </c>
      <c r="BM6" s="59" t="s">
        <v>351</v>
      </c>
      <c r="BN6" s="19" t="s">
        <v>351</v>
      </c>
      <c r="BO6" s="19" t="s">
        <v>351</v>
      </c>
      <c r="BP6" s="19" t="s">
        <v>351</v>
      </c>
      <c r="BQ6" s="19" t="s">
        <v>351</v>
      </c>
      <c r="BR6" s="60" t="s">
        <v>351</v>
      </c>
      <c r="BS6" s="19" t="s">
        <v>351</v>
      </c>
      <c r="BT6" s="19" t="s">
        <v>351</v>
      </c>
      <c r="BU6" s="19" t="s">
        <v>351</v>
      </c>
      <c r="BV6" s="20" t="s">
        <v>351</v>
      </c>
      <c r="BW6" s="21" t="s">
        <v>351</v>
      </c>
      <c r="BX6" s="22"/>
    </row>
    <row r="7" spans="2:76" ht="20.100000000000001" customHeight="1">
      <c r="B7" s="13" t="s">
        <v>28</v>
      </c>
      <c r="C7" s="23" t="s">
        <v>223</v>
      </c>
      <c r="D7" s="75" t="s">
        <v>262</v>
      </c>
      <c r="E7" s="64">
        <v>28</v>
      </c>
      <c r="F7" s="64">
        <v>10</v>
      </c>
      <c r="G7" s="64">
        <v>20</v>
      </c>
      <c r="H7" s="64">
        <v>10</v>
      </c>
      <c r="I7" s="64">
        <v>0</v>
      </c>
      <c r="J7" s="64" t="s">
        <v>266</v>
      </c>
      <c r="K7" s="64" t="s">
        <v>262</v>
      </c>
      <c r="L7" s="64">
        <v>28</v>
      </c>
      <c r="M7" s="64">
        <v>10</v>
      </c>
      <c r="N7" s="64">
        <v>21</v>
      </c>
      <c r="O7" s="64">
        <v>10</v>
      </c>
      <c r="P7" s="64">
        <v>0</v>
      </c>
      <c r="Q7" s="93" t="s">
        <v>493</v>
      </c>
      <c r="R7" s="94">
        <v>1.5</v>
      </c>
      <c r="S7" s="95">
        <v>16.5</v>
      </c>
      <c r="T7" s="95">
        <v>58</v>
      </c>
      <c r="U7" s="95" t="s">
        <v>555</v>
      </c>
      <c r="V7" s="95">
        <v>998.2</v>
      </c>
      <c r="W7" s="96">
        <v>16</v>
      </c>
      <c r="X7" s="470">
        <v>16.5</v>
      </c>
      <c r="Y7" s="93" t="s">
        <v>352</v>
      </c>
      <c r="Z7" s="118">
        <v>0.15</v>
      </c>
      <c r="AA7" s="118">
        <v>4.0999999999999996</v>
      </c>
      <c r="AB7" s="119">
        <v>5.1999999999999998E-2</v>
      </c>
      <c r="AC7" s="118">
        <v>1.7</v>
      </c>
      <c r="AD7" s="118">
        <v>0.13</v>
      </c>
      <c r="AE7" s="118">
        <v>1.7000000000000001E-2</v>
      </c>
      <c r="AF7" s="96" t="s">
        <v>316</v>
      </c>
      <c r="AG7" s="93">
        <v>190</v>
      </c>
      <c r="AH7" s="118">
        <v>120</v>
      </c>
      <c r="AI7" s="118" t="s">
        <v>443</v>
      </c>
      <c r="AJ7" s="118">
        <v>160</v>
      </c>
      <c r="AK7" s="118">
        <v>130</v>
      </c>
      <c r="AL7" s="118" t="s">
        <v>333</v>
      </c>
      <c r="AM7" s="118">
        <v>5.9</v>
      </c>
      <c r="AN7" s="118">
        <v>0.82</v>
      </c>
      <c r="AO7" s="118">
        <v>0.52</v>
      </c>
      <c r="AP7" s="118">
        <v>5.0999999999999996</v>
      </c>
      <c r="AQ7" s="118">
        <v>92</v>
      </c>
      <c r="AR7" s="118" t="s">
        <v>353</v>
      </c>
      <c r="AS7" s="118" t="s">
        <v>310</v>
      </c>
      <c r="AT7" s="118">
        <v>1.5</v>
      </c>
      <c r="AU7" s="118">
        <v>21</v>
      </c>
      <c r="AV7" s="118">
        <v>2.2999999999999998</v>
      </c>
      <c r="AW7" s="118">
        <v>0.79</v>
      </c>
      <c r="AX7" s="118">
        <v>0.52</v>
      </c>
      <c r="AY7" s="118" t="s">
        <v>354</v>
      </c>
      <c r="AZ7" s="118">
        <v>1.2</v>
      </c>
      <c r="BA7" s="118">
        <v>4.8000000000000001E-2</v>
      </c>
      <c r="BB7" s="118">
        <v>2.9</v>
      </c>
      <c r="BC7" s="118">
        <v>0.12</v>
      </c>
      <c r="BD7" s="118">
        <v>0.2</v>
      </c>
      <c r="BE7" s="118" t="s">
        <v>272</v>
      </c>
      <c r="BF7" s="95" t="s">
        <v>268</v>
      </c>
      <c r="BG7" s="95" t="s">
        <v>271</v>
      </c>
      <c r="BH7" s="95" t="s">
        <v>355</v>
      </c>
      <c r="BI7" s="95" t="s">
        <v>356</v>
      </c>
      <c r="BJ7" s="95">
        <v>11</v>
      </c>
      <c r="BK7" s="95" t="s">
        <v>357</v>
      </c>
      <c r="BL7" s="118">
        <v>0.33</v>
      </c>
      <c r="BM7" s="93">
        <v>1.4E-2</v>
      </c>
      <c r="BN7" s="120">
        <v>0.4</v>
      </c>
      <c r="BO7" s="119">
        <v>0.6</v>
      </c>
      <c r="BP7" s="119">
        <v>0.28999999999999998</v>
      </c>
      <c r="BQ7" s="119">
        <v>1.4</v>
      </c>
      <c r="BR7" s="118">
        <v>0.9</v>
      </c>
      <c r="BS7" s="95">
        <v>1.5</v>
      </c>
      <c r="BT7" s="95">
        <v>0.17</v>
      </c>
      <c r="BU7" s="136">
        <v>2.7</v>
      </c>
      <c r="BV7" s="136">
        <v>1.2</v>
      </c>
      <c r="BW7" s="23">
        <v>2.6</v>
      </c>
      <c r="BX7" s="66"/>
    </row>
    <row r="8" spans="2:76" ht="20.100000000000001" customHeight="1">
      <c r="B8" s="24" t="s">
        <v>28</v>
      </c>
      <c r="C8" s="25" t="s">
        <v>195</v>
      </c>
      <c r="D8" s="75" t="s">
        <v>262</v>
      </c>
      <c r="E8" s="64">
        <v>28</v>
      </c>
      <c r="F8" s="64">
        <v>10</v>
      </c>
      <c r="G8" s="64">
        <v>21</v>
      </c>
      <c r="H8" s="64">
        <v>10</v>
      </c>
      <c r="I8" s="64">
        <v>0</v>
      </c>
      <c r="J8" s="64" t="s">
        <v>266</v>
      </c>
      <c r="K8" s="64" t="s">
        <v>262</v>
      </c>
      <c r="L8" s="64">
        <v>28</v>
      </c>
      <c r="M8" s="64">
        <v>10</v>
      </c>
      <c r="N8" s="64">
        <v>22</v>
      </c>
      <c r="O8" s="64">
        <v>10</v>
      </c>
      <c r="P8" s="64">
        <v>0</v>
      </c>
      <c r="Q8" s="97" t="s">
        <v>498</v>
      </c>
      <c r="R8" s="91">
        <v>2</v>
      </c>
      <c r="S8" s="91">
        <v>13.9</v>
      </c>
      <c r="T8" s="91">
        <v>60</v>
      </c>
      <c r="U8" s="91" t="s">
        <v>555</v>
      </c>
      <c r="V8" s="91">
        <v>1001.9</v>
      </c>
      <c r="W8" s="98">
        <v>10.199999999999999</v>
      </c>
      <c r="X8" s="471">
        <v>13.1</v>
      </c>
      <c r="Y8" s="97">
        <v>5.1999999999999998E-2</v>
      </c>
      <c r="Z8" s="121">
        <v>0.51</v>
      </c>
      <c r="AA8" s="121">
        <v>1.7</v>
      </c>
      <c r="AB8" s="122">
        <v>6.5000000000000002E-2</v>
      </c>
      <c r="AC8" s="121">
        <v>0.73</v>
      </c>
      <c r="AD8" s="121">
        <v>0.13</v>
      </c>
      <c r="AE8" s="121">
        <v>1.0999999999999999E-2</v>
      </c>
      <c r="AF8" s="98" t="s">
        <v>316</v>
      </c>
      <c r="AG8" s="97">
        <v>230</v>
      </c>
      <c r="AH8" s="121">
        <v>74</v>
      </c>
      <c r="AI8" s="121" t="s">
        <v>443</v>
      </c>
      <c r="AJ8" s="121">
        <v>150</v>
      </c>
      <c r="AK8" s="121">
        <v>58</v>
      </c>
      <c r="AL8" s="121" t="s">
        <v>333</v>
      </c>
      <c r="AM8" s="121">
        <v>5.0999999999999996</v>
      </c>
      <c r="AN8" s="121">
        <v>0.49</v>
      </c>
      <c r="AO8" s="121">
        <v>0.49</v>
      </c>
      <c r="AP8" s="121">
        <v>3.1</v>
      </c>
      <c r="AQ8" s="121">
        <v>63</v>
      </c>
      <c r="AR8" s="121" t="s">
        <v>353</v>
      </c>
      <c r="AS8" s="121" t="s">
        <v>310</v>
      </c>
      <c r="AT8" s="121">
        <v>2.2999999999999998</v>
      </c>
      <c r="AU8" s="121">
        <v>19</v>
      </c>
      <c r="AV8" s="121">
        <v>0.9</v>
      </c>
      <c r="AW8" s="121">
        <v>1.4</v>
      </c>
      <c r="AX8" s="121">
        <v>0.34</v>
      </c>
      <c r="AY8" s="121" t="s">
        <v>354</v>
      </c>
      <c r="AZ8" s="121">
        <v>0.8</v>
      </c>
      <c r="BA8" s="121" t="s">
        <v>358</v>
      </c>
      <c r="BB8" s="121">
        <v>2.6</v>
      </c>
      <c r="BC8" s="121" t="s">
        <v>359</v>
      </c>
      <c r="BD8" s="121">
        <v>0.15</v>
      </c>
      <c r="BE8" s="121" t="s">
        <v>272</v>
      </c>
      <c r="BF8" s="91" t="s">
        <v>268</v>
      </c>
      <c r="BG8" s="91" t="s">
        <v>271</v>
      </c>
      <c r="BH8" s="91" t="s">
        <v>355</v>
      </c>
      <c r="BI8" s="91" t="s">
        <v>356</v>
      </c>
      <c r="BJ8" s="91">
        <v>5.5</v>
      </c>
      <c r="BK8" s="91" t="s">
        <v>357</v>
      </c>
      <c r="BL8" s="121">
        <v>0.17</v>
      </c>
      <c r="BM8" s="97" t="s">
        <v>360</v>
      </c>
      <c r="BN8" s="122">
        <v>0.43</v>
      </c>
      <c r="BO8" s="122">
        <v>0.76</v>
      </c>
      <c r="BP8" s="122">
        <v>0.56999999999999995</v>
      </c>
      <c r="BQ8" s="122">
        <v>1.6</v>
      </c>
      <c r="BR8" s="121">
        <v>1.4</v>
      </c>
      <c r="BS8" s="91">
        <v>1.6</v>
      </c>
      <c r="BT8" s="91">
        <v>0.17</v>
      </c>
      <c r="BU8" s="26">
        <v>3.4</v>
      </c>
      <c r="BV8" s="26">
        <v>1.6</v>
      </c>
      <c r="BW8" s="25">
        <v>2.6</v>
      </c>
      <c r="BX8" s="67"/>
    </row>
    <row r="9" spans="2:76" ht="20.100000000000001" customHeight="1">
      <c r="B9" s="24" t="s">
        <v>28</v>
      </c>
      <c r="C9" s="31" t="s">
        <v>196</v>
      </c>
      <c r="D9" s="86" t="s">
        <v>262</v>
      </c>
      <c r="E9" s="32">
        <v>28</v>
      </c>
      <c r="F9" s="64">
        <v>10</v>
      </c>
      <c r="G9" s="64">
        <v>22</v>
      </c>
      <c r="H9" s="32">
        <v>10</v>
      </c>
      <c r="I9" s="32">
        <v>0</v>
      </c>
      <c r="J9" s="32" t="s">
        <v>266</v>
      </c>
      <c r="K9" s="32" t="s">
        <v>262</v>
      </c>
      <c r="L9" s="32">
        <v>28</v>
      </c>
      <c r="M9" s="32">
        <v>10</v>
      </c>
      <c r="N9" s="32">
        <v>23</v>
      </c>
      <c r="O9" s="32">
        <v>10</v>
      </c>
      <c r="P9" s="31">
        <v>0</v>
      </c>
      <c r="Q9" s="97" t="s">
        <v>498</v>
      </c>
      <c r="R9" s="91">
        <v>1.5</v>
      </c>
      <c r="S9" s="91">
        <v>14.9</v>
      </c>
      <c r="T9" s="91">
        <v>74</v>
      </c>
      <c r="U9" s="91" t="s">
        <v>555</v>
      </c>
      <c r="V9" s="91">
        <v>994.6</v>
      </c>
      <c r="W9" s="98">
        <v>6.9</v>
      </c>
      <c r="X9" s="475">
        <v>21.3</v>
      </c>
      <c r="Y9" s="97">
        <v>0.16</v>
      </c>
      <c r="Z9" s="121">
        <v>1.2</v>
      </c>
      <c r="AA9" s="121">
        <v>2.1</v>
      </c>
      <c r="AB9" s="122">
        <v>7.4999999999999997E-2</v>
      </c>
      <c r="AC9" s="121">
        <v>1.1000000000000001</v>
      </c>
      <c r="AD9" s="121">
        <v>0.23</v>
      </c>
      <c r="AE9" s="121">
        <v>1.4E-2</v>
      </c>
      <c r="AF9" s="98">
        <v>0.06</v>
      </c>
      <c r="AG9" s="97">
        <v>150</v>
      </c>
      <c r="AH9" s="121" t="s">
        <v>361</v>
      </c>
      <c r="AI9" s="121" t="s">
        <v>443</v>
      </c>
      <c r="AJ9" s="121">
        <v>270</v>
      </c>
      <c r="AK9" s="121" t="s">
        <v>362</v>
      </c>
      <c r="AL9" s="121" t="s">
        <v>333</v>
      </c>
      <c r="AM9" s="121" t="s">
        <v>320</v>
      </c>
      <c r="AN9" s="121">
        <v>1.2</v>
      </c>
      <c r="AO9" s="121" t="s">
        <v>363</v>
      </c>
      <c r="AP9" s="121">
        <v>4</v>
      </c>
      <c r="AQ9" s="121">
        <v>49</v>
      </c>
      <c r="AR9" s="121" t="s">
        <v>353</v>
      </c>
      <c r="AS9" s="121" t="s">
        <v>310</v>
      </c>
      <c r="AT9" s="121">
        <v>3</v>
      </c>
      <c r="AU9" s="121">
        <v>27</v>
      </c>
      <c r="AV9" s="121">
        <v>1.6</v>
      </c>
      <c r="AW9" s="121" t="s">
        <v>327</v>
      </c>
      <c r="AX9" s="121">
        <v>0.55000000000000004</v>
      </c>
      <c r="AY9" s="121" t="s">
        <v>354</v>
      </c>
      <c r="AZ9" s="121">
        <v>3.8</v>
      </c>
      <c r="BA9" s="121" t="s">
        <v>358</v>
      </c>
      <c r="BB9" s="121">
        <v>3</v>
      </c>
      <c r="BC9" s="121" t="s">
        <v>359</v>
      </c>
      <c r="BD9" s="121" t="s">
        <v>333</v>
      </c>
      <c r="BE9" s="121" t="s">
        <v>272</v>
      </c>
      <c r="BF9" s="91" t="s">
        <v>268</v>
      </c>
      <c r="BG9" s="91" t="s">
        <v>271</v>
      </c>
      <c r="BH9" s="91" t="s">
        <v>355</v>
      </c>
      <c r="BI9" s="91" t="s">
        <v>356</v>
      </c>
      <c r="BJ9" s="91">
        <v>8.5</v>
      </c>
      <c r="BK9" s="91" t="s">
        <v>357</v>
      </c>
      <c r="BL9" s="121">
        <v>0.31</v>
      </c>
      <c r="BM9" s="97">
        <v>2.5999999999999999E-2</v>
      </c>
      <c r="BN9" s="122">
        <v>0.63</v>
      </c>
      <c r="BO9" s="122">
        <v>1.4</v>
      </c>
      <c r="BP9" s="122">
        <v>0.97</v>
      </c>
      <c r="BQ9" s="122">
        <v>2.6</v>
      </c>
      <c r="BR9" s="121">
        <v>3</v>
      </c>
      <c r="BS9" s="91">
        <v>2.1</v>
      </c>
      <c r="BT9" s="91">
        <v>0.23</v>
      </c>
      <c r="BU9" s="26">
        <v>5.6</v>
      </c>
      <c r="BV9" s="26">
        <v>2.7</v>
      </c>
      <c r="BW9" s="25">
        <v>4.8</v>
      </c>
      <c r="BX9" s="67"/>
    </row>
    <row r="10" spans="2:76" ht="20.100000000000001" customHeight="1" thickBot="1">
      <c r="B10" s="27" t="s">
        <v>28</v>
      </c>
      <c r="C10" s="28" t="s">
        <v>197</v>
      </c>
      <c r="D10" s="89" t="s">
        <v>262</v>
      </c>
      <c r="E10" s="29">
        <v>28</v>
      </c>
      <c r="F10" s="29">
        <v>10</v>
      </c>
      <c r="G10" s="30">
        <v>23</v>
      </c>
      <c r="H10" s="29">
        <v>10</v>
      </c>
      <c r="I10" s="29">
        <v>0</v>
      </c>
      <c r="J10" s="29" t="s">
        <v>266</v>
      </c>
      <c r="K10" s="29" t="s">
        <v>262</v>
      </c>
      <c r="L10" s="29">
        <v>28</v>
      </c>
      <c r="M10" s="29">
        <v>10</v>
      </c>
      <c r="N10" s="29">
        <v>24</v>
      </c>
      <c r="O10" s="29">
        <v>10</v>
      </c>
      <c r="P10" s="29">
        <v>0</v>
      </c>
      <c r="Q10" s="112" t="s">
        <v>506</v>
      </c>
      <c r="R10" s="113">
        <v>2.2999999999999998</v>
      </c>
      <c r="S10" s="123">
        <v>14.1</v>
      </c>
      <c r="T10" s="123">
        <v>53</v>
      </c>
      <c r="U10" s="123" t="s">
        <v>555</v>
      </c>
      <c r="V10" s="124">
        <v>995.5</v>
      </c>
      <c r="W10" s="128">
        <v>12.9</v>
      </c>
      <c r="X10" s="472">
        <v>5.0999999999999996</v>
      </c>
      <c r="Y10" s="112">
        <v>0.03</v>
      </c>
      <c r="Z10" s="123">
        <v>0.28999999999999998</v>
      </c>
      <c r="AA10" s="123">
        <v>1.2</v>
      </c>
      <c r="AB10" s="123">
        <v>0.11</v>
      </c>
      <c r="AC10" s="123">
        <v>0.37</v>
      </c>
      <c r="AD10" s="123">
        <v>8.3000000000000004E-2</v>
      </c>
      <c r="AE10" s="123">
        <v>9.4999999999999998E-3</v>
      </c>
      <c r="AF10" s="114" t="s">
        <v>316</v>
      </c>
      <c r="AG10" s="112">
        <v>96</v>
      </c>
      <c r="AH10" s="123" t="s">
        <v>361</v>
      </c>
      <c r="AI10" s="123" t="s">
        <v>443</v>
      </c>
      <c r="AJ10" s="123">
        <v>49</v>
      </c>
      <c r="AK10" s="123">
        <v>190</v>
      </c>
      <c r="AL10" s="123" t="s">
        <v>333</v>
      </c>
      <c r="AM10" s="123" t="s">
        <v>320</v>
      </c>
      <c r="AN10" s="123">
        <v>0.32</v>
      </c>
      <c r="AO10" s="123">
        <v>0.46</v>
      </c>
      <c r="AP10" s="123" t="s">
        <v>364</v>
      </c>
      <c r="AQ10" s="123" t="s">
        <v>365</v>
      </c>
      <c r="AR10" s="123" t="s">
        <v>353</v>
      </c>
      <c r="AS10" s="123" t="s">
        <v>310</v>
      </c>
      <c r="AT10" s="123" t="s">
        <v>310</v>
      </c>
      <c r="AU10" s="123" t="s">
        <v>366</v>
      </c>
      <c r="AV10" s="123" t="s">
        <v>357</v>
      </c>
      <c r="AW10" s="123" t="s">
        <v>327</v>
      </c>
      <c r="AX10" s="123" t="s">
        <v>296</v>
      </c>
      <c r="AY10" s="123" t="s">
        <v>354</v>
      </c>
      <c r="AZ10" s="123">
        <v>0.24</v>
      </c>
      <c r="BA10" s="123" t="s">
        <v>358</v>
      </c>
      <c r="BB10" s="123">
        <v>0.97</v>
      </c>
      <c r="BC10" s="123" t="s">
        <v>359</v>
      </c>
      <c r="BD10" s="123" t="s">
        <v>333</v>
      </c>
      <c r="BE10" s="123" t="s">
        <v>272</v>
      </c>
      <c r="BF10" s="113" t="s">
        <v>268</v>
      </c>
      <c r="BG10" s="113" t="s">
        <v>271</v>
      </c>
      <c r="BH10" s="113" t="s">
        <v>355</v>
      </c>
      <c r="BI10" s="113" t="s">
        <v>356</v>
      </c>
      <c r="BJ10" s="113">
        <v>1.3</v>
      </c>
      <c r="BK10" s="113" t="s">
        <v>357</v>
      </c>
      <c r="BL10" s="123" t="s">
        <v>367</v>
      </c>
      <c r="BM10" s="112" t="s">
        <v>360</v>
      </c>
      <c r="BN10" s="124">
        <v>0.16</v>
      </c>
      <c r="BO10" s="124">
        <v>0.3</v>
      </c>
      <c r="BP10" s="124">
        <v>0.22</v>
      </c>
      <c r="BQ10" s="124">
        <v>0.73</v>
      </c>
      <c r="BR10" s="123">
        <v>0.38</v>
      </c>
      <c r="BS10" s="113">
        <v>0.68</v>
      </c>
      <c r="BT10" s="113">
        <v>0.11</v>
      </c>
      <c r="BU10" s="29">
        <v>1.4</v>
      </c>
      <c r="BV10" s="29">
        <v>0.44</v>
      </c>
      <c r="BW10" s="28">
        <v>1.3</v>
      </c>
      <c r="BX10" s="68"/>
    </row>
    <row r="11" spans="2:76" ht="20.100000000000001" customHeight="1">
      <c r="B11" s="24" t="s">
        <v>169</v>
      </c>
      <c r="C11" s="56" t="s">
        <v>198</v>
      </c>
      <c r="D11" s="74" t="s">
        <v>262</v>
      </c>
      <c r="E11" s="85">
        <v>28</v>
      </c>
      <c r="F11" s="85">
        <v>10</v>
      </c>
      <c r="G11" s="85">
        <v>24</v>
      </c>
      <c r="H11" s="85">
        <v>10</v>
      </c>
      <c r="I11" s="85">
        <v>0</v>
      </c>
      <c r="J11" s="85" t="s">
        <v>266</v>
      </c>
      <c r="K11" s="85" t="s">
        <v>262</v>
      </c>
      <c r="L11" s="85">
        <v>28</v>
      </c>
      <c r="M11" s="85">
        <v>10</v>
      </c>
      <c r="N11" s="85">
        <v>25</v>
      </c>
      <c r="O11" s="85">
        <v>10</v>
      </c>
      <c r="P11" s="85">
        <v>0</v>
      </c>
      <c r="Q11" s="106" t="s">
        <v>498</v>
      </c>
      <c r="R11" s="107">
        <v>1.9</v>
      </c>
      <c r="S11" s="107">
        <v>10.8</v>
      </c>
      <c r="T11" s="107">
        <v>54</v>
      </c>
      <c r="U11" s="107" t="s">
        <v>555</v>
      </c>
      <c r="V11" s="107">
        <v>1003</v>
      </c>
      <c r="W11" s="108">
        <v>16.100000000000001</v>
      </c>
      <c r="X11" s="473">
        <v>11.2</v>
      </c>
      <c r="Y11" s="106">
        <v>0.14000000000000001</v>
      </c>
      <c r="Z11" s="125">
        <v>0.32</v>
      </c>
      <c r="AA11" s="125">
        <v>1.2</v>
      </c>
      <c r="AB11" s="120">
        <v>8.8999999999999996E-2</v>
      </c>
      <c r="AC11" s="125">
        <v>0.52</v>
      </c>
      <c r="AD11" s="125">
        <v>0.13</v>
      </c>
      <c r="AE11" s="125">
        <v>6.8999999999999999E-3</v>
      </c>
      <c r="AF11" s="108" t="s">
        <v>316</v>
      </c>
      <c r="AG11" s="106">
        <v>83</v>
      </c>
      <c r="AH11" s="125" t="s">
        <v>361</v>
      </c>
      <c r="AI11" s="125" t="s">
        <v>443</v>
      </c>
      <c r="AJ11" s="125">
        <v>110</v>
      </c>
      <c r="AK11" s="125" t="s">
        <v>362</v>
      </c>
      <c r="AL11" s="125" t="s">
        <v>333</v>
      </c>
      <c r="AM11" s="125" t="s">
        <v>320</v>
      </c>
      <c r="AN11" s="125">
        <v>0.2</v>
      </c>
      <c r="AO11" s="125" t="s">
        <v>363</v>
      </c>
      <c r="AP11" s="125">
        <v>3.5</v>
      </c>
      <c r="AQ11" s="125">
        <v>65</v>
      </c>
      <c r="AR11" s="125" t="s">
        <v>353</v>
      </c>
      <c r="AS11" s="125" t="s">
        <v>310</v>
      </c>
      <c r="AT11" s="125" t="s">
        <v>310</v>
      </c>
      <c r="AU11" s="125">
        <v>13</v>
      </c>
      <c r="AV11" s="125">
        <v>0.32</v>
      </c>
      <c r="AW11" s="125" t="s">
        <v>327</v>
      </c>
      <c r="AX11" s="125">
        <v>0.23</v>
      </c>
      <c r="AY11" s="125" t="s">
        <v>354</v>
      </c>
      <c r="AZ11" s="125">
        <v>1</v>
      </c>
      <c r="BA11" s="125" t="s">
        <v>358</v>
      </c>
      <c r="BB11" s="125">
        <v>1.6</v>
      </c>
      <c r="BC11" s="125" t="s">
        <v>359</v>
      </c>
      <c r="BD11" s="125" t="s">
        <v>333</v>
      </c>
      <c r="BE11" s="125" t="s">
        <v>272</v>
      </c>
      <c r="BF11" s="107" t="s">
        <v>268</v>
      </c>
      <c r="BG11" s="107" t="s">
        <v>271</v>
      </c>
      <c r="BH11" s="107" t="s">
        <v>355</v>
      </c>
      <c r="BI11" s="107" t="s">
        <v>356</v>
      </c>
      <c r="BJ11" s="107">
        <v>2.7</v>
      </c>
      <c r="BK11" s="107" t="s">
        <v>357</v>
      </c>
      <c r="BL11" s="125">
        <v>8.2000000000000003E-2</v>
      </c>
      <c r="BM11" s="106" t="s">
        <v>360</v>
      </c>
      <c r="BN11" s="120">
        <v>0.47</v>
      </c>
      <c r="BO11" s="120">
        <v>0.78</v>
      </c>
      <c r="BP11" s="120">
        <v>0.49</v>
      </c>
      <c r="BQ11" s="120">
        <v>1.5</v>
      </c>
      <c r="BR11" s="125">
        <v>1.1000000000000001</v>
      </c>
      <c r="BS11" s="107">
        <v>1.5</v>
      </c>
      <c r="BT11" s="107">
        <v>0.16</v>
      </c>
      <c r="BU11" s="32">
        <v>3.2</v>
      </c>
      <c r="BV11" s="32">
        <v>1.3</v>
      </c>
      <c r="BW11" s="31">
        <v>2.7</v>
      </c>
      <c r="BX11" s="69"/>
    </row>
    <row r="12" spans="2:76" ht="20.100000000000001" customHeight="1">
      <c r="B12" s="24" t="s">
        <v>169</v>
      </c>
      <c r="C12" s="31" t="s">
        <v>199</v>
      </c>
      <c r="D12" s="75" t="s">
        <v>262</v>
      </c>
      <c r="E12" s="64">
        <v>28</v>
      </c>
      <c r="F12" s="64">
        <v>10</v>
      </c>
      <c r="G12" s="64">
        <v>25</v>
      </c>
      <c r="H12" s="64">
        <v>10</v>
      </c>
      <c r="I12" s="64">
        <v>0</v>
      </c>
      <c r="J12" s="64" t="s">
        <v>266</v>
      </c>
      <c r="K12" s="64" t="s">
        <v>262</v>
      </c>
      <c r="L12" s="64">
        <v>28</v>
      </c>
      <c r="M12" s="64">
        <v>10</v>
      </c>
      <c r="N12" s="64">
        <v>26</v>
      </c>
      <c r="O12" s="64">
        <v>10</v>
      </c>
      <c r="P12" s="64">
        <v>0</v>
      </c>
      <c r="Q12" s="106" t="s">
        <v>515</v>
      </c>
      <c r="R12" s="107">
        <v>1.3</v>
      </c>
      <c r="S12" s="107">
        <v>13.2</v>
      </c>
      <c r="T12" s="107">
        <v>86</v>
      </c>
      <c r="U12" s="107">
        <v>2.5</v>
      </c>
      <c r="V12" s="107">
        <v>999.9</v>
      </c>
      <c r="W12" s="108">
        <v>7.5</v>
      </c>
      <c r="X12" s="473">
        <v>18</v>
      </c>
      <c r="Y12" s="106">
        <v>0.66</v>
      </c>
      <c r="Z12" s="125">
        <v>7.5</v>
      </c>
      <c r="AA12" s="125">
        <v>2</v>
      </c>
      <c r="AB12" s="120">
        <v>5.8000000000000003E-2</v>
      </c>
      <c r="AC12" s="125">
        <v>3.4</v>
      </c>
      <c r="AD12" s="125">
        <v>0.15</v>
      </c>
      <c r="AE12" s="125">
        <v>1.4999999999999999E-2</v>
      </c>
      <c r="AF12" s="108">
        <v>0.15</v>
      </c>
      <c r="AG12" s="106">
        <v>88</v>
      </c>
      <c r="AH12" s="125">
        <v>83</v>
      </c>
      <c r="AI12" s="125" t="s">
        <v>443</v>
      </c>
      <c r="AJ12" s="125">
        <v>170</v>
      </c>
      <c r="AK12" s="125" t="s">
        <v>362</v>
      </c>
      <c r="AL12" s="125" t="s">
        <v>333</v>
      </c>
      <c r="AM12" s="125">
        <v>5.2</v>
      </c>
      <c r="AN12" s="125">
        <v>1.5</v>
      </c>
      <c r="AO12" s="125">
        <v>2.4</v>
      </c>
      <c r="AP12" s="125">
        <v>13</v>
      </c>
      <c r="AQ12" s="125">
        <v>120</v>
      </c>
      <c r="AR12" s="125" t="s">
        <v>353</v>
      </c>
      <c r="AS12" s="125" t="s">
        <v>310</v>
      </c>
      <c r="AT12" s="125">
        <v>4.3</v>
      </c>
      <c r="AU12" s="125">
        <v>110</v>
      </c>
      <c r="AV12" s="125">
        <v>0.59</v>
      </c>
      <c r="AW12" s="125">
        <v>0.85</v>
      </c>
      <c r="AX12" s="125">
        <v>0.3</v>
      </c>
      <c r="AY12" s="125" t="s">
        <v>354</v>
      </c>
      <c r="AZ12" s="125">
        <v>1.5</v>
      </c>
      <c r="BA12" s="125" t="s">
        <v>358</v>
      </c>
      <c r="BB12" s="125">
        <v>2.8</v>
      </c>
      <c r="BC12" s="125">
        <v>9.1999999999999998E-2</v>
      </c>
      <c r="BD12" s="125" t="s">
        <v>333</v>
      </c>
      <c r="BE12" s="125" t="s">
        <v>272</v>
      </c>
      <c r="BF12" s="107" t="s">
        <v>268</v>
      </c>
      <c r="BG12" s="107" t="s">
        <v>271</v>
      </c>
      <c r="BH12" s="107" t="s">
        <v>355</v>
      </c>
      <c r="BI12" s="107" t="s">
        <v>356</v>
      </c>
      <c r="BJ12" s="107">
        <v>6.1</v>
      </c>
      <c r="BK12" s="107" t="s">
        <v>357</v>
      </c>
      <c r="BL12" s="125">
        <v>0.2</v>
      </c>
      <c r="BM12" s="106" t="s">
        <v>360</v>
      </c>
      <c r="BN12" s="120">
        <v>0.51</v>
      </c>
      <c r="BO12" s="120">
        <v>1.1000000000000001</v>
      </c>
      <c r="BP12" s="120">
        <v>0.65</v>
      </c>
      <c r="BQ12" s="120">
        <v>1.7</v>
      </c>
      <c r="BR12" s="125">
        <v>1.4</v>
      </c>
      <c r="BS12" s="107">
        <v>2.2000000000000002</v>
      </c>
      <c r="BT12" s="107">
        <v>0.17</v>
      </c>
      <c r="BU12" s="32">
        <v>4</v>
      </c>
      <c r="BV12" s="32">
        <v>2.1</v>
      </c>
      <c r="BW12" s="31">
        <v>3.3</v>
      </c>
      <c r="BX12" s="69"/>
    </row>
    <row r="13" spans="2:76" ht="20.100000000000001" customHeight="1">
      <c r="B13" s="24" t="s">
        <v>169</v>
      </c>
      <c r="C13" s="55" t="s">
        <v>200</v>
      </c>
      <c r="D13" s="75" t="s">
        <v>262</v>
      </c>
      <c r="E13" s="64">
        <v>28</v>
      </c>
      <c r="F13" s="64">
        <v>10</v>
      </c>
      <c r="G13" s="64">
        <v>26</v>
      </c>
      <c r="H13" s="64">
        <v>10</v>
      </c>
      <c r="I13" s="64">
        <v>0</v>
      </c>
      <c r="J13" s="64" t="s">
        <v>266</v>
      </c>
      <c r="K13" s="64" t="s">
        <v>262</v>
      </c>
      <c r="L13" s="64">
        <v>28</v>
      </c>
      <c r="M13" s="64">
        <v>10</v>
      </c>
      <c r="N13" s="64">
        <v>27</v>
      </c>
      <c r="O13" s="64">
        <v>10</v>
      </c>
      <c r="P13" s="64">
        <v>0</v>
      </c>
      <c r="Q13" s="109" t="s">
        <v>498</v>
      </c>
      <c r="R13" s="110">
        <v>1.7</v>
      </c>
      <c r="S13" s="110">
        <v>18.100000000000001</v>
      </c>
      <c r="T13" s="110">
        <v>78</v>
      </c>
      <c r="U13" s="110">
        <v>0.5</v>
      </c>
      <c r="V13" s="110">
        <v>997.7</v>
      </c>
      <c r="W13" s="111">
        <v>15.5</v>
      </c>
      <c r="X13" s="471">
        <v>12.9</v>
      </c>
      <c r="Y13" s="97" t="s">
        <v>352</v>
      </c>
      <c r="Z13" s="121">
        <v>0.34</v>
      </c>
      <c r="AA13" s="121">
        <v>1.7</v>
      </c>
      <c r="AB13" s="122">
        <v>2.9000000000000001E-2</v>
      </c>
      <c r="AC13" s="121">
        <v>0.7</v>
      </c>
      <c r="AD13" s="121">
        <v>9.4E-2</v>
      </c>
      <c r="AE13" s="121">
        <v>5.3E-3</v>
      </c>
      <c r="AF13" s="98" t="s">
        <v>316</v>
      </c>
      <c r="AG13" s="97">
        <v>96</v>
      </c>
      <c r="AH13" s="121">
        <v>55</v>
      </c>
      <c r="AI13" s="121" t="s">
        <v>443</v>
      </c>
      <c r="AJ13" s="121">
        <v>97</v>
      </c>
      <c r="AK13" s="121">
        <v>82</v>
      </c>
      <c r="AL13" s="121" t="s">
        <v>333</v>
      </c>
      <c r="AM13" s="121">
        <v>15</v>
      </c>
      <c r="AN13" s="121">
        <v>0.69</v>
      </c>
      <c r="AO13" s="121">
        <v>1</v>
      </c>
      <c r="AP13" s="121">
        <v>4.5999999999999996</v>
      </c>
      <c r="AQ13" s="121">
        <v>70</v>
      </c>
      <c r="AR13" s="121" t="s">
        <v>353</v>
      </c>
      <c r="AS13" s="121" t="s">
        <v>310</v>
      </c>
      <c r="AT13" s="121">
        <v>2.8</v>
      </c>
      <c r="AU13" s="121">
        <v>21</v>
      </c>
      <c r="AV13" s="121">
        <v>0.53</v>
      </c>
      <c r="AW13" s="121">
        <v>0.71</v>
      </c>
      <c r="AX13" s="121">
        <v>0.22</v>
      </c>
      <c r="AY13" s="121" t="s">
        <v>354</v>
      </c>
      <c r="AZ13" s="121">
        <v>0.67</v>
      </c>
      <c r="BA13" s="121" t="s">
        <v>358</v>
      </c>
      <c r="BB13" s="121">
        <v>2.2000000000000002</v>
      </c>
      <c r="BC13" s="121" t="s">
        <v>359</v>
      </c>
      <c r="BD13" s="121" t="s">
        <v>333</v>
      </c>
      <c r="BE13" s="121" t="s">
        <v>272</v>
      </c>
      <c r="BF13" s="91" t="s">
        <v>268</v>
      </c>
      <c r="BG13" s="91" t="s">
        <v>271</v>
      </c>
      <c r="BH13" s="91" t="s">
        <v>355</v>
      </c>
      <c r="BI13" s="91" t="s">
        <v>356</v>
      </c>
      <c r="BJ13" s="91">
        <v>3.6</v>
      </c>
      <c r="BK13" s="91" t="s">
        <v>357</v>
      </c>
      <c r="BL13" s="121">
        <v>0.13</v>
      </c>
      <c r="BM13" s="97">
        <v>1.2999999999999999E-2</v>
      </c>
      <c r="BN13" s="122">
        <v>0.43</v>
      </c>
      <c r="BO13" s="122">
        <v>0.74</v>
      </c>
      <c r="BP13" s="122">
        <v>0.41</v>
      </c>
      <c r="BQ13" s="122">
        <v>1.4</v>
      </c>
      <c r="BR13" s="121">
        <v>0.8</v>
      </c>
      <c r="BS13" s="91">
        <v>1.4</v>
      </c>
      <c r="BT13" s="91">
        <v>0.14000000000000001</v>
      </c>
      <c r="BU13" s="26">
        <v>3</v>
      </c>
      <c r="BV13" s="26">
        <v>0.94</v>
      </c>
      <c r="BW13" s="25">
        <v>2.4</v>
      </c>
      <c r="BX13" s="67"/>
    </row>
    <row r="14" spans="2:76" ht="20.100000000000001" customHeight="1">
      <c r="B14" s="24" t="s">
        <v>169</v>
      </c>
      <c r="C14" s="25" t="s">
        <v>201</v>
      </c>
      <c r="D14" s="76" t="s">
        <v>262</v>
      </c>
      <c r="E14" s="26">
        <v>28</v>
      </c>
      <c r="F14" s="64">
        <v>10</v>
      </c>
      <c r="G14" s="64">
        <v>27</v>
      </c>
      <c r="H14" s="26">
        <v>10</v>
      </c>
      <c r="I14" s="26">
        <v>0</v>
      </c>
      <c r="J14" s="26" t="s">
        <v>266</v>
      </c>
      <c r="K14" s="26" t="s">
        <v>262</v>
      </c>
      <c r="L14" s="26">
        <v>28</v>
      </c>
      <c r="M14" s="26">
        <v>10</v>
      </c>
      <c r="N14" s="26">
        <v>28</v>
      </c>
      <c r="O14" s="26">
        <v>10</v>
      </c>
      <c r="P14" s="26">
        <v>0</v>
      </c>
      <c r="Q14" s="97" t="s">
        <v>498</v>
      </c>
      <c r="R14" s="91">
        <v>2.2999999999999998</v>
      </c>
      <c r="S14" s="91">
        <v>12</v>
      </c>
      <c r="T14" s="91">
        <v>49</v>
      </c>
      <c r="U14" s="91" t="s">
        <v>555</v>
      </c>
      <c r="V14" s="91">
        <v>1004.6</v>
      </c>
      <c r="W14" s="98">
        <v>11.6</v>
      </c>
      <c r="X14" s="471">
        <v>9.3000000000000007</v>
      </c>
      <c r="Y14" s="97">
        <v>5.5E-2</v>
      </c>
      <c r="Z14" s="121">
        <v>0.93</v>
      </c>
      <c r="AA14" s="121">
        <v>1.8</v>
      </c>
      <c r="AB14" s="122">
        <v>0.15</v>
      </c>
      <c r="AC14" s="121">
        <v>0.73</v>
      </c>
      <c r="AD14" s="121">
        <v>0.2</v>
      </c>
      <c r="AE14" s="121">
        <v>1.2999999999999999E-2</v>
      </c>
      <c r="AF14" s="98">
        <v>5.8000000000000003E-2</v>
      </c>
      <c r="AG14" s="97">
        <v>160</v>
      </c>
      <c r="AH14" s="121">
        <v>78</v>
      </c>
      <c r="AI14" s="121" t="s">
        <v>443</v>
      </c>
      <c r="AJ14" s="121">
        <v>210</v>
      </c>
      <c r="AK14" s="121" t="s">
        <v>362</v>
      </c>
      <c r="AL14" s="121" t="s">
        <v>333</v>
      </c>
      <c r="AM14" s="121">
        <v>5.7</v>
      </c>
      <c r="AN14" s="121">
        <v>0.22</v>
      </c>
      <c r="AO14" s="121">
        <v>0.56999999999999995</v>
      </c>
      <c r="AP14" s="121">
        <v>3.1</v>
      </c>
      <c r="AQ14" s="121">
        <v>58</v>
      </c>
      <c r="AR14" s="121" t="s">
        <v>353</v>
      </c>
      <c r="AS14" s="121" t="s">
        <v>310</v>
      </c>
      <c r="AT14" s="121">
        <v>2.1</v>
      </c>
      <c r="AU14" s="121">
        <v>19</v>
      </c>
      <c r="AV14" s="121">
        <v>0.67</v>
      </c>
      <c r="AW14" s="121" t="s">
        <v>327</v>
      </c>
      <c r="AX14" s="121">
        <v>0.46</v>
      </c>
      <c r="AY14" s="121" t="s">
        <v>354</v>
      </c>
      <c r="AZ14" s="121">
        <v>0.71</v>
      </c>
      <c r="BA14" s="121" t="s">
        <v>358</v>
      </c>
      <c r="BB14" s="121">
        <v>1.6</v>
      </c>
      <c r="BC14" s="121" t="s">
        <v>359</v>
      </c>
      <c r="BD14" s="121" t="s">
        <v>333</v>
      </c>
      <c r="BE14" s="121" t="s">
        <v>272</v>
      </c>
      <c r="BF14" s="91" t="s">
        <v>268</v>
      </c>
      <c r="BG14" s="91" t="s">
        <v>271</v>
      </c>
      <c r="BH14" s="91" t="s">
        <v>355</v>
      </c>
      <c r="BI14" s="91" t="s">
        <v>356</v>
      </c>
      <c r="BJ14" s="91">
        <v>4.4000000000000004</v>
      </c>
      <c r="BK14" s="91" t="s">
        <v>357</v>
      </c>
      <c r="BL14" s="121">
        <v>0.16</v>
      </c>
      <c r="BM14" s="97">
        <v>2.1000000000000001E-2</v>
      </c>
      <c r="BN14" s="122">
        <v>0.36</v>
      </c>
      <c r="BO14" s="122">
        <v>0.59</v>
      </c>
      <c r="BP14" s="122">
        <v>0.35</v>
      </c>
      <c r="BQ14" s="122">
        <v>1.2</v>
      </c>
      <c r="BR14" s="121">
        <v>0.87</v>
      </c>
      <c r="BS14" s="91">
        <v>1.1000000000000001</v>
      </c>
      <c r="BT14" s="91">
        <v>0.12</v>
      </c>
      <c r="BU14" s="26">
        <v>2.5</v>
      </c>
      <c r="BV14" s="26">
        <v>0.89</v>
      </c>
      <c r="BW14" s="25">
        <v>2.2999999999999998</v>
      </c>
      <c r="BX14" s="67"/>
    </row>
    <row r="15" spans="2:76" ht="20.100000000000001" customHeight="1">
      <c r="B15" s="24" t="s">
        <v>169</v>
      </c>
      <c r="C15" s="25" t="s">
        <v>202</v>
      </c>
      <c r="D15" s="87" t="s">
        <v>262</v>
      </c>
      <c r="E15" s="26">
        <v>28</v>
      </c>
      <c r="F15" s="64">
        <v>10</v>
      </c>
      <c r="G15" s="64">
        <v>28</v>
      </c>
      <c r="H15" s="26">
        <v>10</v>
      </c>
      <c r="I15" s="26">
        <v>0</v>
      </c>
      <c r="J15" s="26" t="s">
        <v>266</v>
      </c>
      <c r="K15" s="26" t="s">
        <v>262</v>
      </c>
      <c r="L15" s="26">
        <v>28</v>
      </c>
      <c r="M15" s="26">
        <v>10</v>
      </c>
      <c r="N15" s="26">
        <v>29</v>
      </c>
      <c r="O15" s="26">
        <v>10</v>
      </c>
      <c r="P15" s="26">
        <v>0</v>
      </c>
      <c r="Q15" s="97" t="s">
        <v>498</v>
      </c>
      <c r="R15" s="91">
        <v>2.2999999999999998</v>
      </c>
      <c r="S15" s="91">
        <v>11.5</v>
      </c>
      <c r="T15" s="91">
        <v>89</v>
      </c>
      <c r="U15" s="91">
        <v>47.5</v>
      </c>
      <c r="V15" s="91">
        <v>995.3</v>
      </c>
      <c r="W15" s="98">
        <v>5.2</v>
      </c>
      <c r="X15" s="471">
        <v>9.6999999999999993</v>
      </c>
      <c r="Y15" s="97">
        <v>9.4E-2</v>
      </c>
      <c r="Z15" s="121">
        <v>1</v>
      </c>
      <c r="AA15" s="121">
        <v>0.97</v>
      </c>
      <c r="AB15" s="122">
        <v>1.2E-2</v>
      </c>
      <c r="AC15" s="121">
        <v>0.6</v>
      </c>
      <c r="AD15" s="121">
        <v>0.1</v>
      </c>
      <c r="AE15" s="121" t="s">
        <v>368</v>
      </c>
      <c r="AF15" s="98" t="s">
        <v>316</v>
      </c>
      <c r="AG15" s="97">
        <v>97</v>
      </c>
      <c r="AH15" s="121" t="s">
        <v>361</v>
      </c>
      <c r="AI15" s="121" t="s">
        <v>443</v>
      </c>
      <c r="AJ15" s="121">
        <v>160</v>
      </c>
      <c r="AK15" s="121" t="s">
        <v>362</v>
      </c>
      <c r="AL15" s="121" t="s">
        <v>333</v>
      </c>
      <c r="AM15" s="121" t="s">
        <v>320</v>
      </c>
      <c r="AN15" s="121">
        <v>0.38</v>
      </c>
      <c r="AO15" s="121" t="s">
        <v>363</v>
      </c>
      <c r="AP15" s="121">
        <v>2.4</v>
      </c>
      <c r="AQ15" s="121">
        <v>36</v>
      </c>
      <c r="AR15" s="121" t="s">
        <v>353</v>
      </c>
      <c r="AS15" s="121" t="s">
        <v>310</v>
      </c>
      <c r="AT15" s="121">
        <v>2</v>
      </c>
      <c r="AU15" s="121">
        <v>48</v>
      </c>
      <c r="AV15" s="121">
        <v>0.27</v>
      </c>
      <c r="AW15" s="121" t="s">
        <v>327</v>
      </c>
      <c r="AX15" s="121">
        <v>0.28000000000000003</v>
      </c>
      <c r="AY15" s="121" t="s">
        <v>354</v>
      </c>
      <c r="AZ15" s="121">
        <v>1.7</v>
      </c>
      <c r="BA15" s="121" t="s">
        <v>358</v>
      </c>
      <c r="BB15" s="121">
        <v>1.1000000000000001</v>
      </c>
      <c r="BC15" s="121" t="s">
        <v>359</v>
      </c>
      <c r="BD15" s="121" t="s">
        <v>333</v>
      </c>
      <c r="BE15" s="121" t="s">
        <v>272</v>
      </c>
      <c r="BF15" s="91" t="s">
        <v>268</v>
      </c>
      <c r="BG15" s="91" t="s">
        <v>271</v>
      </c>
      <c r="BH15" s="91" t="s">
        <v>355</v>
      </c>
      <c r="BI15" s="91" t="s">
        <v>356</v>
      </c>
      <c r="BJ15" s="91">
        <v>3.2</v>
      </c>
      <c r="BK15" s="91" t="s">
        <v>357</v>
      </c>
      <c r="BL15" s="121">
        <v>0.12</v>
      </c>
      <c r="BM15" s="97">
        <v>2.1000000000000001E-2</v>
      </c>
      <c r="BN15" s="122">
        <v>0.26</v>
      </c>
      <c r="BO15" s="122">
        <v>0.56000000000000005</v>
      </c>
      <c r="BP15" s="122">
        <v>0.39</v>
      </c>
      <c r="BQ15" s="122">
        <v>1</v>
      </c>
      <c r="BR15" s="121">
        <v>0.74</v>
      </c>
      <c r="BS15" s="91">
        <v>1.3</v>
      </c>
      <c r="BT15" s="91">
        <v>0.14000000000000001</v>
      </c>
      <c r="BU15" s="26">
        <v>2.2000000000000002</v>
      </c>
      <c r="BV15" s="26">
        <v>1.2</v>
      </c>
      <c r="BW15" s="25">
        <v>1.9</v>
      </c>
      <c r="BX15" s="67"/>
    </row>
    <row r="16" spans="2:76" ht="20.100000000000001" customHeight="1">
      <c r="B16" s="24" t="s">
        <v>169</v>
      </c>
      <c r="C16" s="25" t="s">
        <v>203</v>
      </c>
      <c r="D16" s="87" t="s">
        <v>262</v>
      </c>
      <c r="E16" s="26">
        <v>28</v>
      </c>
      <c r="F16" s="64">
        <v>10</v>
      </c>
      <c r="G16" s="64">
        <v>29</v>
      </c>
      <c r="H16" s="26">
        <v>10</v>
      </c>
      <c r="I16" s="26">
        <v>0</v>
      </c>
      <c r="J16" s="26" t="s">
        <v>266</v>
      </c>
      <c r="K16" s="26" t="s">
        <v>262</v>
      </c>
      <c r="L16" s="26">
        <v>28</v>
      </c>
      <c r="M16" s="26">
        <v>10</v>
      </c>
      <c r="N16" s="26">
        <v>30</v>
      </c>
      <c r="O16" s="26">
        <v>10</v>
      </c>
      <c r="P16" s="26">
        <v>0</v>
      </c>
      <c r="Q16" s="97" t="s">
        <v>506</v>
      </c>
      <c r="R16" s="91">
        <v>2.9</v>
      </c>
      <c r="S16" s="91">
        <v>12.4</v>
      </c>
      <c r="T16" s="91">
        <v>54</v>
      </c>
      <c r="U16" s="91" t="s">
        <v>555</v>
      </c>
      <c r="V16" s="91">
        <v>1004.2</v>
      </c>
      <c r="W16" s="98">
        <v>12.5</v>
      </c>
      <c r="X16" s="471">
        <v>8</v>
      </c>
      <c r="Y16" s="97">
        <v>9.0999999999999998E-2</v>
      </c>
      <c r="Z16" s="121">
        <v>0.13</v>
      </c>
      <c r="AA16" s="121">
        <v>1.7</v>
      </c>
      <c r="AB16" s="122">
        <v>0.14000000000000001</v>
      </c>
      <c r="AC16" s="121">
        <v>0.56000000000000005</v>
      </c>
      <c r="AD16" s="121">
        <v>0.12</v>
      </c>
      <c r="AE16" s="121">
        <v>2.5999999999999999E-2</v>
      </c>
      <c r="AF16" s="98">
        <v>0.13</v>
      </c>
      <c r="AG16" s="97">
        <v>150</v>
      </c>
      <c r="AH16" s="121" t="s">
        <v>361</v>
      </c>
      <c r="AI16" s="121" t="s">
        <v>443</v>
      </c>
      <c r="AJ16" s="121">
        <v>140</v>
      </c>
      <c r="AK16" s="121" t="s">
        <v>362</v>
      </c>
      <c r="AL16" s="121" t="s">
        <v>333</v>
      </c>
      <c r="AM16" s="121" t="s">
        <v>320</v>
      </c>
      <c r="AN16" s="121">
        <v>0.22</v>
      </c>
      <c r="AO16" s="121" t="s">
        <v>363</v>
      </c>
      <c r="AP16" s="121" t="s">
        <v>364</v>
      </c>
      <c r="AQ16" s="121">
        <v>16</v>
      </c>
      <c r="AR16" s="121" t="s">
        <v>353</v>
      </c>
      <c r="AS16" s="121" t="s">
        <v>310</v>
      </c>
      <c r="AT16" s="121">
        <v>1.4</v>
      </c>
      <c r="AU16" s="121">
        <v>7.2</v>
      </c>
      <c r="AV16" s="121">
        <v>0.43</v>
      </c>
      <c r="AW16" s="121" t="s">
        <v>327</v>
      </c>
      <c r="AX16" s="121">
        <v>0.21</v>
      </c>
      <c r="AY16" s="121" t="s">
        <v>354</v>
      </c>
      <c r="AZ16" s="121">
        <v>0.17</v>
      </c>
      <c r="BA16" s="121" t="s">
        <v>358</v>
      </c>
      <c r="BB16" s="121">
        <v>0.64</v>
      </c>
      <c r="BC16" s="121" t="s">
        <v>359</v>
      </c>
      <c r="BD16" s="121" t="s">
        <v>333</v>
      </c>
      <c r="BE16" s="121" t="s">
        <v>272</v>
      </c>
      <c r="BF16" s="91" t="s">
        <v>268</v>
      </c>
      <c r="BG16" s="91" t="s">
        <v>271</v>
      </c>
      <c r="BH16" s="91" t="s">
        <v>355</v>
      </c>
      <c r="BI16" s="91" t="s">
        <v>356</v>
      </c>
      <c r="BJ16" s="91">
        <v>2.1</v>
      </c>
      <c r="BK16" s="91" t="s">
        <v>357</v>
      </c>
      <c r="BL16" s="121" t="s">
        <v>367</v>
      </c>
      <c r="BM16" s="97">
        <v>2.9000000000000001E-2</v>
      </c>
      <c r="BN16" s="122">
        <v>0.24</v>
      </c>
      <c r="BO16" s="122">
        <v>0.43</v>
      </c>
      <c r="BP16" s="122">
        <v>0.28000000000000003</v>
      </c>
      <c r="BQ16" s="122">
        <v>1.1000000000000001</v>
      </c>
      <c r="BR16" s="121">
        <v>0.74</v>
      </c>
      <c r="BS16" s="91">
        <v>0.82</v>
      </c>
      <c r="BT16" s="91">
        <v>0.14000000000000001</v>
      </c>
      <c r="BU16" s="26">
        <v>2.1</v>
      </c>
      <c r="BV16" s="26">
        <v>0.6</v>
      </c>
      <c r="BW16" s="25">
        <v>1.8</v>
      </c>
      <c r="BX16" s="67"/>
    </row>
    <row r="17" spans="2:76" ht="20.100000000000001" customHeight="1" thickBot="1">
      <c r="B17" s="27" t="s">
        <v>169</v>
      </c>
      <c r="C17" s="28" t="s">
        <v>204</v>
      </c>
      <c r="D17" s="88" t="s">
        <v>262</v>
      </c>
      <c r="E17" s="29">
        <v>28</v>
      </c>
      <c r="F17" s="29">
        <v>10</v>
      </c>
      <c r="G17" s="29">
        <v>30</v>
      </c>
      <c r="H17" s="30">
        <v>10</v>
      </c>
      <c r="I17" s="29">
        <v>0</v>
      </c>
      <c r="J17" s="29" t="s">
        <v>266</v>
      </c>
      <c r="K17" s="29" t="s">
        <v>262</v>
      </c>
      <c r="L17" s="29">
        <v>28</v>
      </c>
      <c r="M17" s="29">
        <v>10</v>
      </c>
      <c r="N17" s="29">
        <v>31</v>
      </c>
      <c r="O17" s="29">
        <v>10</v>
      </c>
      <c r="P17" s="29">
        <v>0</v>
      </c>
      <c r="Q17" s="112" t="s">
        <v>498</v>
      </c>
      <c r="R17" s="113">
        <v>1.3</v>
      </c>
      <c r="S17" s="113">
        <v>9.1</v>
      </c>
      <c r="T17" s="113">
        <v>71</v>
      </c>
      <c r="U17" s="113" t="s">
        <v>555</v>
      </c>
      <c r="V17" s="113">
        <v>1010.7</v>
      </c>
      <c r="W17" s="114">
        <v>10.9</v>
      </c>
      <c r="X17" s="472">
        <v>18.2</v>
      </c>
      <c r="Y17" s="112">
        <v>0.17</v>
      </c>
      <c r="Z17" s="123">
        <v>1.2</v>
      </c>
      <c r="AA17" s="123">
        <v>1.8</v>
      </c>
      <c r="AB17" s="124">
        <v>0.16</v>
      </c>
      <c r="AC17" s="123">
        <v>0.98</v>
      </c>
      <c r="AD17" s="123">
        <v>0.28999999999999998</v>
      </c>
      <c r="AE17" s="123">
        <v>6.4999999999999997E-3</v>
      </c>
      <c r="AF17" s="114" t="s">
        <v>316</v>
      </c>
      <c r="AG17" s="112">
        <v>130</v>
      </c>
      <c r="AH17" s="123" t="s">
        <v>361</v>
      </c>
      <c r="AI17" s="123" t="s">
        <v>443</v>
      </c>
      <c r="AJ17" s="123">
        <v>270</v>
      </c>
      <c r="AK17" s="123" t="s">
        <v>362</v>
      </c>
      <c r="AL17" s="123" t="s">
        <v>333</v>
      </c>
      <c r="AM17" s="123" t="s">
        <v>320</v>
      </c>
      <c r="AN17" s="123">
        <v>0.23</v>
      </c>
      <c r="AO17" s="123" t="s">
        <v>363</v>
      </c>
      <c r="AP17" s="123" t="s">
        <v>364</v>
      </c>
      <c r="AQ17" s="123">
        <v>23</v>
      </c>
      <c r="AR17" s="123" t="s">
        <v>353</v>
      </c>
      <c r="AS17" s="123" t="s">
        <v>310</v>
      </c>
      <c r="AT17" s="123">
        <v>1.3</v>
      </c>
      <c r="AU17" s="123">
        <v>18</v>
      </c>
      <c r="AV17" s="123">
        <v>0.6</v>
      </c>
      <c r="AW17" s="123" t="s">
        <v>327</v>
      </c>
      <c r="AX17" s="123">
        <v>0.47</v>
      </c>
      <c r="AY17" s="123" t="s">
        <v>354</v>
      </c>
      <c r="AZ17" s="123">
        <v>1.7</v>
      </c>
      <c r="BA17" s="123" t="s">
        <v>358</v>
      </c>
      <c r="BB17" s="123">
        <v>1.8</v>
      </c>
      <c r="BC17" s="123" t="s">
        <v>359</v>
      </c>
      <c r="BD17" s="123" t="s">
        <v>333</v>
      </c>
      <c r="BE17" s="123" t="s">
        <v>272</v>
      </c>
      <c r="BF17" s="113" t="s">
        <v>268</v>
      </c>
      <c r="BG17" s="113" t="s">
        <v>271</v>
      </c>
      <c r="BH17" s="113" t="s">
        <v>355</v>
      </c>
      <c r="BI17" s="113" t="s">
        <v>356</v>
      </c>
      <c r="BJ17" s="113">
        <v>6.4</v>
      </c>
      <c r="BK17" s="113" t="s">
        <v>357</v>
      </c>
      <c r="BL17" s="123">
        <v>0.24</v>
      </c>
      <c r="BM17" s="112">
        <v>1.6E-2</v>
      </c>
      <c r="BN17" s="124">
        <v>0.59</v>
      </c>
      <c r="BO17" s="124">
        <v>1.3</v>
      </c>
      <c r="BP17" s="124">
        <v>0.87</v>
      </c>
      <c r="BQ17" s="124">
        <v>2.2000000000000002</v>
      </c>
      <c r="BR17" s="123">
        <v>2.5</v>
      </c>
      <c r="BS17" s="113">
        <v>2.2000000000000002</v>
      </c>
      <c r="BT17" s="113">
        <v>0.23</v>
      </c>
      <c r="BU17" s="29">
        <v>5</v>
      </c>
      <c r="BV17" s="29">
        <v>2.7</v>
      </c>
      <c r="BW17" s="28">
        <v>4.5</v>
      </c>
      <c r="BX17" s="68"/>
    </row>
    <row r="18" spans="2:76" ht="20.100000000000001" customHeight="1">
      <c r="B18" s="24" t="s">
        <v>28</v>
      </c>
      <c r="C18" s="56" t="s">
        <v>205</v>
      </c>
      <c r="D18" s="78" t="s">
        <v>262</v>
      </c>
      <c r="E18" s="32">
        <v>28</v>
      </c>
      <c r="F18" s="85">
        <v>10</v>
      </c>
      <c r="G18" s="85">
        <v>31</v>
      </c>
      <c r="H18" s="32">
        <v>10</v>
      </c>
      <c r="I18" s="32">
        <v>0</v>
      </c>
      <c r="J18" s="32" t="s">
        <v>266</v>
      </c>
      <c r="K18" s="32" t="s">
        <v>262</v>
      </c>
      <c r="L18" s="32">
        <v>28</v>
      </c>
      <c r="M18" s="32">
        <v>11</v>
      </c>
      <c r="N18" s="32">
        <v>1</v>
      </c>
      <c r="O18" s="32">
        <v>10</v>
      </c>
      <c r="P18" s="32">
        <v>0</v>
      </c>
      <c r="Q18" s="106" t="s">
        <v>498</v>
      </c>
      <c r="R18" s="107">
        <v>1.3</v>
      </c>
      <c r="S18" s="107">
        <v>12.8</v>
      </c>
      <c r="T18" s="107">
        <v>74</v>
      </c>
      <c r="U18" s="107">
        <v>2</v>
      </c>
      <c r="V18" s="107">
        <v>1003.3</v>
      </c>
      <c r="W18" s="108">
        <v>7.8</v>
      </c>
      <c r="X18" s="473">
        <v>18.100000000000001</v>
      </c>
      <c r="Y18" s="106">
        <v>0.32</v>
      </c>
      <c r="Z18" s="125">
        <v>1.5</v>
      </c>
      <c r="AA18" s="125">
        <v>1.7</v>
      </c>
      <c r="AB18" s="120">
        <v>3.5999999999999997E-2</v>
      </c>
      <c r="AC18" s="125">
        <v>1.2</v>
      </c>
      <c r="AD18" s="125">
        <v>0.19</v>
      </c>
      <c r="AE18" s="125">
        <v>7.6E-3</v>
      </c>
      <c r="AF18" s="108">
        <v>5.8999999999999997E-2</v>
      </c>
      <c r="AG18" s="106">
        <v>98</v>
      </c>
      <c r="AH18" s="125">
        <v>83</v>
      </c>
      <c r="AI18" s="125" t="s">
        <v>443</v>
      </c>
      <c r="AJ18" s="125">
        <v>260</v>
      </c>
      <c r="AK18" s="125">
        <v>83</v>
      </c>
      <c r="AL18" s="125" t="s">
        <v>333</v>
      </c>
      <c r="AM18" s="125" t="s">
        <v>320</v>
      </c>
      <c r="AN18" s="125">
        <v>0.75</v>
      </c>
      <c r="AO18" s="125">
        <v>0.74</v>
      </c>
      <c r="AP18" s="125">
        <v>7.4</v>
      </c>
      <c r="AQ18" s="125">
        <v>74</v>
      </c>
      <c r="AR18" s="125" t="s">
        <v>353</v>
      </c>
      <c r="AS18" s="125" t="s">
        <v>310</v>
      </c>
      <c r="AT18" s="125">
        <v>2.7</v>
      </c>
      <c r="AU18" s="125">
        <v>50</v>
      </c>
      <c r="AV18" s="125">
        <v>0.66</v>
      </c>
      <c r="AW18" s="125" t="s">
        <v>327</v>
      </c>
      <c r="AX18" s="125">
        <v>0.54</v>
      </c>
      <c r="AY18" s="125" t="s">
        <v>354</v>
      </c>
      <c r="AZ18" s="125">
        <v>1.8</v>
      </c>
      <c r="BA18" s="125" t="s">
        <v>358</v>
      </c>
      <c r="BB18" s="125">
        <v>2.7</v>
      </c>
      <c r="BC18" s="125" t="s">
        <v>359</v>
      </c>
      <c r="BD18" s="125" t="s">
        <v>333</v>
      </c>
      <c r="BE18" s="125" t="s">
        <v>272</v>
      </c>
      <c r="BF18" s="107" t="s">
        <v>268</v>
      </c>
      <c r="BG18" s="107" t="s">
        <v>271</v>
      </c>
      <c r="BH18" s="107" t="s">
        <v>355</v>
      </c>
      <c r="BI18" s="107" t="s">
        <v>356</v>
      </c>
      <c r="BJ18" s="107">
        <v>6.7</v>
      </c>
      <c r="BK18" s="107" t="s">
        <v>357</v>
      </c>
      <c r="BL18" s="125">
        <v>0.24</v>
      </c>
      <c r="BM18" s="106">
        <v>4.4999999999999998E-2</v>
      </c>
      <c r="BN18" s="120">
        <v>0.63</v>
      </c>
      <c r="BO18" s="120">
        <v>1.2</v>
      </c>
      <c r="BP18" s="120">
        <v>0.79</v>
      </c>
      <c r="BQ18" s="120">
        <v>2</v>
      </c>
      <c r="BR18" s="125">
        <v>2.2000000000000002</v>
      </c>
      <c r="BS18" s="107">
        <v>2.2000000000000002</v>
      </c>
      <c r="BT18" s="107">
        <v>0.2</v>
      </c>
      <c r="BU18" s="32">
        <v>4.7</v>
      </c>
      <c r="BV18" s="32">
        <v>2.6</v>
      </c>
      <c r="BW18" s="31">
        <v>4.3</v>
      </c>
      <c r="BX18" s="69"/>
    </row>
    <row r="19" spans="2:76" ht="20.100000000000001" customHeight="1">
      <c r="B19" s="24" t="s">
        <v>28</v>
      </c>
      <c r="C19" s="31" t="s">
        <v>206</v>
      </c>
      <c r="D19" s="78" t="s">
        <v>262</v>
      </c>
      <c r="E19" s="32">
        <v>28</v>
      </c>
      <c r="F19" s="32">
        <v>11</v>
      </c>
      <c r="G19" s="32">
        <v>1</v>
      </c>
      <c r="H19" s="32">
        <v>10</v>
      </c>
      <c r="I19" s="32">
        <v>0</v>
      </c>
      <c r="J19" s="32" t="s">
        <v>266</v>
      </c>
      <c r="K19" s="32" t="s">
        <v>262</v>
      </c>
      <c r="L19" s="32">
        <v>28</v>
      </c>
      <c r="M19" s="32">
        <v>11</v>
      </c>
      <c r="N19" s="32">
        <v>2</v>
      </c>
      <c r="O19" s="32">
        <v>10</v>
      </c>
      <c r="P19" s="32">
        <v>0</v>
      </c>
      <c r="Q19" s="106" t="s">
        <v>498</v>
      </c>
      <c r="R19" s="107">
        <v>1.8</v>
      </c>
      <c r="S19" s="107">
        <v>10.3</v>
      </c>
      <c r="T19" s="107">
        <v>65</v>
      </c>
      <c r="U19" s="107" t="s">
        <v>555</v>
      </c>
      <c r="V19" s="107">
        <v>1004</v>
      </c>
      <c r="W19" s="108">
        <v>7.9</v>
      </c>
      <c r="X19" s="473">
        <v>6.5</v>
      </c>
      <c r="Y19" s="106">
        <v>0.13</v>
      </c>
      <c r="Z19" s="125">
        <v>0.23</v>
      </c>
      <c r="AA19" s="125">
        <v>1</v>
      </c>
      <c r="AB19" s="120">
        <v>7.9000000000000001E-2</v>
      </c>
      <c r="AC19" s="125">
        <v>0.4</v>
      </c>
      <c r="AD19" s="125">
        <v>8.2000000000000003E-2</v>
      </c>
      <c r="AE19" s="125">
        <v>1.2999999999999999E-3</v>
      </c>
      <c r="AF19" s="108" t="s">
        <v>316</v>
      </c>
      <c r="AG19" s="106">
        <v>46</v>
      </c>
      <c r="AH19" s="125" t="s">
        <v>361</v>
      </c>
      <c r="AI19" s="125" t="s">
        <v>443</v>
      </c>
      <c r="AJ19" s="125">
        <v>55</v>
      </c>
      <c r="AK19" s="125">
        <v>60</v>
      </c>
      <c r="AL19" s="125" t="s">
        <v>333</v>
      </c>
      <c r="AM19" s="125" t="s">
        <v>320</v>
      </c>
      <c r="AN19" s="125">
        <v>0.21</v>
      </c>
      <c r="AO19" s="125" t="s">
        <v>363</v>
      </c>
      <c r="AP19" s="125">
        <v>1.2</v>
      </c>
      <c r="AQ19" s="125">
        <v>36</v>
      </c>
      <c r="AR19" s="125" t="s">
        <v>353</v>
      </c>
      <c r="AS19" s="125">
        <v>3.9</v>
      </c>
      <c r="AT19" s="125">
        <v>3.8</v>
      </c>
      <c r="AU19" s="125">
        <v>8.5</v>
      </c>
      <c r="AV19" s="125" t="s">
        <v>357</v>
      </c>
      <c r="AW19" s="125" t="s">
        <v>327</v>
      </c>
      <c r="AX19" s="125">
        <v>0.15</v>
      </c>
      <c r="AY19" s="125" t="s">
        <v>354</v>
      </c>
      <c r="AZ19" s="125">
        <v>0.56000000000000005</v>
      </c>
      <c r="BA19" s="125" t="s">
        <v>358</v>
      </c>
      <c r="BB19" s="125" t="s">
        <v>369</v>
      </c>
      <c r="BC19" s="125" t="s">
        <v>359</v>
      </c>
      <c r="BD19" s="125" t="s">
        <v>333</v>
      </c>
      <c r="BE19" s="125" t="s">
        <v>272</v>
      </c>
      <c r="BF19" s="107" t="s">
        <v>268</v>
      </c>
      <c r="BG19" s="107" t="s">
        <v>271</v>
      </c>
      <c r="BH19" s="107" t="s">
        <v>355</v>
      </c>
      <c r="BI19" s="107" t="s">
        <v>356</v>
      </c>
      <c r="BJ19" s="107">
        <v>1.9</v>
      </c>
      <c r="BK19" s="107" t="s">
        <v>357</v>
      </c>
      <c r="BL19" s="125" t="s">
        <v>367</v>
      </c>
      <c r="BM19" s="106" t="s">
        <v>360</v>
      </c>
      <c r="BN19" s="120">
        <v>0.25</v>
      </c>
      <c r="BO19" s="120">
        <v>0.39</v>
      </c>
      <c r="BP19" s="120">
        <v>0.28000000000000003</v>
      </c>
      <c r="BQ19" s="120">
        <v>0.76</v>
      </c>
      <c r="BR19" s="125">
        <v>0.45</v>
      </c>
      <c r="BS19" s="107">
        <v>0.88</v>
      </c>
      <c r="BT19" s="107">
        <v>0.12</v>
      </c>
      <c r="BU19" s="32">
        <v>1.7</v>
      </c>
      <c r="BV19" s="32">
        <v>0.69</v>
      </c>
      <c r="BW19" s="31">
        <v>1.3</v>
      </c>
      <c r="BX19" s="69"/>
    </row>
    <row r="20" spans="2:76" ht="20.100000000000001" customHeight="1">
      <c r="B20" s="18" t="s">
        <v>28</v>
      </c>
      <c r="C20" s="33" t="s">
        <v>207</v>
      </c>
      <c r="D20" s="79" t="s">
        <v>262</v>
      </c>
      <c r="E20" s="34">
        <v>28</v>
      </c>
      <c r="F20" s="34">
        <v>11</v>
      </c>
      <c r="G20" s="34">
        <v>2</v>
      </c>
      <c r="H20" s="34">
        <v>10</v>
      </c>
      <c r="I20" s="34">
        <v>0</v>
      </c>
      <c r="J20" s="34" t="s">
        <v>266</v>
      </c>
      <c r="K20" s="34" t="s">
        <v>262</v>
      </c>
      <c r="L20" s="34">
        <v>28</v>
      </c>
      <c r="M20" s="34">
        <v>11</v>
      </c>
      <c r="N20" s="34">
        <v>3</v>
      </c>
      <c r="O20" s="34">
        <v>10</v>
      </c>
      <c r="P20" s="34">
        <v>0</v>
      </c>
      <c r="Q20" s="115" t="s">
        <v>506</v>
      </c>
      <c r="R20" s="116">
        <v>1.6</v>
      </c>
      <c r="S20" s="116">
        <v>9.8000000000000007</v>
      </c>
      <c r="T20" s="116">
        <v>71</v>
      </c>
      <c r="U20" s="116">
        <v>1</v>
      </c>
      <c r="V20" s="116">
        <v>1004.4</v>
      </c>
      <c r="W20" s="117">
        <v>9.9</v>
      </c>
      <c r="X20" s="474">
        <v>10.199999999999999</v>
      </c>
      <c r="Y20" s="115">
        <v>0.18</v>
      </c>
      <c r="Z20" s="126">
        <v>1.2</v>
      </c>
      <c r="AA20" s="126">
        <v>1.5</v>
      </c>
      <c r="AB20" s="127">
        <v>2.9000000000000001E-2</v>
      </c>
      <c r="AC20" s="126">
        <v>1</v>
      </c>
      <c r="AD20" s="126">
        <v>0.16</v>
      </c>
      <c r="AE20" s="126">
        <v>2.7000000000000001E-3</v>
      </c>
      <c r="AF20" s="117" t="s">
        <v>316</v>
      </c>
      <c r="AG20" s="115">
        <v>70</v>
      </c>
      <c r="AH20" s="126" t="s">
        <v>361</v>
      </c>
      <c r="AI20" s="126" t="s">
        <v>443</v>
      </c>
      <c r="AJ20" s="126">
        <v>160</v>
      </c>
      <c r="AK20" s="126">
        <v>83</v>
      </c>
      <c r="AL20" s="126" t="s">
        <v>333</v>
      </c>
      <c r="AM20" s="126" t="s">
        <v>320</v>
      </c>
      <c r="AN20" s="126">
        <v>0.53</v>
      </c>
      <c r="AO20" s="126" t="s">
        <v>363</v>
      </c>
      <c r="AP20" s="126">
        <v>1.5</v>
      </c>
      <c r="AQ20" s="126">
        <v>18</v>
      </c>
      <c r="AR20" s="126" t="s">
        <v>353</v>
      </c>
      <c r="AS20" s="126">
        <v>1.1000000000000001</v>
      </c>
      <c r="AT20" s="126">
        <v>4.8</v>
      </c>
      <c r="AU20" s="126">
        <v>10</v>
      </c>
      <c r="AV20" s="126">
        <v>0.51</v>
      </c>
      <c r="AW20" s="126">
        <v>1.1000000000000001</v>
      </c>
      <c r="AX20" s="126">
        <v>0.28999999999999998</v>
      </c>
      <c r="AY20" s="126" t="s">
        <v>354</v>
      </c>
      <c r="AZ20" s="126">
        <v>0.54</v>
      </c>
      <c r="BA20" s="126" t="s">
        <v>358</v>
      </c>
      <c r="BB20" s="126">
        <v>0.88</v>
      </c>
      <c r="BC20" s="126" t="s">
        <v>359</v>
      </c>
      <c r="BD20" s="126" t="s">
        <v>333</v>
      </c>
      <c r="BE20" s="126" t="s">
        <v>272</v>
      </c>
      <c r="BF20" s="116" t="s">
        <v>268</v>
      </c>
      <c r="BG20" s="116" t="s">
        <v>271</v>
      </c>
      <c r="BH20" s="116" t="s">
        <v>355</v>
      </c>
      <c r="BI20" s="116" t="s">
        <v>356</v>
      </c>
      <c r="BJ20" s="116">
        <v>2.6</v>
      </c>
      <c r="BK20" s="116" t="s">
        <v>357</v>
      </c>
      <c r="BL20" s="126">
        <v>0.22</v>
      </c>
      <c r="BM20" s="115">
        <v>1.0999999999999999E-2</v>
      </c>
      <c r="BN20" s="127">
        <v>0.28999999999999998</v>
      </c>
      <c r="BO20" s="127">
        <v>0.66</v>
      </c>
      <c r="BP20" s="127">
        <v>0.38</v>
      </c>
      <c r="BQ20" s="127">
        <v>1.4</v>
      </c>
      <c r="BR20" s="126">
        <v>0.91</v>
      </c>
      <c r="BS20" s="116">
        <v>1.4</v>
      </c>
      <c r="BT20" s="116">
        <v>0.15</v>
      </c>
      <c r="BU20" s="34">
        <v>2.7</v>
      </c>
      <c r="BV20" s="34">
        <v>1.1000000000000001</v>
      </c>
      <c r="BW20" s="33">
        <v>2.4</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401" t="s">
        <v>0</v>
      </c>
      <c r="C23" s="402"/>
      <c r="D23" s="410"/>
      <c r="E23" s="411"/>
      <c r="F23" s="411"/>
      <c r="G23" s="411"/>
      <c r="H23" s="411"/>
      <c r="I23" s="411"/>
      <c r="J23" s="411"/>
      <c r="K23" s="411"/>
      <c r="L23" s="411"/>
      <c r="M23" s="411"/>
      <c r="N23" s="411"/>
      <c r="O23" s="411"/>
      <c r="P23" s="412"/>
      <c r="Q23" s="410"/>
      <c r="R23" s="411"/>
      <c r="S23" s="411"/>
      <c r="T23" s="411"/>
      <c r="U23" s="411"/>
      <c r="V23" s="411"/>
      <c r="W23" s="412"/>
      <c r="X23" s="131"/>
      <c r="Y23" s="119">
        <v>2.3E-2</v>
      </c>
      <c r="Z23" s="118">
        <v>8.1000000000000003E-2</v>
      </c>
      <c r="AA23" s="118">
        <v>1.4E-2</v>
      </c>
      <c r="AB23" s="119">
        <v>2.4E-2</v>
      </c>
      <c r="AC23" s="118">
        <v>8.6999999999999994E-3</v>
      </c>
      <c r="AD23" s="118">
        <v>5.5999999999999999E-3</v>
      </c>
      <c r="AE23" s="118">
        <v>2.5999999999999999E-3</v>
      </c>
      <c r="AF23" s="96">
        <v>4.9000000000000002E-2</v>
      </c>
      <c r="AG23" s="119">
        <v>20</v>
      </c>
      <c r="AH23" s="118">
        <v>31</v>
      </c>
      <c r="AI23" s="118" t="s">
        <v>443</v>
      </c>
      <c r="AJ23" s="118">
        <v>7.7</v>
      </c>
      <c r="AK23" s="118">
        <v>46</v>
      </c>
      <c r="AL23" s="118">
        <v>0.15</v>
      </c>
      <c r="AM23" s="118">
        <v>4.5</v>
      </c>
      <c r="AN23" s="118">
        <v>9.4E-2</v>
      </c>
      <c r="AO23" s="118">
        <v>0.43</v>
      </c>
      <c r="AP23" s="118">
        <v>0.99</v>
      </c>
      <c r="AQ23" s="118">
        <v>14</v>
      </c>
      <c r="AR23" s="118">
        <v>7.2999999999999995E-2</v>
      </c>
      <c r="AS23" s="118">
        <v>1</v>
      </c>
      <c r="AT23" s="118">
        <v>1</v>
      </c>
      <c r="AU23" s="118">
        <v>3.8</v>
      </c>
      <c r="AV23" s="118">
        <v>0.26</v>
      </c>
      <c r="AW23" s="118">
        <v>0.6</v>
      </c>
      <c r="AX23" s="118">
        <v>0.13</v>
      </c>
      <c r="AY23" s="118">
        <v>1.3</v>
      </c>
      <c r="AZ23" s="118">
        <v>8.8999999999999996E-2</v>
      </c>
      <c r="BA23" s="118">
        <v>4.1000000000000002E-2</v>
      </c>
      <c r="BB23" s="118">
        <v>0.55000000000000004</v>
      </c>
      <c r="BC23" s="118">
        <v>8.6999999999999994E-2</v>
      </c>
      <c r="BD23" s="118">
        <v>0.15</v>
      </c>
      <c r="BE23" s="118">
        <v>0.12</v>
      </c>
      <c r="BF23" s="95">
        <v>0.11</v>
      </c>
      <c r="BG23" s="129">
        <v>0.14000000000000001</v>
      </c>
      <c r="BH23" s="129">
        <v>0.48</v>
      </c>
      <c r="BI23" s="129">
        <v>7.4999999999999997E-2</v>
      </c>
      <c r="BJ23" s="129">
        <v>0.23</v>
      </c>
      <c r="BK23" s="129">
        <v>0.26</v>
      </c>
      <c r="BL23" s="130">
        <v>7.6999999999999999E-2</v>
      </c>
      <c r="BM23" s="93">
        <v>8.5000000000000006E-3</v>
      </c>
      <c r="BN23" s="119">
        <v>4.2999999999999997E-2</v>
      </c>
      <c r="BO23" s="119">
        <v>1.9E-2</v>
      </c>
      <c r="BP23" s="119">
        <v>5.5E-2</v>
      </c>
      <c r="BQ23" s="119">
        <v>0.21</v>
      </c>
      <c r="BR23" s="118">
        <v>7.9000000000000001E-2</v>
      </c>
      <c r="BS23" s="95">
        <v>8.5000000000000006E-2</v>
      </c>
      <c r="BT23" s="95">
        <v>4.9000000000000002E-2</v>
      </c>
      <c r="BU23" s="95"/>
      <c r="BV23" s="95"/>
      <c r="BW23" s="96">
        <v>0.36</v>
      </c>
      <c r="BX23" s="132"/>
    </row>
    <row r="24" spans="2:76" ht="20.100000000000001" customHeight="1">
      <c r="B24" s="403" t="s">
        <v>1</v>
      </c>
      <c r="C24" s="404"/>
      <c r="D24" s="413"/>
      <c r="E24" s="414"/>
      <c r="F24" s="414"/>
      <c r="G24" s="414"/>
      <c r="H24" s="414"/>
      <c r="I24" s="414"/>
      <c r="J24" s="414"/>
      <c r="K24" s="414"/>
      <c r="L24" s="414"/>
      <c r="M24" s="414"/>
      <c r="N24" s="414"/>
      <c r="O24" s="414"/>
      <c r="P24" s="415"/>
      <c r="Q24" s="413"/>
      <c r="R24" s="414"/>
      <c r="S24" s="414"/>
      <c r="T24" s="414"/>
      <c r="U24" s="414"/>
      <c r="V24" s="414"/>
      <c r="W24" s="415"/>
      <c r="X24" s="133"/>
      <c r="Y24" s="127">
        <v>7.5999999999999998E-2</v>
      </c>
      <c r="Z24" s="126">
        <v>0.27</v>
      </c>
      <c r="AA24" s="126">
        <v>4.7E-2</v>
      </c>
      <c r="AB24" s="127">
        <v>7.9000000000000001E-2</v>
      </c>
      <c r="AC24" s="126">
        <v>2.9000000000000001E-2</v>
      </c>
      <c r="AD24" s="126">
        <v>1.9E-2</v>
      </c>
      <c r="AE24" s="126">
        <v>8.6999999999999994E-3</v>
      </c>
      <c r="AF24" s="117">
        <v>0.16</v>
      </c>
      <c r="AG24" s="127">
        <v>66</v>
      </c>
      <c r="AH24" s="126">
        <v>100</v>
      </c>
      <c r="AI24" s="126" t="s">
        <v>443</v>
      </c>
      <c r="AJ24" s="126">
        <v>26</v>
      </c>
      <c r="AK24" s="126">
        <v>150</v>
      </c>
      <c r="AL24" s="126">
        <v>0.49</v>
      </c>
      <c r="AM24" s="126">
        <v>15</v>
      </c>
      <c r="AN24" s="126">
        <v>0.31</v>
      </c>
      <c r="AO24" s="126">
        <v>1.4</v>
      </c>
      <c r="AP24" s="126">
        <v>3.3</v>
      </c>
      <c r="AQ24" s="126">
        <v>47</v>
      </c>
      <c r="AR24" s="126">
        <v>0.24</v>
      </c>
      <c r="AS24" s="126">
        <v>3.5</v>
      </c>
      <c r="AT24" s="126">
        <v>3.4</v>
      </c>
      <c r="AU24" s="126">
        <v>13</v>
      </c>
      <c r="AV24" s="126">
        <v>0.85</v>
      </c>
      <c r="AW24" s="126">
        <v>2</v>
      </c>
      <c r="AX24" s="126">
        <v>0.45</v>
      </c>
      <c r="AY24" s="126">
        <v>4.2</v>
      </c>
      <c r="AZ24" s="126">
        <v>0.3</v>
      </c>
      <c r="BA24" s="126">
        <v>0.14000000000000001</v>
      </c>
      <c r="BB24" s="126">
        <v>1.8</v>
      </c>
      <c r="BC24" s="126">
        <v>0.28999999999999998</v>
      </c>
      <c r="BD24" s="126">
        <v>0.49</v>
      </c>
      <c r="BE24" s="126">
        <v>0.4</v>
      </c>
      <c r="BF24" s="116">
        <v>0.38</v>
      </c>
      <c r="BG24" s="116">
        <v>0.48</v>
      </c>
      <c r="BH24" s="116">
        <v>1.6</v>
      </c>
      <c r="BI24" s="116">
        <v>0.25</v>
      </c>
      <c r="BJ24" s="116">
        <v>0.77</v>
      </c>
      <c r="BK24" s="116">
        <v>0.88</v>
      </c>
      <c r="BL24" s="126">
        <v>0.26</v>
      </c>
      <c r="BM24" s="115">
        <v>2.8000000000000001E-2</v>
      </c>
      <c r="BN24" s="127">
        <v>0.14000000000000001</v>
      </c>
      <c r="BO24" s="127">
        <v>6.5000000000000002E-2</v>
      </c>
      <c r="BP24" s="127">
        <v>0.18</v>
      </c>
      <c r="BQ24" s="127">
        <v>0.71</v>
      </c>
      <c r="BR24" s="126">
        <v>0.26</v>
      </c>
      <c r="BS24" s="116">
        <v>0.28000000000000003</v>
      </c>
      <c r="BT24" s="116">
        <v>0.16</v>
      </c>
      <c r="BU24" s="116"/>
      <c r="BV24" s="116"/>
      <c r="BW24" s="117">
        <v>1.2</v>
      </c>
      <c r="BX24" s="134"/>
    </row>
    <row r="25" spans="2:76" ht="20.100000000000001" customHeight="1">
      <c r="B25" s="405" t="s">
        <v>29</v>
      </c>
      <c r="C25" s="406"/>
      <c r="D25" s="397"/>
      <c r="E25" s="407"/>
      <c r="F25" s="407"/>
      <c r="G25" s="407"/>
      <c r="H25" s="407"/>
      <c r="I25" s="407"/>
      <c r="J25" s="407"/>
      <c r="K25" s="407"/>
      <c r="L25" s="407"/>
      <c r="M25" s="407"/>
      <c r="N25" s="407"/>
      <c r="O25" s="407"/>
      <c r="P25" s="398"/>
      <c r="Q25" s="394"/>
      <c r="R25" s="382"/>
      <c r="S25" s="382"/>
      <c r="T25" s="382"/>
      <c r="U25" s="382"/>
      <c r="V25" s="382"/>
      <c r="W25" s="398"/>
      <c r="X25" s="398"/>
      <c r="Y25" s="382"/>
      <c r="Z25" s="382"/>
      <c r="AA25" s="419"/>
      <c r="AB25" s="382"/>
      <c r="AC25" s="382"/>
      <c r="AD25" s="382"/>
      <c r="AE25" s="382"/>
      <c r="AF25" s="382"/>
      <c r="AG25" s="394"/>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14"/>
      <c r="BJ25" s="14"/>
      <c r="BK25" s="382"/>
      <c r="BL25" s="382"/>
      <c r="BM25" s="394"/>
      <c r="BN25" s="382"/>
      <c r="BO25" s="382"/>
      <c r="BP25" s="382"/>
      <c r="BQ25" s="382"/>
      <c r="BR25" s="382"/>
      <c r="BS25" s="382"/>
      <c r="BT25" s="382"/>
      <c r="BU25" s="382"/>
      <c r="BV25" s="382"/>
      <c r="BW25" s="419"/>
      <c r="BX25" s="392"/>
    </row>
    <row r="26" spans="2:76" ht="20.100000000000001" customHeight="1">
      <c r="B26" s="405"/>
      <c r="C26" s="406"/>
      <c r="D26" s="405"/>
      <c r="E26" s="408"/>
      <c r="F26" s="408"/>
      <c r="G26" s="408"/>
      <c r="H26" s="408"/>
      <c r="I26" s="408"/>
      <c r="J26" s="408"/>
      <c r="K26" s="408"/>
      <c r="L26" s="408"/>
      <c r="M26" s="408"/>
      <c r="N26" s="408"/>
      <c r="O26" s="408"/>
      <c r="P26" s="406"/>
      <c r="Q26" s="395"/>
      <c r="R26" s="383"/>
      <c r="S26" s="383"/>
      <c r="T26" s="383"/>
      <c r="U26" s="383"/>
      <c r="V26" s="383"/>
      <c r="W26" s="406"/>
      <c r="X26" s="406"/>
      <c r="Y26" s="383"/>
      <c r="Z26" s="383"/>
      <c r="AA26" s="420"/>
      <c r="AB26" s="383"/>
      <c r="AC26" s="383"/>
      <c r="AD26" s="383"/>
      <c r="AE26" s="383"/>
      <c r="AF26" s="383"/>
      <c r="AG26" s="395"/>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135"/>
      <c r="BJ26" s="135"/>
      <c r="BK26" s="383"/>
      <c r="BL26" s="383"/>
      <c r="BM26" s="395"/>
      <c r="BN26" s="383"/>
      <c r="BO26" s="383"/>
      <c r="BP26" s="383"/>
      <c r="BQ26" s="383"/>
      <c r="BR26" s="383"/>
      <c r="BS26" s="383"/>
      <c r="BT26" s="383"/>
      <c r="BU26" s="383"/>
      <c r="BV26" s="383"/>
      <c r="BW26" s="420"/>
      <c r="BX26" s="393"/>
    </row>
    <row r="27" spans="2:76" ht="20.100000000000001" customHeight="1">
      <c r="B27" s="399"/>
      <c r="C27" s="400"/>
      <c r="D27" s="399"/>
      <c r="E27" s="409"/>
      <c r="F27" s="409"/>
      <c r="G27" s="409"/>
      <c r="H27" s="409"/>
      <c r="I27" s="409"/>
      <c r="J27" s="409"/>
      <c r="K27" s="409"/>
      <c r="L27" s="409"/>
      <c r="M27" s="409"/>
      <c r="N27" s="409"/>
      <c r="O27" s="409"/>
      <c r="P27" s="400"/>
      <c r="Q27" s="396"/>
      <c r="R27" s="384"/>
      <c r="S27" s="384"/>
      <c r="T27" s="384"/>
      <c r="U27" s="384"/>
      <c r="V27" s="384"/>
      <c r="W27" s="400"/>
      <c r="X27" s="400"/>
      <c r="Y27" s="384"/>
      <c r="Z27" s="384"/>
      <c r="AA27" s="421"/>
      <c r="AB27" s="384"/>
      <c r="AC27" s="384"/>
      <c r="AD27" s="384"/>
      <c r="AE27" s="384"/>
      <c r="AF27" s="384"/>
      <c r="AG27" s="396"/>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19"/>
      <c r="BJ27" s="19"/>
      <c r="BK27" s="384"/>
      <c r="BL27" s="384"/>
      <c r="BM27" s="396"/>
      <c r="BN27" s="384"/>
      <c r="BO27" s="384"/>
      <c r="BP27" s="384"/>
      <c r="BQ27" s="384"/>
      <c r="BR27" s="384"/>
      <c r="BS27" s="384"/>
      <c r="BT27" s="384"/>
      <c r="BU27" s="384"/>
      <c r="BV27" s="384"/>
      <c r="BW27" s="421"/>
      <c r="BX27" s="331"/>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379" t="s">
        <v>463</v>
      </c>
      <c r="E2" s="380"/>
      <c r="F2" s="380"/>
      <c r="G2" s="380"/>
      <c r="H2" s="380"/>
      <c r="I2" s="381"/>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389" t="s">
        <v>255</v>
      </c>
      <c r="E4" s="390"/>
      <c r="F4" s="390"/>
      <c r="G4" s="390"/>
      <c r="H4" s="390"/>
      <c r="I4" s="390"/>
      <c r="J4" s="390"/>
      <c r="K4" s="390"/>
      <c r="L4" s="390"/>
      <c r="M4" s="390"/>
      <c r="N4" s="390"/>
      <c r="O4" s="390"/>
      <c r="P4" s="391"/>
      <c r="Q4" s="386" t="s">
        <v>240</v>
      </c>
      <c r="R4" s="387"/>
      <c r="S4" s="387"/>
      <c r="T4" s="387"/>
      <c r="U4" s="387"/>
      <c r="V4" s="387"/>
      <c r="W4" s="388"/>
      <c r="X4" s="80" t="s">
        <v>264</v>
      </c>
      <c r="Y4" s="386" t="s">
        <v>36</v>
      </c>
      <c r="Z4" s="387"/>
      <c r="AA4" s="387"/>
      <c r="AB4" s="387"/>
      <c r="AC4" s="387"/>
      <c r="AD4" s="387"/>
      <c r="AE4" s="387"/>
      <c r="AF4" s="388"/>
      <c r="AG4" s="386" t="s">
        <v>37</v>
      </c>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8"/>
      <c r="BM4" s="386" t="s">
        <v>38</v>
      </c>
      <c r="BN4" s="387"/>
      <c r="BO4" s="387"/>
      <c r="BP4" s="387"/>
      <c r="BQ4" s="387"/>
      <c r="BR4" s="387"/>
      <c r="BS4" s="387"/>
      <c r="BT4" s="387"/>
      <c r="BU4" s="387"/>
      <c r="BV4" s="387"/>
      <c r="BW4" s="388"/>
      <c r="BX4" s="12" t="s">
        <v>30</v>
      </c>
    </row>
    <row r="5" spans="2:76" ht="20.100000000000001" customHeight="1">
      <c r="B5" s="397" t="s">
        <v>27</v>
      </c>
      <c r="C5" s="398"/>
      <c r="D5" s="417" t="s">
        <v>256</v>
      </c>
      <c r="E5" s="417"/>
      <c r="F5" s="417"/>
      <c r="G5" s="417"/>
      <c r="H5" s="417"/>
      <c r="I5" s="417"/>
      <c r="J5" s="417"/>
      <c r="K5" s="417"/>
      <c r="L5" s="417"/>
      <c r="M5" s="417"/>
      <c r="N5" s="417"/>
      <c r="O5" s="417"/>
      <c r="P5" s="418"/>
      <c r="Q5" s="394" t="s">
        <v>241</v>
      </c>
      <c r="R5" s="14" t="s">
        <v>253</v>
      </c>
      <c r="S5" s="14" t="s">
        <v>252</v>
      </c>
      <c r="T5" s="14" t="s">
        <v>251</v>
      </c>
      <c r="U5" s="14" t="s">
        <v>250</v>
      </c>
      <c r="V5" s="14" t="s">
        <v>248</v>
      </c>
      <c r="W5" s="62" t="s">
        <v>249</v>
      </c>
      <c r="X5" s="65" t="s">
        <v>370</v>
      </c>
      <c r="Y5" s="9" t="s">
        <v>556</v>
      </c>
      <c r="Z5" s="10" t="s">
        <v>557</v>
      </c>
      <c r="AA5" s="10" t="s">
        <v>558</v>
      </c>
      <c r="AB5" s="11" t="s">
        <v>559</v>
      </c>
      <c r="AC5" s="10" t="s">
        <v>560</v>
      </c>
      <c r="AD5" s="10" t="s">
        <v>561</v>
      </c>
      <c r="AE5" s="10" t="s">
        <v>562</v>
      </c>
      <c r="AF5" s="12" t="s">
        <v>563</v>
      </c>
      <c r="AG5" s="13" t="s">
        <v>2</v>
      </c>
      <c r="AH5" s="14" t="s">
        <v>3</v>
      </c>
      <c r="AI5" s="14" t="s">
        <v>335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336</v>
      </c>
      <c r="BE5" s="14" t="s">
        <v>24</v>
      </c>
      <c r="BF5" s="15" t="s">
        <v>337</v>
      </c>
      <c r="BG5" s="15" t="s">
        <v>265</v>
      </c>
      <c r="BH5" s="15" t="s">
        <v>338</v>
      </c>
      <c r="BI5" s="15" t="s">
        <v>339</v>
      </c>
      <c r="BJ5" s="15" t="s">
        <v>25</v>
      </c>
      <c r="BK5" s="15" t="s">
        <v>285</v>
      </c>
      <c r="BL5" s="14" t="s">
        <v>286</v>
      </c>
      <c r="BM5" s="9" t="s">
        <v>340</v>
      </c>
      <c r="BN5" s="11" t="s">
        <v>341</v>
      </c>
      <c r="BO5" s="11" t="s">
        <v>342</v>
      </c>
      <c r="BP5" s="11" t="s">
        <v>343</v>
      </c>
      <c r="BQ5" s="11" t="s">
        <v>344</v>
      </c>
      <c r="BR5" s="10" t="s">
        <v>345</v>
      </c>
      <c r="BS5" s="8" t="s">
        <v>346</v>
      </c>
      <c r="BT5" s="8" t="s">
        <v>347</v>
      </c>
      <c r="BU5" s="8" t="s">
        <v>348</v>
      </c>
      <c r="BV5" s="8" t="s">
        <v>349</v>
      </c>
      <c r="BW5" s="12" t="s">
        <v>350</v>
      </c>
      <c r="BX5" s="16"/>
    </row>
    <row r="6" spans="2:76" ht="20.100000000000001" customHeight="1">
      <c r="B6" s="399"/>
      <c r="C6" s="400"/>
      <c r="D6" s="416" t="s">
        <v>257</v>
      </c>
      <c r="E6" s="385"/>
      <c r="F6" s="84" t="s">
        <v>258</v>
      </c>
      <c r="G6" s="84" t="s">
        <v>259</v>
      </c>
      <c r="H6" s="84" t="s">
        <v>260</v>
      </c>
      <c r="I6" s="84" t="s">
        <v>254</v>
      </c>
      <c r="J6" s="84" t="s">
        <v>261</v>
      </c>
      <c r="K6" s="385" t="s">
        <v>257</v>
      </c>
      <c r="L6" s="385"/>
      <c r="M6" s="84" t="s">
        <v>258</v>
      </c>
      <c r="N6" s="84" t="s">
        <v>259</v>
      </c>
      <c r="O6" s="84" t="s">
        <v>260</v>
      </c>
      <c r="P6" s="84" t="s">
        <v>254</v>
      </c>
      <c r="Q6" s="396"/>
      <c r="R6" s="19" t="s">
        <v>242</v>
      </c>
      <c r="S6" s="19" t="s">
        <v>243</v>
      </c>
      <c r="T6" s="19" t="s">
        <v>244</v>
      </c>
      <c r="U6" s="19" t="s">
        <v>245</v>
      </c>
      <c r="V6" s="19" t="s">
        <v>246</v>
      </c>
      <c r="W6" s="61" t="s">
        <v>247</v>
      </c>
      <c r="X6" s="60" t="s">
        <v>351</v>
      </c>
      <c r="Y6" s="18" t="s">
        <v>351</v>
      </c>
      <c r="Z6" s="19" t="s">
        <v>351</v>
      </c>
      <c r="AA6" s="19" t="s">
        <v>351</v>
      </c>
      <c r="AB6" s="20" t="s">
        <v>351</v>
      </c>
      <c r="AC6" s="19" t="s">
        <v>351</v>
      </c>
      <c r="AD6" s="19" t="s">
        <v>351</v>
      </c>
      <c r="AE6" s="19" t="s">
        <v>351</v>
      </c>
      <c r="AF6" s="21" t="s">
        <v>351</v>
      </c>
      <c r="AG6" s="18" t="s">
        <v>287</v>
      </c>
      <c r="AH6" s="19" t="s">
        <v>287</v>
      </c>
      <c r="AI6" s="19" t="s">
        <v>287</v>
      </c>
      <c r="AJ6" s="19" t="s">
        <v>287</v>
      </c>
      <c r="AK6" s="19" t="s">
        <v>287</v>
      </c>
      <c r="AL6" s="19" t="s">
        <v>287</v>
      </c>
      <c r="AM6" s="19" t="s">
        <v>287</v>
      </c>
      <c r="AN6" s="19" t="s">
        <v>287</v>
      </c>
      <c r="AO6" s="19" t="s">
        <v>287</v>
      </c>
      <c r="AP6" s="19" t="s">
        <v>287</v>
      </c>
      <c r="AQ6" s="19" t="s">
        <v>287</v>
      </c>
      <c r="AR6" s="19" t="s">
        <v>287</v>
      </c>
      <c r="AS6" s="19" t="s">
        <v>287</v>
      </c>
      <c r="AT6" s="19" t="s">
        <v>287</v>
      </c>
      <c r="AU6" s="19" t="s">
        <v>287</v>
      </c>
      <c r="AV6" s="19" t="s">
        <v>287</v>
      </c>
      <c r="AW6" s="19" t="s">
        <v>287</v>
      </c>
      <c r="AX6" s="19" t="s">
        <v>287</v>
      </c>
      <c r="AY6" s="19" t="s">
        <v>287</v>
      </c>
      <c r="AZ6" s="19" t="s">
        <v>287</v>
      </c>
      <c r="BA6" s="19" t="s">
        <v>287</v>
      </c>
      <c r="BB6" s="19" t="s">
        <v>287</v>
      </c>
      <c r="BC6" s="19" t="s">
        <v>287</v>
      </c>
      <c r="BD6" s="19" t="s">
        <v>287</v>
      </c>
      <c r="BE6" s="19" t="s">
        <v>287</v>
      </c>
      <c r="BF6" s="17" t="s">
        <v>287</v>
      </c>
      <c r="BG6" s="17" t="s">
        <v>287</v>
      </c>
      <c r="BH6" s="17" t="s">
        <v>287</v>
      </c>
      <c r="BI6" s="17" t="s">
        <v>287</v>
      </c>
      <c r="BJ6" s="17" t="s">
        <v>287</v>
      </c>
      <c r="BK6" s="17" t="s">
        <v>287</v>
      </c>
      <c r="BL6" s="19" t="s">
        <v>287</v>
      </c>
      <c r="BM6" s="59" t="s">
        <v>351</v>
      </c>
      <c r="BN6" s="19" t="s">
        <v>351</v>
      </c>
      <c r="BO6" s="19" t="s">
        <v>351</v>
      </c>
      <c r="BP6" s="19" t="s">
        <v>351</v>
      </c>
      <c r="BQ6" s="19" t="s">
        <v>351</v>
      </c>
      <c r="BR6" s="60" t="s">
        <v>351</v>
      </c>
      <c r="BS6" s="19" t="s">
        <v>351</v>
      </c>
      <c r="BT6" s="19" t="s">
        <v>351</v>
      </c>
      <c r="BU6" s="19" t="s">
        <v>351</v>
      </c>
      <c r="BV6" s="20" t="s">
        <v>351</v>
      </c>
      <c r="BW6" s="21" t="s">
        <v>351</v>
      </c>
      <c r="BX6" s="22"/>
    </row>
    <row r="7" spans="2:76" ht="20.100000000000001" customHeight="1">
      <c r="B7" s="13" t="s">
        <v>28</v>
      </c>
      <c r="C7" s="23" t="s">
        <v>224</v>
      </c>
      <c r="D7" s="75" t="s">
        <v>262</v>
      </c>
      <c r="E7" s="64">
        <v>29</v>
      </c>
      <c r="F7" s="64">
        <v>1</v>
      </c>
      <c r="G7" s="64">
        <v>19</v>
      </c>
      <c r="H7" s="64">
        <v>10</v>
      </c>
      <c r="I7" s="64">
        <v>0</v>
      </c>
      <c r="J7" s="64" t="s">
        <v>266</v>
      </c>
      <c r="K7" s="64" t="s">
        <v>262</v>
      </c>
      <c r="L7" s="64">
        <v>29</v>
      </c>
      <c r="M7" s="64">
        <v>1</v>
      </c>
      <c r="N7" s="64">
        <v>20</v>
      </c>
      <c r="O7" s="64">
        <v>10</v>
      </c>
      <c r="P7" s="64">
        <v>0</v>
      </c>
      <c r="Q7" s="93" t="s">
        <v>498</v>
      </c>
      <c r="R7" s="94">
        <v>2.2999999999999998</v>
      </c>
      <c r="S7" s="95">
        <v>2</v>
      </c>
      <c r="T7" s="95">
        <v>48</v>
      </c>
      <c r="U7" s="95" t="s">
        <v>555</v>
      </c>
      <c r="V7" s="95">
        <v>999.8</v>
      </c>
      <c r="W7" s="96">
        <v>9.3000000000000007</v>
      </c>
      <c r="X7" s="470">
        <v>17.5</v>
      </c>
      <c r="Y7" s="93">
        <v>0.87</v>
      </c>
      <c r="Z7" s="118">
        <v>1.4</v>
      </c>
      <c r="AA7" s="118">
        <v>4.5</v>
      </c>
      <c r="AB7" s="119">
        <v>0.13</v>
      </c>
      <c r="AC7" s="118">
        <v>2.5</v>
      </c>
      <c r="AD7" s="118">
        <v>0.18</v>
      </c>
      <c r="AE7" s="118">
        <v>1.9E-2</v>
      </c>
      <c r="AF7" s="96" t="s">
        <v>272</v>
      </c>
      <c r="AG7" s="93">
        <v>140</v>
      </c>
      <c r="AH7" s="118">
        <v>61</v>
      </c>
      <c r="AI7" s="118" t="s">
        <v>443</v>
      </c>
      <c r="AJ7" s="118">
        <v>150</v>
      </c>
      <c r="AK7" s="118">
        <v>67</v>
      </c>
      <c r="AL7" s="118" t="s">
        <v>272</v>
      </c>
      <c r="AM7" s="118">
        <v>3.7</v>
      </c>
      <c r="AN7" s="118">
        <v>0.41</v>
      </c>
      <c r="AO7" s="118">
        <v>0.41</v>
      </c>
      <c r="AP7" s="118">
        <v>3.5</v>
      </c>
      <c r="AQ7" s="118">
        <v>66</v>
      </c>
      <c r="AR7" s="118" t="s">
        <v>371</v>
      </c>
      <c r="AS7" s="118">
        <v>0.61</v>
      </c>
      <c r="AT7" s="118">
        <v>9.6999999999999993</v>
      </c>
      <c r="AU7" s="118">
        <v>47</v>
      </c>
      <c r="AV7" s="118">
        <v>1.2</v>
      </c>
      <c r="AW7" s="118">
        <v>0.7</v>
      </c>
      <c r="AX7" s="118">
        <v>0.55000000000000004</v>
      </c>
      <c r="AY7" s="118">
        <v>0.22</v>
      </c>
      <c r="AZ7" s="118">
        <v>1.4</v>
      </c>
      <c r="BA7" s="118" t="s">
        <v>372</v>
      </c>
      <c r="BB7" s="118">
        <v>1.5</v>
      </c>
      <c r="BC7" s="118">
        <v>6.5000000000000002E-2</v>
      </c>
      <c r="BD7" s="118">
        <v>0.13</v>
      </c>
      <c r="BE7" s="118" t="s">
        <v>373</v>
      </c>
      <c r="BF7" s="95" t="s">
        <v>374</v>
      </c>
      <c r="BG7" s="95" t="s">
        <v>375</v>
      </c>
      <c r="BH7" s="95" t="s">
        <v>375</v>
      </c>
      <c r="BI7" s="95" t="s">
        <v>270</v>
      </c>
      <c r="BJ7" s="95">
        <v>22</v>
      </c>
      <c r="BK7" s="95" t="s">
        <v>333</v>
      </c>
      <c r="BL7" s="118">
        <v>0.51</v>
      </c>
      <c r="BM7" s="93">
        <v>2.5999999999999999E-2</v>
      </c>
      <c r="BN7" s="120">
        <v>0.6</v>
      </c>
      <c r="BO7" s="119">
        <v>0.67</v>
      </c>
      <c r="BP7" s="119">
        <v>0.31</v>
      </c>
      <c r="BQ7" s="119">
        <v>1.6</v>
      </c>
      <c r="BR7" s="118">
        <v>1.4</v>
      </c>
      <c r="BS7" s="95">
        <v>1.6</v>
      </c>
      <c r="BT7" s="95">
        <v>0.13</v>
      </c>
      <c r="BU7" s="136">
        <v>3.2</v>
      </c>
      <c r="BV7" s="136">
        <v>1.5</v>
      </c>
      <c r="BW7" s="23">
        <v>2.6</v>
      </c>
      <c r="BX7" s="66"/>
    </row>
    <row r="8" spans="2:76" ht="20.100000000000001" customHeight="1">
      <c r="B8" s="24" t="s">
        <v>28</v>
      </c>
      <c r="C8" s="25" t="s">
        <v>208</v>
      </c>
      <c r="D8" s="75" t="s">
        <v>262</v>
      </c>
      <c r="E8" s="64">
        <v>29</v>
      </c>
      <c r="F8" s="64">
        <v>1</v>
      </c>
      <c r="G8" s="64">
        <v>20</v>
      </c>
      <c r="H8" s="64">
        <v>10</v>
      </c>
      <c r="I8" s="64">
        <v>0</v>
      </c>
      <c r="J8" s="64" t="s">
        <v>266</v>
      </c>
      <c r="K8" s="64" t="s">
        <v>262</v>
      </c>
      <c r="L8" s="64">
        <v>29</v>
      </c>
      <c r="M8" s="64">
        <v>1</v>
      </c>
      <c r="N8" s="64">
        <v>21</v>
      </c>
      <c r="O8" s="64">
        <v>10</v>
      </c>
      <c r="P8" s="64">
        <v>0</v>
      </c>
      <c r="Q8" s="97" t="s">
        <v>498</v>
      </c>
      <c r="R8" s="91">
        <v>2.5</v>
      </c>
      <c r="S8" s="91">
        <v>1.9</v>
      </c>
      <c r="T8" s="91">
        <v>74</v>
      </c>
      <c r="U8" s="91">
        <v>1</v>
      </c>
      <c r="V8" s="91">
        <v>990.5</v>
      </c>
      <c r="W8" s="98">
        <v>4.7</v>
      </c>
      <c r="X8" s="471">
        <v>14.3</v>
      </c>
      <c r="Y8" s="97">
        <v>0.92</v>
      </c>
      <c r="Z8" s="121">
        <v>2.4</v>
      </c>
      <c r="AA8" s="121">
        <v>2.7</v>
      </c>
      <c r="AB8" s="122">
        <v>4.5999999999999999E-2</v>
      </c>
      <c r="AC8" s="121">
        <v>2.2999999999999998</v>
      </c>
      <c r="AD8" s="121">
        <v>0.17</v>
      </c>
      <c r="AE8" s="121" t="s">
        <v>376</v>
      </c>
      <c r="AF8" s="98" t="s">
        <v>272</v>
      </c>
      <c r="AG8" s="97">
        <v>72</v>
      </c>
      <c r="AH8" s="121">
        <v>21</v>
      </c>
      <c r="AI8" s="121" t="s">
        <v>443</v>
      </c>
      <c r="AJ8" s="121">
        <v>150</v>
      </c>
      <c r="AK8" s="121">
        <v>72</v>
      </c>
      <c r="AL8" s="121" t="s">
        <v>272</v>
      </c>
      <c r="AM8" s="121">
        <v>2.6</v>
      </c>
      <c r="AN8" s="121">
        <v>0.33</v>
      </c>
      <c r="AO8" s="121" t="s">
        <v>377</v>
      </c>
      <c r="AP8" s="121">
        <v>3.3</v>
      </c>
      <c r="AQ8" s="121">
        <v>40</v>
      </c>
      <c r="AR8" s="121" t="s">
        <v>371</v>
      </c>
      <c r="AS8" s="121">
        <v>0.56000000000000005</v>
      </c>
      <c r="AT8" s="121">
        <v>3.7</v>
      </c>
      <c r="AU8" s="121">
        <v>18</v>
      </c>
      <c r="AV8" s="121">
        <v>0.67</v>
      </c>
      <c r="AW8" s="121">
        <v>1.4</v>
      </c>
      <c r="AX8" s="121">
        <v>0.42</v>
      </c>
      <c r="AY8" s="121">
        <v>0.16</v>
      </c>
      <c r="AZ8" s="121">
        <v>0.91</v>
      </c>
      <c r="BA8" s="121" t="s">
        <v>372</v>
      </c>
      <c r="BB8" s="121">
        <v>1.1000000000000001</v>
      </c>
      <c r="BC8" s="121" t="s">
        <v>378</v>
      </c>
      <c r="BD8" s="121">
        <v>8.2000000000000003E-2</v>
      </c>
      <c r="BE8" s="121" t="s">
        <v>373</v>
      </c>
      <c r="BF8" s="91" t="s">
        <v>374</v>
      </c>
      <c r="BG8" s="91" t="s">
        <v>375</v>
      </c>
      <c r="BH8" s="91" t="s">
        <v>375</v>
      </c>
      <c r="BI8" s="91" t="s">
        <v>270</v>
      </c>
      <c r="BJ8" s="91">
        <v>7.5</v>
      </c>
      <c r="BK8" s="91" t="s">
        <v>333</v>
      </c>
      <c r="BL8" s="121">
        <v>0.24</v>
      </c>
      <c r="BM8" s="97" t="s">
        <v>352</v>
      </c>
      <c r="BN8" s="122">
        <v>0.48</v>
      </c>
      <c r="BO8" s="122">
        <v>0.63</v>
      </c>
      <c r="BP8" s="122">
        <v>0.28999999999999998</v>
      </c>
      <c r="BQ8" s="122">
        <v>1.4</v>
      </c>
      <c r="BR8" s="121">
        <v>1</v>
      </c>
      <c r="BS8" s="91">
        <v>1.6</v>
      </c>
      <c r="BT8" s="91">
        <v>8.7999999999999995E-2</v>
      </c>
      <c r="BU8" s="26">
        <v>2.8</v>
      </c>
      <c r="BV8" s="26">
        <v>1.3</v>
      </c>
      <c r="BW8" s="25">
        <v>2.1</v>
      </c>
      <c r="BX8" s="67"/>
    </row>
    <row r="9" spans="2:76" ht="20.100000000000001" customHeight="1">
      <c r="B9" s="24" t="s">
        <v>28</v>
      </c>
      <c r="C9" s="31" t="s">
        <v>209</v>
      </c>
      <c r="D9" s="86" t="s">
        <v>262</v>
      </c>
      <c r="E9" s="64">
        <v>29</v>
      </c>
      <c r="F9" s="64">
        <v>1</v>
      </c>
      <c r="G9" s="64">
        <v>21</v>
      </c>
      <c r="H9" s="32">
        <v>10</v>
      </c>
      <c r="I9" s="32">
        <v>0</v>
      </c>
      <c r="J9" s="32" t="s">
        <v>266</v>
      </c>
      <c r="K9" s="32" t="s">
        <v>262</v>
      </c>
      <c r="L9" s="32">
        <v>29</v>
      </c>
      <c r="M9" s="32">
        <v>1</v>
      </c>
      <c r="N9" s="32">
        <v>22</v>
      </c>
      <c r="O9" s="32">
        <v>10</v>
      </c>
      <c r="P9" s="31">
        <v>0</v>
      </c>
      <c r="Q9" s="97" t="s">
        <v>498</v>
      </c>
      <c r="R9" s="91">
        <v>2.2000000000000002</v>
      </c>
      <c r="S9" s="91">
        <v>2.2999999999999998</v>
      </c>
      <c r="T9" s="91">
        <v>54</v>
      </c>
      <c r="U9" s="91" t="s">
        <v>555</v>
      </c>
      <c r="V9" s="91">
        <v>1001.4</v>
      </c>
      <c r="W9" s="98">
        <v>11.3</v>
      </c>
      <c r="X9" s="475">
        <v>8.1999999999999993</v>
      </c>
      <c r="Y9" s="97">
        <v>0.26</v>
      </c>
      <c r="Z9" s="121">
        <v>1.1000000000000001</v>
      </c>
      <c r="AA9" s="121">
        <v>2.2999999999999998</v>
      </c>
      <c r="AB9" s="122">
        <v>0.05</v>
      </c>
      <c r="AC9" s="121">
        <v>1.4</v>
      </c>
      <c r="AD9" s="121">
        <v>0.11</v>
      </c>
      <c r="AE9" s="121" t="s">
        <v>376</v>
      </c>
      <c r="AF9" s="98" t="s">
        <v>272</v>
      </c>
      <c r="AG9" s="97">
        <v>66</v>
      </c>
      <c r="AH9" s="121">
        <v>40</v>
      </c>
      <c r="AI9" s="121" t="s">
        <v>443</v>
      </c>
      <c r="AJ9" s="121">
        <v>93</v>
      </c>
      <c r="AK9" s="121">
        <v>75</v>
      </c>
      <c r="AL9" s="121" t="s">
        <v>272</v>
      </c>
      <c r="AM9" s="121">
        <v>4.3</v>
      </c>
      <c r="AN9" s="121">
        <v>0.21</v>
      </c>
      <c r="AO9" s="121" t="s">
        <v>377</v>
      </c>
      <c r="AP9" s="121">
        <v>2.4</v>
      </c>
      <c r="AQ9" s="121">
        <v>43</v>
      </c>
      <c r="AR9" s="121">
        <v>7.3999999999999996E-2</v>
      </c>
      <c r="AS9" s="121">
        <v>1</v>
      </c>
      <c r="AT9" s="121">
        <v>2.8</v>
      </c>
      <c r="AU9" s="121">
        <v>16</v>
      </c>
      <c r="AV9" s="121">
        <v>0.49</v>
      </c>
      <c r="AW9" s="121">
        <v>0.41</v>
      </c>
      <c r="AX9" s="121">
        <v>0.32</v>
      </c>
      <c r="AY9" s="121">
        <v>0.16</v>
      </c>
      <c r="AZ9" s="121">
        <v>0.89</v>
      </c>
      <c r="BA9" s="121" t="s">
        <v>372</v>
      </c>
      <c r="BB9" s="121">
        <v>1.2</v>
      </c>
      <c r="BC9" s="121">
        <v>6.5000000000000002E-2</v>
      </c>
      <c r="BD9" s="121">
        <v>0.28000000000000003</v>
      </c>
      <c r="BE9" s="121" t="s">
        <v>373</v>
      </c>
      <c r="BF9" s="91" t="s">
        <v>374</v>
      </c>
      <c r="BG9" s="91" t="s">
        <v>375</v>
      </c>
      <c r="BH9" s="91">
        <v>0.31</v>
      </c>
      <c r="BI9" s="91" t="s">
        <v>270</v>
      </c>
      <c r="BJ9" s="91">
        <v>4.4000000000000004</v>
      </c>
      <c r="BK9" s="91" t="s">
        <v>333</v>
      </c>
      <c r="BL9" s="121" t="s">
        <v>271</v>
      </c>
      <c r="BM9" s="97" t="s">
        <v>352</v>
      </c>
      <c r="BN9" s="122">
        <v>0.37</v>
      </c>
      <c r="BO9" s="122">
        <v>0.34</v>
      </c>
      <c r="BP9" s="122">
        <v>0.14000000000000001</v>
      </c>
      <c r="BQ9" s="122">
        <v>0.87</v>
      </c>
      <c r="BR9" s="121">
        <v>0.35</v>
      </c>
      <c r="BS9" s="91">
        <v>1.1000000000000001</v>
      </c>
      <c r="BT9" s="91">
        <v>0.12</v>
      </c>
      <c r="BU9" s="26">
        <v>1.7</v>
      </c>
      <c r="BV9" s="26">
        <v>0.7</v>
      </c>
      <c r="BW9" s="25">
        <v>1.4</v>
      </c>
      <c r="BX9" s="67"/>
    </row>
    <row r="10" spans="2:76" ht="20.100000000000001" customHeight="1" thickBot="1">
      <c r="B10" s="27" t="s">
        <v>28</v>
      </c>
      <c r="C10" s="28" t="s">
        <v>210</v>
      </c>
      <c r="D10" s="89" t="s">
        <v>262</v>
      </c>
      <c r="E10" s="29">
        <v>29</v>
      </c>
      <c r="F10" s="29">
        <v>1</v>
      </c>
      <c r="G10" s="30">
        <v>22</v>
      </c>
      <c r="H10" s="29">
        <v>10</v>
      </c>
      <c r="I10" s="29">
        <v>0</v>
      </c>
      <c r="J10" s="29" t="s">
        <v>266</v>
      </c>
      <c r="K10" s="29" t="s">
        <v>262</v>
      </c>
      <c r="L10" s="29">
        <v>29</v>
      </c>
      <c r="M10" s="29">
        <v>1</v>
      </c>
      <c r="N10" s="29">
        <v>23</v>
      </c>
      <c r="O10" s="29">
        <v>10</v>
      </c>
      <c r="P10" s="29">
        <v>0</v>
      </c>
      <c r="Q10" s="112" t="s">
        <v>533</v>
      </c>
      <c r="R10" s="113">
        <v>2.2999999999999998</v>
      </c>
      <c r="S10" s="123">
        <v>3.2</v>
      </c>
      <c r="T10" s="123">
        <v>45</v>
      </c>
      <c r="U10" s="123" t="s">
        <v>555</v>
      </c>
      <c r="V10" s="124">
        <v>991.9</v>
      </c>
      <c r="W10" s="128">
        <v>13.2</v>
      </c>
      <c r="X10" s="472">
        <v>11.8</v>
      </c>
      <c r="Y10" s="112">
        <v>0.45</v>
      </c>
      <c r="Z10" s="123">
        <v>2.2999999999999998</v>
      </c>
      <c r="AA10" s="123">
        <v>2.7</v>
      </c>
      <c r="AB10" s="123">
        <v>0.11</v>
      </c>
      <c r="AC10" s="123">
        <v>1.9</v>
      </c>
      <c r="AD10" s="123">
        <v>0.12</v>
      </c>
      <c r="AE10" s="123">
        <v>1.7000000000000001E-2</v>
      </c>
      <c r="AF10" s="114" t="s">
        <v>272</v>
      </c>
      <c r="AG10" s="112">
        <v>90</v>
      </c>
      <c r="AH10" s="123">
        <v>68</v>
      </c>
      <c r="AI10" s="123" t="s">
        <v>443</v>
      </c>
      <c r="AJ10" s="123">
        <v>110</v>
      </c>
      <c r="AK10" s="123">
        <v>100</v>
      </c>
      <c r="AL10" s="123" t="s">
        <v>272</v>
      </c>
      <c r="AM10" s="123">
        <v>3.9</v>
      </c>
      <c r="AN10" s="123">
        <v>0.63</v>
      </c>
      <c r="AO10" s="123">
        <v>0.41</v>
      </c>
      <c r="AP10" s="123">
        <v>3.3</v>
      </c>
      <c r="AQ10" s="123">
        <v>57</v>
      </c>
      <c r="AR10" s="123" t="s">
        <v>371</v>
      </c>
      <c r="AS10" s="123">
        <v>0.54</v>
      </c>
      <c r="AT10" s="123">
        <v>4.7</v>
      </c>
      <c r="AU10" s="123">
        <v>31</v>
      </c>
      <c r="AV10" s="123">
        <v>0.6</v>
      </c>
      <c r="AW10" s="123">
        <v>0.66</v>
      </c>
      <c r="AX10" s="123">
        <v>0.3</v>
      </c>
      <c r="AY10" s="123">
        <v>0.64</v>
      </c>
      <c r="AZ10" s="123">
        <v>0.84</v>
      </c>
      <c r="BA10" s="123" t="s">
        <v>372</v>
      </c>
      <c r="BB10" s="123">
        <v>2.2000000000000002</v>
      </c>
      <c r="BC10" s="123">
        <v>5.6000000000000001E-2</v>
      </c>
      <c r="BD10" s="123">
        <v>0.1</v>
      </c>
      <c r="BE10" s="123" t="s">
        <v>373</v>
      </c>
      <c r="BF10" s="113" t="s">
        <v>374</v>
      </c>
      <c r="BG10" s="113" t="s">
        <v>375</v>
      </c>
      <c r="BH10" s="113" t="s">
        <v>375</v>
      </c>
      <c r="BI10" s="113" t="s">
        <v>270</v>
      </c>
      <c r="BJ10" s="113">
        <v>5.5</v>
      </c>
      <c r="BK10" s="113" t="s">
        <v>333</v>
      </c>
      <c r="BL10" s="123">
        <v>0.21</v>
      </c>
      <c r="BM10" s="112" t="s">
        <v>352</v>
      </c>
      <c r="BN10" s="124">
        <v>0.43</v>
      </c>
      <c r="BO10" s="124">
        <v>0.5</v>
      </c>
      <c r="BP10" s="124">
        <v>0.25</v>
      </c>
      <c r="BQ10" s="124">
        <v>1.3</v>
      </c>
      <c r="BR10" s="123">
        <v>0.8</v>
      </c>
      <c r="BS10" s="113">
        <v>1.5</v>
      </c>
      <c r="BT10" s="113">
        <v>0.14000000000000001</v>
      </c>
      <c r="BU10" s="29">
        <v>2.5</v>
      </c>
      <c r="BV10" s="29">
        <v>1.1000000000000001</v>
      </c>
      <c r="BW10" s="28">
        <v>1.9</v>
      </c>
      <c r="BX10" s="68"/>
    </row>
    <row r="11" spans="2:76" ht="20.100000000000001" customHeight="1">
      <c r="B11" s="24" t="s">
        <v>169</v>
      </c>
      <c r="C11" s="56" t="s">
        <v>225</v>
      </c>
      <c r="D11" s="74" t="s">
        <v>262</v>
      </c>
      <c r="E11" s="85">
        <v>29</v>
      </c>
      <c r="F11" s="85">
        <v>1</v>
      </c>
      <c r="G11" s="85">
        <v>23</v>
      </c>
      <c r="H11" s="85">
        <v>10</v>
      </c>
      <c r="I11" s="85">
        <v>0</v>
      </c>
      <c r="J11" s="85" t="s">
        <v>266</v>
      </c>
      <c r="K11" s="85" t="s">
        <v>262</v>
      </c>
      <c r="L11" s="85">
        <v>29</v>
      </c>
      <c r="M11" s="85">
        <v>1</v>
      </c>
      <c r="N11" s="85">
        <v>24</v>
      </c>
      <c r="O11" s="85">
        <v>10</v>
      </c>
      <c r="P11" s="85">
        <v>0</v>
      </c>
      <c r="Q11" s="106" t="s">
        <v>547</v>
      </c>
      <c r="R11" s="107">
        <v>2.2999999999999998</v>
      </c>
      <c r="S11" s="107">
        <v>0.1</v>
      </c>
      <c r="T11" s="107">
        <v>42</v>
      </c>
      <c r="U11" s="107" t="s">
        <v>555</v>
      </c>
      <c r="V11" s="107">
        <v>997.3</v>
      </c>
      <c r="W11" s="108">
        <v>13.2</v>
      </c>
      <c r="X11" s="473">
        <v>5.7</v>
      </c>
      <c r="Y11" s="106">
        <v>0.41</v>
      </c>
      <c r="Z11" s="125">
        <v>0.36</v>
      </c>
      <c r="AA11" s="125">
        <v>1.3</v>
      </c>
      <c r="AB11" s="120">
        <v>0.14000000000000001</v>
      </c>
      <c r="AC11" s="125">
        <v>0.65</v>
      </c>
      <c r="AD11" s="125">
        <v>5.7000000000000002E-2</v>
      </c>
      <c r="AE11" s="125">
        <v>2.5999999999999999E-2</v>
      </c>
      <c r="AF11" s="108" t="s">
        <v>272</v>
      </c>
      <c r="AG11" s="106">
        <v>98</v>
      </c>
      <c r="AH11" s="125">
        <v>43</v>
      </c>
      <c r="AI11" s="125" t="s">
        <v>443</v>
      </c>
      <c r="AJ11" s="125">
        <v>33</v>
      </c>
      <c r="AK11" s="125">
        <v>100</v>
      </c>
      <c r="AL11" s="125">
        <v>0.41</v>
      </c>
      <c r="AM11" s="125">
        <v>4.3</v>
      </c>
      <c r="AN11" s="125">
        <v>0.34</v>
      </c>
      <c r="AO11" s="125">
        <v>0.69</v>
      </c>
      <c r="AP11" s="125">
        <v>3</v>
      </c>
      <c r="AQ11" s="125">
        <v>42</v>
      </c>
      <c r="AR11" s="125" t="s">
        <v>371</v>
      </c>
      <c r="AS11" s="125">
        <v>1.1000000000000001</v>
      </c>
      <c r="AT11" s="125">
        <v>3.6</v>
      </c>
      <c r="AU11" s="125">
        <v>18</v>
      </c>
      <c r="AV11" s="125">
        <v>0.24</v>
      </c>
      <c r="AW11" s="125">
        <v>0.4</v>
      </c>
      <c r="AX11" s="125">
        <v>0.11</v>
      </c>
      <c r="AY11" s="125">
        <v>0.81</v>
      </c>
      <c r="AZ11" s="125">
        <v>0.24</v>
      </c>
      <c r="BA11" s="125" t="s">
        <v>372</v>
      </c>
      <c r="BB11" s="125">
        <v>2</v>
      </c>
      <c r="BC11" s="125" t="s">
        <v>378</v>
      </c>
      <c r="BD11" s="125">
        <v>0.66</v>
      </c>
      <c r="BE11" s="125" t="s">
        <v>373</v>
      </c>
      <c r="BF11" s="107" t="s">
        <v>374</v>
      </c>
      <c r="BG11" s="107">
        <v>0.11</v>
      </c>
      <c r="BH11" s="107">
        <v>0.48</v>
      </c>
      <c r="BI11" s="107" t="s">
        <v>270</v>
      </c>
      <c r="BJ11" s="107">
        <v>1.6</v>
      </c>
      <c r="BK11" s="107" t="s">
        <v>333</v>
      </c>
      <c r="BL11" s="125" t="s">
        <v>271</v>
      </c>
      <c r="BM11" s="106" t="s">
        <v>352</v>
      </c>
      <c r="BN11" s="120">
        <v>0.3</v>
      </c>
      <c r="BO11" s="120">
        <v>0.22</v>
      </c>
      <c r="BP11" s="120">
        <v>0.11</v>
      </c>
      <c r="BQ11" s="120">
        <v>0.52</v>
      </c>
      <c r="BR11" s="125">
        <v>0.28999999999999998</v>
      </c>
      <c r="BS11" s="107">
        <v>0.68</v>
      </c>
      <c r="BT11" s="107">
        <v>0.11</v>
      </c>
      <c r="BU11" s="32">
        <v>1.2</v>
      </c>
      <c r="BV11" s="32">
        <v>0.56000000000000005</v>
      </c>
      <c r="BW11" s="31">
        <v>0.81</v>
      </c>
      <c r="BX11" s="69"/>
    </row>
    <row r="12" spans="2:76" ht="20.100000000000001" customHeight="1">
      <c r="B12" s="24" t="s">
        <v>169</v>
      </c>
      <c r="C12" s="31" t="s">
        <v>211</v>
      </c>
      <c r="D12" s="75" t="s">
        <v>262</v>
      </c>
      <c r="E12" s="64">
        <v>29</v>
      </c>
      <c r="F12" s="64">
        <v>1</v>
      </c>
      <c r="G12" s="64">
        <v>24</v>
      </c>
      <c r="H12" s="64">
        <v>10</v>
      </c>
      <c r="I12" s="64">
        <v>0</v>
      </c>
      <c r="J12" s="64" t="s">
        <v>266</v>
      </c>
      <c r="K12" s="64" t="s">
        <v>262</v>
      </c>
      <c r="L12" s="64">
        <v>29</v>
      </c>
      <c r="M12" s="64">
        <v>1</v>
      </c>
      <c r="N12" s="64">
        <v>25</v>
      </c>
      <c r="O12" s="64">
        <v>10</v>
      </c>
      <c r="P12" s="64">
        <v>0</v>
      </c>
      <c r="Q12" s="106" t="s">
        <v>493</v>
      </c>
      <c r="R12" s="107">
        <v>1.6</v>
      </c>
      <c r="S12" s="107">
        <v>-2.5</v>
      </c>
      <c r="T12" s="107">
        <v>54</v>
      </c>
      <c r="U12" s="107" t="s">
        <v>555</v>
      </c>
      <c r="V12" s="107">
        <v>1004.4</v>
      </c>
      <c r="W12" s="108">
        <v>8.9</v>
      </c>
      <c r="X12" s="473">
        <v>7.2</v>
      </c>
      <c r="Y12" s="106">
        <v>0.36</v>
      </c>
      <c r="Z12" s="125">
        <v>1</v>
      </c>
      <c r="AA12" s="125">
        <v>1.3</v>
      </c>
      <c r="AB12" s="120">
        <v>0.13</v>
      </c>
      <c r="AC12" s="125">
        <v>0.84</v>
      </c>
      <c r="AD12" s="125">
        <v>6.8000000000000005E-2</v>
      </c>
      <c r="AE12" s="125">
        <v>2.3E-2</v>
      </c>
      <c r="AF12" s="108" t="s">
        <v>272</v>
      </c>
      <c r="AG12" s="106">
        <v>60</v>
      </c>
      <c r="AH12" s="125">
        <v>17</v>
      </c>
      <c r="AI12" s="125" t="s">
        <v>443</v>
      </c>
      <c r="AJ12" s="125">
        <v>43</v>
      </c>
      <c r="AK12" s="125">
        <v>65</v>
      </c>
      <c r="AL12" s="125">
        <v>0.18</v>
      </c>
      <c r="AM12" s="125">
        <v>2.2999999999999998</v>
      </c>
      <c r="AN12" s="125">
        <v>0.14000000000000001</v>
      </c>
      <c r="AO12" s="125" t="s">
        <v>377</v>
      </c>
      <c r="AP12" s="125">
        <v>1.3</v>
      </c>
      <c r="AQ12" s="125">
        <v>26</v>
      </c>
      <c r="AR12" s="125" t="s">
        <v>371</v>
      </c>
      <c r="AS12" s="125" t="s">
        <v>379</v>
      </c>
      <c r="AT12" s="125">
        <v>2.2999999999999998</v>
      </c>
      <c r="AU12" s="125">
        <v>6.4</v>
      </c>
      <c r="AV12" s="125">
        <v>0.27</v>
      </c>
      <c r="AW12" s="125" t="s">
        <v>308</v>
      </c>
      <c r="AX12" s="125">
        <v>0.14000000000000001</v>
      </c>
      <c r="AY12" s="125" t="s">
        <v>268</v>
      </c>
      <c r="AZ12" s="125">
        <v>0.75</v>
      </c>
      <c r="BA12" s="125" t="s">
        <v>372</v>
      </c>
      <c r="BB12" s="125">
        <v>1.2</v>
      </c>
      <c r="BC12" s="125" t="s">
        <v>378</v>
      </c>
      <c r="BD12" s="125">
        <v>0.75</v>
      </c>
      <c r="BE12" s="125" t="s">
        <v>373</v>
      </c>
      <c r="BF12" s="107" t="s">
        <v>374</v>
      </c>
      <c r="BG12" s="107" t="s">
        <v>375</v>
      </c>
      <c r="BH12" s="107">
        <v>0.13</v>
      </c>
      <c r="BI12" s="107" t="s">
        <v>270</v>
      </c>
      <c r="BJ12" s="107">
        <v>1.3</v>
      </c>
      <c r="BK12" s="107" t="s">
        <v>333</v>
      </c>
      <c r="BL12" s="125" t="s">
        <v>271</v>
      </c>
      <c r="BM12" s="106" t="s">
        <v>352</v>
      </c>
      <c r="BN12" s="120">
        <v>0.56999999999999995</v>
      </c>
      <c r="BO12" s="120">
        <v>0.61</v>
      </c>
      <c r="BP12" s="120">
        <v>0.32</v>
      </c>
      <c r="BQ12" s="120">
        <v>1.2</v>
      </c>
      <c r="BR12" s="125">
        <v>0.73</v>
      </c>
      <c r="BS12" s="107">
        <v>1.4</v>
      </c>
      <c r="BT12" s="107">
        <v>0.16</v>
      </c>
      <c r="BU12" s="32">
        <v>2.7</v>
      </c>
      <c r="BV12" s="32">
        <v>1.1000000000000001</v>
      </c>
      <c r="BW12" s="31">
        <v>1.4</v>
      </c>
      <c r="BX12" s="69"/>
    </row>
    <row r="13" spans="2:76" ht="20.100000000000001" customHeight="1">
      <c r="B13" s="24" t="s">
        <v>169</v>
      </c>
      <c r="C13" s="55" t="s">
        <v>212</v>
      </c>
      <c r="D13" s="75" t="s">
        <v>262</v>
      </c>
      <c r="E13" s="64">
        <v>29</v>
      </c>
      <c r="F13" s="64">
        <v>1</v>
      </c>
      <c r="G13" s="64">
        <v>25</v>
      </c>
      <c r="H13" s="64">
        <v>10</v>
      </c>
      <c r="I13" s="64">
        <v>0</v>
      </c>
      <c r="J13" s="64" t="s">
        <v>266</v>
      </c>
      <c r="K13" s="64" t="s">
        <v>262</v>
      </c>
      <c r="L13" s="64">
        <v>29</v>
      </c>
      <c r="M13" s="64">
        <v>1</v>
      </c>
      <c r="N13" s="64">
        <v>26</v>
      </c>
      <c r="O13" s="64">
        <v>10</v>
      </c>
      <c r="P13" s="64">
        <v>0</v>
      </c>
      <c r="Q13" s="109" t="s">
        <v>498</v>
      </c>
      <c r="R13" s="110">
        <v>1.2</v>
      </c>
      <c r="S13" s="110">
        <v>-0.9</v>
      </c>
      <c r="T13" s="110">
        <v>51</v>
      </c>
      <c r="U13" s="110" t="s">
        <v>555</v>
      </c>
      <c r="V13" s="110">
        <v>1008.9</v>
      </c>
      <c r="W13" s="111">
        <v>14</v>
      </c>
      <c r="X13" s="471">
        <v>9</v>
      </c>
      <c r="Y13" s="97">
        <v>0.47</v>
      </c>
      <c r="Z13" s="121">
        <v>1.4</v>
      </c>
      <c r="AA13" s="121">
        <v>1.1000000000000001</v>
      </c>
      <c r="AB13" s="122">
        <v>0.12</v>
      </c>
      <c r="AC13" s="121">
        <v>0.86</v>
      </c>
      <c r="AD13" s="121">
        <v>0.1</v>
      </c>
      <c r="AE13" s="121">
        <v>2.8000000000000001E-2</v>
      </c>
      <c r="AF13" s="98">
        <v>0.15</v>
      </c>
      <c r="AG13" s="97">
        <v>81</v>
      </c>
      <c r="AH13" s="121">
        <v>27</v>
      </c>
      <c r="AI13" s="121" t="s">
        <v>443</v>
      </c>
      <c r="AJ13" s="121">
        <v>83</v>
      </c>
      <c r="AK13" s="121">
        <v>76</v>
      </c>
      <c r="AL13" s="121" t="s">
        <v>272</v>
      </c>
      <c r="AM13" s="121">
        <v>2.2999999999999998</v>
      </c>
      <c r="AN13" s="121">
        <v>0.23</v>
      </c>
      <c r="AO13" s="121">
        <v>0.47</v>
      </c>
      <c r="AP13" s="121">
        <v>3.4</v>
      </c>
      <c r="AQ13" s="121">
        <v>35</v>
      </c>
      <c r="AR13" s="121" t="s">
        <v>371</v>
      </c>
      <c r="AS13" s="121">
        <v>3.3</v>
      </c>
      <c r="AT13" s="121">
        <v>3.2</v>
      </c>
      <c r="AU13" s="121">
        <v>24</v>
      </c>
      <c r="AV13" s="121">
        <v>0.25</v>
      </c>
      <c r="AW13" s="121" t="s">
        <v>308</v>
      </c>
      <c r="AX13" s="121">
        <v>0.23</v>
      </c>
      <c r="AY13" s="121" t="s">
        <v>268</v>
      </c>
      <c r="AZ13" s="121">
        <v>0.84</v>
      </c>
      <c r="BA13" s="121" t="s">
        <v>372</v>
      </c>
      <c r="BB13" s="121">
        <v>1.5</v>
      </c>
      <c r="BC13" s="121" t="s">
        <v>378</v>
      </c>
      <c r="BD13" s="121">
        <v>8.6999999999999994E-2</v>
      </c>
      <c r="BE13" s="121" t="s">
        <v>373</v>
      </c>
      <c r="BF13" s="91" t="s">
        <v>374</v>
      </c>
      <c r="BG13" s="91" t="s">
        <v>375</v>
      </c>
      <c r="BH13" s="91" t="s">
        <v>375</v>
      </c>
      <c r="BI13" s="91" t="s">
        <v>270</v>
      </c>
      <c r="BJ13" s="91">
        <v>1.5</v>
      </c>
      <c r="BK13" s="91" t="s">
        <v>333</v>
      </c>
      <c r="BL13" s="121" t="s">
        <v>271</v>
      </c>
      <c r="BM13" s="97" t="s">
        <v>352</v>
      </c>
      <c r="BN13" s="122">
        <v>0.49</v>
      </c>
      <c r="BO13" s="122">
        <v>0.54</v>
      </c>
      <c r="BP13" s="122">
        <v>0.36</v>
      </c>
      <c r="BQ13" s="122">
        <v>1.2</v>
      </c>
      <c r="BR13" s="121">
        <v>0.87</v>
      </c>
      <c r="BS13" s="91">
        <v>1.7</v>
      </c>
      <c r="BT13" s="91">
        <v>0.16</v>
      </c>
      <c r="BU13" s="26">
        <v>2.6</v>
      </c>
      <c r="BV13" s="26">
        <v>1.5</v>
      </c>
      <c r="BW13" s="25">
        <v>1.7</v>
      </c>
      <c r="BX13" s="67"/>
    </row>
    <row r="14" spans="2:76" ht="20.100000000000001" customHeight="1">
      <c r="B14" s="24" t="s">
        <v>169</v>
      </c>
      <c r="C14" s="25" t="s">
        <v>213</v>
      </c>
      <c r="D14" s="76" t="s">
        <v>262</v>
      </c>
      <c r="E14" s="64">
        <v>29</v>
      </c>
      <c r="F14" s="64">
        <v>1</v>
      </c>
      <c r="G14" s="64">
        <v>26</v>
      </c>
      <c r="H14" s="26">
        <v>10</v>
      </c>
      <c r="I14" s="26">
        <v>0</v>
      </c>
      <c r="J14" s="26" t="s">
        <v>266</v>
      </c>
      <c r="K14" s="26" t="s">
        <v>262</v>
      </c>
      <c r="L14" s="26">
        <v>29</v>
      </c>
      <c r="M14" s="26">
        <v>1</v>
      </c>
      <c r="N14" s="26">
        <v>27</v>
      </c>
      <c r="O14" s="26">
        <v>10</v>
      </c>
      <c r="P14" s="26">
        <v>0</v>
      </c>
      <c r="Q14" s="97" t="s">
        <v>518</v>
      </c>
      <c r="R14" s="91">
        <v>1.6</v>
      </c>
      <c r="S14" s="91">
        <v>0.8</v>
      </c>
      <c r="T14" s="91">
        <v>50</v>
      </c>
      <c r="U14" s="91" t="s">
        <v>555</v>
      </c>
      <c r="V14" s="91">
        <v>1007.4</v>
      </c>
      <c r="W14" s="98">
        <v>12</v>
      </c>
      <c r="X14" s="471">
        <v>16.899999999999999</v>
      </c>
      <c r="Y14" s="97">
        <v>0.74</v>
      </c>
      <c r="Z14" s="121">
        <v>3.6</v>
      </c>
      <c r="AA14" s="121">
        <v>1.6</v>
      </c>
      <c r="AB14" s="122">
        <v>0.12</v>
      </c>
      <c r="AC14" s="121">
        <v>1.9</v>
      </c>
      <c r="AD14" s="121">
        <v>0.18</v>
      </c>
      <c r="AE14" s="121">
        <v>2.1999999999999999E-2</v>
      </c>
      <c r="AF14" s="98">
        <v>0.2</v>
      </c>
      <c r="AG14" s="97">
        <v>110</v>
      </c>
      <c r="AH14" s="121">
        <v>60</v>
      </c>
      <c r="AI14" s="121" t="s">
        <v>443</v>
      </c>
      <c r="AJ14" s="121">
        <v>160</v>
      </c>
      <c r="AK14" s="121">
        <v>140</v>
      </c>
      <c r="AL14" s="121">
        <v>0.19</v>
      </c>
      <c r="AM14" s="121">
        <v>3.8</v>
      </c>
      <c r="AN14" s="121">
        <v>0.51</v>
      </c>
      <c r="AO14" s="121">
        <v>0.94</v>
      </c>
      <c r="AP14" s="121">
        <v>8.9</v>
      </c>
      <c r="AQ14" s="121">
        <v>120</v>
      </c>
      <c r="AR14" s="121" t="s">
        <v>371</v>
      </c>
      <c r="AS14" s="121">
        <v>5.3</v>
      </c>
      <c r="AT14" s="121">
        <v>4.5999999999999996</v>
      </c>
      <c r="AU14" s="121">
        <v>47</v>
      </c>
      <c r="AV14" s="121">
        <v>0.41</v>
      </c>
      <c r="AW14" s="121">
        <v>1.1000000000000001</v>
      </c>
      <c r="AX14" s="121">
        <v>0.45</v>
      </c>
      <c r="AY14" s="121">
        <v>0.28999999999999998</v>
      </c>
      <c r="AZ14" s="121">
        <v>1.6</v>
      </c>
      <c r="BA14" s="121" t="s">
        <v>372</v>
      </c>
      <c r="BB14" s="121">
        <v>4.5</v>
      </c>
      <c r="BC14" s="121">
        <v>5.5E-2</v>
      </c>
      <c r="BD14" s="121">
        <v>1.1000000000000001</v>
      </c>
      <c r="BE14" s="121" t="s">
        <v>373</v>
      </c>
      <c r="BF14" s="91" t="s">
        <v>374</v>
      </c>
      <c r="BG14" s="91">
        <v>0.14000000000000001</v>
      </c>
      <c r="BH14" s="91">
        <v>0.18</v>
      </c>
      <c r="BI14" s="91" t="s">
        <v>270</v>
      </c>
      <c r="BJ14" s="91">
        <v>5.3</v>
      </c>
      <c r="BK14" s="91" t="s">
        <v>333</v>
      </c>
      <c r="BL14" s="121">
        <v>0.2</v>
      </c>
      <c r="BM14" s="97" t="s">
        <v>352</v>
      </c>
      <c r="BN14" s="122">
        <v>0.73</v>
      </c>
      <c r="BO14" s="122">
        <v>0.96</v>
      </c>
      <c r="BP14" s="122">
        <v>0.67</v>
      </c>
      <c r="BQ14" s="122">
        <v>1.7</v>
      </c>
      <c r="BR14" s="121">
        <v>2.1</v>
      </c>
      <c r="BS14" s="91">
        <v>2.4</v>
      </c>
      <c r="BT14" s="91">
        <v>0.15</v>
      </c>
      <c r="BU14" s="26">
        <v>4.0999999999999996</v>
      </c>
      <c r="BV14" s="26">
        <v>3</v>
      </c>
      <c r="BW14" s="25">
        <v>3</v>
      </c>
      <c r="BX14" s="67"/>
    </row>
    <row r="15" spans="2:76" ht="20.100000000000001" customHeight="1">
      <c r="B15" s="24" t="s">
        <v>169</v>
      </c>
      <c r="C15" s="25" t="s">
        <v>214</v>
      </c>
      <c r="D15" s="87" t="s">
        <v>262</v>
      </c>
      <c r="E15" s="64">
        <v>29</v>
      </c>
      <c r="F15" s="64">
        <v>1</v>
      </c>
      <c r="G15" s="64">
        <v>27</v>
      </c>
      <c r="H15" s="26">
        <v>10</v>
      </c>
      <c r="I15" s="26">
        <v>0</v>
      </c>
      <c r="J15" s="26" t="s">
        <v>266</v>
      </c>
      <c r="K15" s="26" t="s">
        <v>262</v>
      </c>
      <c r="L15" s="26">
        <v>29</v>
      </c>
      <c r="M15" s="26">
        <v>1</v>
      </c>
      <c r="N15" s="26">
        <v>28</v>
      </c>
      <c r="O15" s="26">
        <v>10</v>
      </c>
      <c r="P15" s="26">
        <v>0</v>
      </c>
      <c r="Q15" s="97" t="s">
        <v>515</v>
      </c>
      <c r="R15" s="91">
        <v>2</v>
      </c>
      <c r="S15" s="91">
        <v>4.2</v>
      </c>
      <c r="T15" s="91">
        <v>52</v>
      </c>
      <c r="U15" s="91" t="s">
        <v>555</v>
      </c>
      <c r="V15" s="91">
        <v>1001.9</v>
      </c>
      <c r="W15" s="98">
        <v>11</v>
      </c>
      <c r="X15" s="471">
        <v>18.3</v>
      </c>
      <c r="Y15" s="97">
        <v>1.5</v>
      </c>
      <c r="Z15" s="121">
        <v>4.5999999999999996</v>
      </c>
      <c r="AA15" s="121">
        <v>1.4</v>
      </c>
      <c r="AB15" s="122">
        <v>0.11</v>
      </c>
      <c r="AC15" s="121">
        <v>2.5</v>
      </c>
      <c r="AD15" s="121">
        <v>0.21</v>
      </c>
      <c r="AE15" s="121">
        <v>2.1000000000000001E-2</v>
      </c>
      <c r="AF15" s="98">
        <v>0.21</v>
      </c>
      <c r="AG15" s="97">
        <v>84</v>
      </c>
      <c r="AH15" s="121">
        <v>56</v>
      </c>
      <c r="AI15" s="121" t="s">
        <v>443</v>
      </c>
      <c r="AJ15" s="121">
        <v>170</v>
      </c>
      <c r="AK15" s="121">
        <v>53</v>
      </c>
      <c r="AL15" s="121">
        <v>0.14000000000000001</v>
      </c>
      <c r="AM15" s="121">
        <v>7.3</v>
      </c>
      <c r="AN15" s="121">
        <v>0.83</v>
      </c>
      <c r="AO15" s="121">
        <v>1.3</v>
      </c>
      <c r="AP15" s="121">
        <v>11</v>
      </c>
      <c r="AQ15" s="121">
        <v>130</v>
      </c>
      <c r="AR15" s="121" t="s">
        <v>371</v>
      </c>
      <c r="AS15" s="121">
        <v>3.7</v>
      </c>
      <c r="AT15" s="121">
        <v>3.9</v>
      </c>
      <c r="AU15" s="121">
        <v>50</v>
      </c>
      <c r="AV15" s="121">
        <v>0.37</v>
      </c>
      <c r="AW15" s="121">
        <v>0.61</v>
      </c>
      <c r="AX15" s="121">
        <v>0.39</v>
      </c>
      <c r="AY15" s="121">
        <v>0.86</v>
      </c>
      <c r="AZ15" s="121">
        <v>1.9</v>
      </c>
      <c r="BA15" s="121" t="s">
        <v>372</v>
      </c>
      <c r="BB15" s="121">
        <v>3.5</v>
      </c>
      <c r="BC15" s="121">
        <v>5.1999999999999998E-2</v>
      </c>
      <c r="BD15" s="121">
        <v>1.3</v>
      </c>
      <c r="BE15" s="121" t="s">
        <v>373</v>
      </c>
      <c r="BF15" s="91" t="s">
        <v>374</v>
      </c>
      <c r="BG15" s="91" t="s">
        <v>375</v>
      </c>
      <c r="BH15" s="91">
        <v>0.12</v>
      </c>
      <c r="BI15" s="91" t="s">
        <v>270</v>
      </c>
      <c r="BJ15" s="91">
        <v>9.6999999999999993</v>
      </c>
      <c r="BK15" s="91" t="s">
        <v>333</v>
      </c>
      <c r="BL15" s="121">
        <v>1.1000000000000001</v>
      </c>
      <c r="BM15" s="97" t="s">
        <v>352</v>
      </c>
      <c r="BN15" s="122">
        <v>0.61</v>
      </c>
      <c r="BO15" s="122">
        <v>0.9</v>
      </c>
      <c r="BP15" s="122">
        <v>0.55000000000000004</v>
      </c>
      <c r="BQ15" s="122">
        <v>1.4</v>
      </c>
      <c r="BR15" s="121">
        <v>1.8</v>
      </c>
      <c r="BS15" s="91">
        <v>2.2000000000000002</v>
      </c>
      <c r="BT15" s="91">
        <v>0.12</v>
      </c>
      <c r="BU15" s="26">
        <v>3.5</v>
      </c>
      <c r="BV15" s="26">
        <v>2.7</v>
      </c>
      <c r="BW15" s="25">
        <v>2.7</v>
      </c>
      <c r="BX15" s="67"/>
    </row>
    <row r="16" spans="2:76" ht="20.100000000000001" customHeight="1">
      <c r="B16" s="24" t="s">
        <v>169</v>
      </c>
      <c r="C16" s="25" t="s">
        <v>215</v>
      </c>
      <c r="D16" s="87" t="s">
        <v>262</v>
      </c>
      <c r="E16" s="64">
        <v>29</v>
      </c>
      <c r="F16" s="64">
        <v>1</v>
      </c>
      <c r="G16" s="64">
        <v>28</v>
      </c>
      <c r="H16" s="26">
        <v>10</v>
      </c>
      <c r="I16" s="26">
        <v>0</v>
      </c>
      <c r="J16" s="26" t="s">
        <v>266</v>
      </c>
      <c r="K16" s="26" t="s">
        <v>262</v>
      </c>
      <c r="L16" s="26">
        <v>29</v>
      </c>
      <c r="M16" s="26">
        <v>1</v>
      </c>
      <c r="N16" s="26">
        <v>29</v>
      </c>
      <c r="O16" s="26">
        <v>10</v>
      </c>
      <c r="P16" s="26">
        <v>0</v>
      </c>
      <c r="Q16" s="97" t="s">
        <v>498</v>
      </c>
      <c r="R16" s="91">
        <v>2.2000000000000002</v>
      </c>
      <c r="S16" s="91">
        <v>4.5999999999999996</v>
      </c>
      <c r="T16" s="91">
        <v>45</v>
      </c>
      <c r="U16" s="91" t="s">
        <v>555</v>
      </c>
      <c r="V16" s="91">
        <v>1007.1</v>
      </c>
      <c r="W16" s="98">
        <v>12.2</v>
      </c>
      <c r="X16" s="471">
        <v>7.9</v>
      </c>
      <c r="Y16" s="97">
        <v>0.67</v>
      </c>
      <c r="Z16" s="121">
        <v>1.1000000000000001</v>
      </c>
      <c r="AA16" s="121">
        <v>0.85</v>
      </c>
      <c r="AB16" s="122">
        <v>0.25</v>
      </c>
      <c r="AC16" s="121">
        <v>0.65</v>
      </c>
      <c r="AD16" s="121">
        <v>0.15</v>
      </c>
      <c r="AE16" s="121">
        <v>3.6999999999999998E-2</v>
      </c>
      <c r="AF16" s="98" t="s">
        <v>272</v>
      </c>
      <c r="AG16" s="97">
        <v>130</v>
      </c>
      <c r="AH16" s="121">
        <v>43</v>
      </c>
      <c r="AI16" s="121" t="s">
        <v>443</v>
      </c>
      <c r="AJ16" s="121">
        <v>120</v>
      </c>
      <c r="AK16" s="121">
        <v>81</v>
      </c>
      <c r="AL16" s="121" t="s">
        <v>272</v>
      </c>
      <c r="AM16" s="121">
        <v>4.7</v>
      </c>
      <c r="AN16" s="121">
        <v>0.19</v>
      </c>
      <c r="AO16" s="121" t="s">
        <v>377</v>
      </c>
      <c r="AP16" s="121">
        <v>1.9</v>
      </c>
      <c r="AQ16" s="121">
        <v>51</v>
      </c>
      <c r="AR16" s="121" t="s">
        <v>371</v>
      </c>
      <c r="AS16" s="121">
        <v>1.3</v>
      </c>
      <c r="AT16" s="121">
        <v>1.6</v>
      </c>
      <c r="AU16" s="121">
        <v>17</v>
      </c>
      <c r="AV16" s="121">
        <v>0.24</v>
      </c>
      <c r="AW16" s="121">
        <v>0.6</v>
      </c>
      <c r="AX16" s="121">
        <v>0.33</v>
      </c>
      <c r="AY16" s="121" t="s">
        <v>268</v>
      </c>
      <c r="AZ16" s="121">
        <v>0.97</v>
      </c>
      <c r="BA16" s="121" t="s">
        <v>372</v>
      </c>
      <c r="BB16" s="121">
        <v>1.9</v>
      </c>
      <c r="BC16" s="121" t="s">
        <v>378</v>
      </c>
      <c r="BD16" s="121">
        <v>2.2999999999999998</v>
      </c>
      <c r="BE16" s="121" t="s">
        <v>373</v>
      </c>
      <c r="BF16" s="91" t="s">
        <v>374</v>
      </c>
      <c r="BG16" s="91" t="s">
        <v>375</v>
      </c>
      <c r="BH16" s="91" t="s">
        <v>375</v>
      </c>
      <c r="BI16" s="91" t="s">
        <v>270</v>
      </c>
      <c r="BJ16" s="91">
        <v>2.7</v>
      </c>
      <c r="BK16" s="91" t="s">
        <v>333</v>
      </c>
      <c r="BL16" s="121" t="s">
        <v>271</v>
      </c>
      <c r="BM16" s="97" t="s">
        <v>352</v>
      </c>
      <c r="BN16" s="122">
        <v>0.56999999999999995</v>
      </c>
      <c r="BO16" s="122">
        <v>0.55000000000000004</v>
      </c>
      <c r="BP16" s="122">
        <v>0.46</v>
      </c>
      <c r="BQ16" s="122">
        <v>1.3</v>
      </c>
      <c r="BR16" s="121">
        <v>1</v>
      </c>
      <c r="BS16" s="91">
        <v>1.3</v>
      </c>
      <c r="BT16" s="91">
        <v>0.09</v>
      </c>
      <c r="BU16" s="26">
        <v>2.9</v>
      </c>
      <c r="BV16" s="26">
        <v>1.1000000000000001</v>
      </c>
      <c r="BW16" s="25">
        <v>2</v>
      </c>
      <c r="BX16" s="67"/>
    </row>
    <row r="17" spans="2:76" ht="20.100000000000001" customHeight="1" thickBot="1">
      <c r="B17" s="27" t="s">
        <v>169</v>
      </c>
      <c r="C17" s="28" t="s">
        <v>216</v>
      </c>
      <c r="D17" s="88" t="s">
        <v>262</v>
      </c>
      <c r="E17" s="29">
        <v>29</v>
      </c>
      <c r="F17" s="29">
        <v>1</v>
      </c>
      <c r="G17" s="30">
        <v>29</v>
      </c>
      <c r="H17" s="30">
        <v>10</v>
      </c>
      <c r="I17" s="29">
        <v>0</v>
      </c>
      <c r="J17" s="29" t="s">
        <v>266</v>
      </c>
      <c r="K17" s="29" t="s">
        <v>262</v>
      </c>
      <c r="L17" s="29">
        <v>29</v>
      </c>
      <c r="M17" s="29">
        <v>1</v>
      </c>
      <c r="N17" s="29">
        <v>30</v>
      </c>
      <c r="O17" s="29">
        <v>10</v>
      </c>
      <c r="P17" s="29">
        <v>0</v>
      </c>
      <c r="Q17" s="112" t="s">
        <v>518</v>
      </c>
      <c r="R17" s="113">
        <v>1.2</v>
      </c>
      <c r="S17" s="113">
        <v>6.5</v>
      </c>
      <c r="T17" s="113">
        <v>72</v>
      </c>
      <c r="U17" s="113" t="s">
        <v>555</v>
      </c>
      <c r="V17" s="113">
        <v>995.7</v>
      </c>
      <c r="W17" s="114">
        <v>11</v>
      </c>
      <c r="X17" s="472">
        <v>16.8</v>
      </c>
      <c r="Y17" s="112">
        <v>0.69</v>
      </c>
      <c r="Z17" s="123">
        <v>2.8</v>
      </c>
      <c r="AA17" s="123">
        <v>1.7</v>
      </c>
      <c r="AB17" s="124">
        <v>0.1</v>
      </c>
      <c r="AC17" s="123">
        <v>1.8</v>
      </c>
      <c r="AD17" s="123">
        <v>0.18</v>
      </c>
      <c r="AE17" s="123">
        <v>1.4E-2</v>
      </c>
      <c r="AF17" s="114" t="s">
        <v>272</v>
      </c>
      <c r="AG17" s="112">
        <v>110</v>
      </c>
      <c r="AH17" s="123">
        <v>43</v>
      </c>
      <c r="AI17" s="123" t="s">
        <v>443</v>
      </c>
      <c r="AJ17" s="123">
        <v>190</v>
      </c>
      <c r="AK17" s="123">
        <v>46</v>
      </c>
      <c r="AL17" s="123" t="s">
        <v>272</v>
      </c>
      <c r="AM17" s="123">
        <v>3.7</v>
      </c>
      <c r="AN17" s="123">
        <v>1.1000000000000001</v>
      </c>
      <c r="AO17" s="123" t="s">
        <v>377</v>
      </c>
      <c r="AP17" s="123">
        <v>1.9</v>
      </c>
      <c r="AQ17" s="123">
        <v>49</v>
      </c>
      <c r="AR17" s="123" t="s">
        <v>371</v>
      </c>
      <c r="AS17" s="123">
        <v>0.86</v>
      </c>
      <c r="AT17" s="123">
        <v>2.1</v>
      </c>
      <c r="AU17" s="123">
        <v>21</v>
      </c>
      <c r="AV17" s="123">
        <v>1.8</v>
      </c>
      <c r="AW17" s="123">
        <v>1.9</v>
      </c>
      <c r="AX17" s="123">
        <v>0.4</v>
      </c>
      <c r="AY17" s="123">
        <v>0.19</v>
      </c>
      <c r="AZ17" s="123">
        <v>1.3</v>
      </c>
      <c r="BA17" s="123" t="s">
        <v>372</v>
      </c>
      <c r="BB17" s="123">
        <v>1.9</v>
      </c>
      <c r="BC17" s="123" t="s">
        <v>378</v>
      </c>
      <c r="BD17" s="123">
        <v>7.8E-2</v>
      </c>
      <c r="BE17" s="123" t="s">
        <v>373</v>
      </c>
      <c r="BF17" s="113" t="s">
        <v>374</v>
      </c>
      <c r="BG17" s="113">
        <v>0.56000000000000005</v>
      </c>
      <c r="BH17" s="113" t="s">
        <v>375</v>
      </c>
      <c r="BI17" s="113" t="s">
        <v>270</v>
      </c>
      <c r="BJ17" s="113">
        <v>6.7</v>
      </c>
      <c r="BK17" s="113" t="s">
        <v>333</v>
      </c>
      <c r="BL17" s="123">
        <v>0.34</v>
      </c>
      <c r="BM17" s="112" t="s">
        <v>352</v>
      </c>
      <c r="BN17" s="124">
        <v>0.83</v>
      </c>
      <c r="BO17" s="124">
        <v>1</v>
      </c>
      <c r="BP17" s="124">
        <v>0.62</v>
      </c>
      <c r="BQ17" s="124">
        <v>2</v>
      </c>
      <c r="BR17" s="123">
        <v>2.2999999999999998</v>
      </c>
      <c r="BS17" s="113">
        <v>2</v>
      </c>
      <c r="BT17" s="113">
        <v>0.17</v>
      </c>
      <c r="BU17" s="29">
        <v>4.5</v>
      </c>
      <c r="BV17" s="29">
        <v>2.5</v>
      </c>
      <c r="BW17" s="28">
        <v>3.7</v>
      </c>
      <c r="BX17" s="68"/>
    </row>
    <row r="18" spans="2:76" ht="20.100000000000001" customHeight="1">
      <c r="B18" s="24" t="s">
        <v>28</v>
      </c>
      <c r="C18" s="56" t="s">
        <v>217</v>
      </c>
      <c r="D18" s="78" t="s">
        <v>262</v>
      </c>
      <c r="E18" s="85">
        <v>29</v>
      </c>
      <c r="F18" s="85">
        <v>1</v>
      </c>
      <c r="G18" s="85">
        <v>30</v>
      </c>
      <c r="H18" s="32">
        <v>10</v>
      </c>
      <c r="I18" s="32">
        <v>0</v>
      </c>
      <c r="J18" s="32" t="s">
        <v>266</v>
      </c>
      <c r="K18" s="32" t="s">
        <v>262</v>
      </c>
      <c r="L18" s="32">
        <v>29</v>
      </c>
      <c r="M18" s="32">
        <v>1</v>
      </c>
      <c r="N18" s="32">
        <v>31</v>
      </c>
      <c r="O18" s="32">
        <v>10</v>
      </c>
      <c r="P18" s="32">
        <v>0</v>
      </c>
      <c r="Q18" s="106" t="s">
        <v>493</v>
      </c>
      <c r="R18" s="107">
        <v>2.8</v>
      </c>
      <c r="S18" s="107">
        <v>7</v>
      </c>
      <c r="T18" s="107">
        <v>42</v>
      </c>
      <c r="U18" s="107" t="s">
        <v>555</v>
      </c>
      <c r="V18" s="107">
        <v>991.5</v>
      </c>
      <c r="W18" s="108">
        <v>12.9</v>
      </c>
      <c r="X18" s="473">
        <v>6.3</v>
      </c>
      <c r="Y18" s="106">
        <v>0.12</v>
      </c>
      <c r="Z18" s="125">
        <v>1.3</v>
      </c>
      <c r="AA18" s="125">
        <v>1.3</v>
      </c>
      <c r="AB18" s="120">
        <v>5.6000000000000001E-2</v>
      </c>
      <c r="AC18" s="125">
        <v>0.83</v>
      </c>
      <c r="AD18" s="125">
        <v>8.8999999999999996E-2</v>
      </c>
      <c r="AE18" s="125">
        <v>1.6E-2</v>
      </c>
      <c r="AF18" s="108" t="s">
        <v>272</v>
      </c>
      <c r="AG18" s="106">
        <v>61</v>
      </c>
      <c r="AH18" s="125">
        <v>32</v>
      </c>
      <c r="AI18" s="125" t="s">
        <v>443</v>
      </c>
      <c r="AJ18" s="125">
        <v>76</v>
      </c>
      <c r="AK18" s="125">
        <v>68</v>
      </c>
      <c r="AL18" s="125" t="s">
        <v>272</v>
      </c>
      <c r="AM18" s="125">
        <v>2.8</v>
      </c>
      <c r="AN18" s="125">
        <v>0.3</v>
      </c>
      <c r="AO18" s="125">
        <v>0.76</v>
      </c>
      <c r="AP18" s="125">
        <v>1.6</v>
      </c>
      <c r="AQ18" s="125">
        <v>49</v>
      </c>
      <c r="AR18" s="125" t="s">
        <v>371</v>
      </c>
      <c r="AS18" s="125">
        <v>13</v>
      </c>
      <c r="AT18" s="125">
        <v>1.7</v>
      </c>
      <c r="AU18" s="125">
        <v>22</v>
      </c>
      <c r="AV18" s="125">
        <v>0.35</v>
      </c>
      <c r="AW18" s="125">
        <v>0.34</v>
      </c>
      <c r="AX18" s="125">
        <v>0.13</v>
      </c>
      <c r="AY18" s="125" t="s">
        <v>268</v>
      </c>
      <c r="AZ18" s="125">
        <v>0.41</v>
      </c>
      <c r="BA18" s="125" t="s">
        <v>372</v>
      </c>
      <c r="BB18" s="125">
        <v>2.9</v>
      </c>
      <c r="BC18" s="125" t="s">
        <v>378</v>
      </c>
      <c r="BD18" s="125" t="s">
        <v>371</v>
      </c>
      <c r="BE18" s="125" t="s">
        <v>373</v>
      </c>
      <c r="BF18" s="107" t="s">
        <v>374</v>
      </c>
      <c r="BG18" s="107" t="s">
        <v>375</v>
      </c>
      <c r="BH18" s="107" t="s">
        <v>375</v>
      </c>
      <c r="BI18" s="107" t="s">
        <v>270</v>
      </c>
      <c r="BJ18" s="107">
        <v>2.2000000000000002</v>
      </c>
      <c r="BK18" s="107" t="s">
        <v>333</v>
      </c>
      <c r="BL18" s="125" t="s">
        <v>271</v>
      </c>
      <c r="BM18" s="106" t="s">
        <v>352</v>
      </c>
      <c r="BN18" s="120">
        <v>0.3</v>
      </c>
      <c r="BO18" s="120">
        <v>0.28999999999999998</v>
      </c>
      <c r="BP18" s="120">
        <v>0.14000000000000001</v>
      </c>
      <c r="BQ18" s="120">
        <v>0.62</v>
      </c>
      <c r="BR18" s="125">
        <v>0.32</v>
      </c>
      <c r="BS18" s="107">
        <v>0.75</v>
      </c>
      <c r="BT18" s="107">
        <v>8.8999999999999996E-2</v>
      </c>
      <c r="BU18" s="32">
        <v>1.4</v>
      </c>
      <c r="BV18" s="32">
        <v>0.54</v>
      </c>
      <c r="BW18" s="31">
        <v>1.1000000000000001</v>
      </c>
      <c r="BX18" s="69"/>
    </row>
    <row r="19" spans="2:76" ht="20.100000000000001" customHeight="1">
      <c r="B19" s="24" t="s">
        <v>28</v>
      </c>
      <c r="C19" s="31" t="s">
        <v>218</v>
      </c>
      <c r="D19" s="78" t="s">
        <v>262</v>
      </c>
      <c r="E19" s="64">
        <v>29</v>
      </c>
      <c r="F19" s="64">
        <v>1</v>
      </c>
      <c r="G19" s="64">
        <v>31</v>
      </c>
      <c r="H19" s="32">
        <v>10</v>
      </c>
      <c r="I19" s="32">
        <v>0</v>
      </c>
      <c r="J19" s="32" t="s">
        <v>266</v>
      </c>
      <c r="K19" s="32" t="s">
        <v>262</v>
      </c>
      <c r="L19" s="32">
        <v>29</v>
      </c>
      <c r="M19" s="32">
        <v>2</v>
      </c>
      <c r="N19" s="32">
        <v>1</v>
      </c>
      <c r="O19" s="32">
        <v>10</v>
      </c>
      <c r="P19" s="32">
        <v>0</v>
      </c>
      <c r="Q19" s="106" t="s">
        <v>498</v>
      </c>
      <c r="R19" s="107">
        <v>2.1</v>
      </c>
      <c r="S19" s="107">
        <v>1.1000000000000001</v>
      </c>
      <c r="T19" s="107">
        <v>42</v>
      </c>
      <c r="U19" s="107" t="s">
        <v>555</v>
      </c>
      <c r="V19" s="107">
        <v>1003</v>
      </c>
      <c r="W19" s="108">
        <v>12.3</v>
      </c>
      <c r="X19" s="473">
        <v>5.0999999999999996</v>
      </c>
      <c r="Y19" s="106">
        <v>0.51</v>
      </c>
      <c r="Z19" s="125">
        <v>1</v>
      </c>
      <c r="AA19" s="125">
        <v>0.96</v>
      </c>
      <c r="AB19" s="120">
        <v>9.7000000000000003E-2</v>
      </c>
      <c r="AC19" s="125">
        <v>0.77</v>
      </c>
      <c r="AD19" s="125">
        <v>0.11</v>
      </c>
      <c r="AE19" s="125">
        <v>1.2E-2</v>
      </c>
      <c r="AF19" s="108" t="s">
        <v>272</v>
      </c>
      <c r="AG19" s="106">
        <v>84</v>
      </c>
      <c r="AH19" s="125">
        <v>17</v>
      </c>
      <c r="AI19" s="125" t="s">
        <v>443</v>
      </c>
      <c r="AJ19" s="125">
        <v>92</v>
      </c>
      <c r="AK19" s="125">
        <v>59</v>
      </c>
      <c r="AL19" s="125" t="s">
        <v>272</v>
      </c>
      <c r="AM19" s="125" t="s">
        <v>380</v>
      </c>
      <c r="AN19" s="125">
        <v>0.16</v>
      </c>
      <c r="AO19" s="125">
        <v>0.75</v>
      </c>
      <c r="AP19" s="125">
        <v>2</v>
      </c>
      <c r="AQ19" s="125">
        <v>33</v>
      </c>
      <c r="AR19" s="125" t="s">
        <v>371</v>
      </c>
      <c r="AS19" s="125">
        <v>0.78</v>
      </c>
      <c r="AT19" s="125">
        <v>1.1000000000000001</v>
      </c>
      <c r="AU19" s="125">
        <v>32</v>
      </c>
      <c r="AV19" s="125">
        <v>0.15</v>
      </c>
      <c r="AW19" s="125" t="s">
        <v>308</v>
      </c>
      <c r="AX19" s="125">
        <v>0.26</v>
      </c>
      <c r="AY19" s="125" t="s">
        <v>268</v>
      </c>
      <c r="AZ19" s="125">
        <v>1.1000000000000001</v>
      </c>
      <c r="BA19" s="125" t="s">
        <v>372</v>
      </c>
      <c r="BB19" s="125">
        <v>1.7</v>
      </c>
      <c r="BC19" s="125" t="s">
        <v>378</v>
      </c>
      <c r="BD19" s="125">
        <v>7.1999999999999995E-2</v>
      </c>
      <c r="BE19" s="125" t="s">
        <v>373</v>
      </c>
      <c r="BF19" s="107" t="s">
        <v>374</v>
      </c>
      <c r="BG19" s="107" t="s">
        <v>375</v>
      </c>
      <c r="BH19" s="107" t="s">
        <v>375</v>
      </c>
      <c r="BI19" s="107" t="s">
        <v>270</v>
      </c>
      <c r="BJ19" s="107">
        <v>3.6</v>
      </c>
      <c r="BK19" s="107" t="s">
        <v>333</v>
      </c>
      <c r="BL19" s="125" t="s">
        <v>271</v>
      </c>
      <c r="BM19" s="106" t="s">
        <v>352</v>
      </c>
      <c r="BN19" s="120">
        <v>0.37</v>
      </c>
      <c r="BO19" s="120">
        <v>0.37</v>
      </c>
      <c r="BP19" s="120">
        <v>0.25</v>
      </c>
      <c r="BQ19" s="120">
        <v>0.89</v>
      </c>
      <c r="BR19" s="125">
        <v>0.6</v>
      </c>
      <c r="BS19" s="107">
        <v>1</v>
      </c>
      <c r="BT19" s="107">
        <v>0.13</v>
      </c>
      <c r="BU19" s="32">
        <v>1.9</v>
      </c>
      <c r="BV19" s="32">
        <v>0.84</v>
      </c>
      <c r="BW19" s="31">
        <v>1</v>
      </c>
      <c r="BX19" s="69"/>
    </row>
    <row r="20" spans="2:76" ht="20.100000000000001" customHeight="1">
      <c r="B20" s="18" t="s">
        <v>28</v>
      </c>
      <c r="C20" s="33" t="s">
        <v>219</v>
      </c>
      <c r="D20" s="79" t="s">
        <v>262</v>
      </c>
      <c r="E20" s="34">
        <v>29</v>
      </c>
      <c r="F20" s="34">
        <v>2</v>
      </c>
      <c r="G20" s="35">
        <v>1</v>
      </c>
      <c r="H20" s="34">
        <v>10</v>
      </c>
      <c r="I20" s="34">
        <v>0</v>
      </c>
      <c r="J20" s="34" t="s">
        <v>266</v>
      </c>
      <c r="K20" s="34" t="s">
        <v>262</v>
      </c>
      <c r="L20" s="34">
        <v>29</v>
      </c>
      <c r="M20" s="34">
        <v>2</v>
      </c>
      <c r="N20" s="34">
        <v>2</v>
      </c>
      <c r="O20" s="34">
        <v>10</v>
      </c>
      <c r="P20" s="34">
        <v>0</v>
      </c>
      <c r="Q20" s="115" t="s">
        <v>498</v>
      </c>
      <c r="R20" s="116">
        <v>2</v>
      </c>
      <c r="S20" s="116">
        <v>3</v>
      </c>
      <c r="T20" s="116">
        <v>44</v>
      </c>
      <c r="U20" s="116" t="s">
        <v>555</v>
      </c>
      <c r="V20" s="116">
        <v>993.7</v>
      </c>
      <c r="W20" s="117">
        <v>11.4</v>
      </c>
      <c r="X20" s="474">
        <v>7.1</v>
      </c>
      <c r="Y20" s="115">
        <v>0.43</v>
      </c>
      <c r="Z20" s="126">
        <v>1.7</v>
      </c>
      <c r="AA20" s="126">
        <v>0.98</v>
      </c>
      <c r="AB20" s="127">
        <v>0.17</v>
      </c>
      <c r="AC20" s="126">
        <v>0.85</v>
      </c>
      <c r="AD20" s="126">
        <v>9.8000000000000004E-2</v>
      </c>
      <c r="AE20" s="126">
        <v>3.1E-2</v>
      </c>
      <c r="AF20" s="117" t="s">
        <v>272</v>
      </c>
      <c r="AG20" s="115">
        <v>79</v>
      </c>
      <c r="AH20" s="126">
        <v>15</v>
      </c>
      <c r="AI20" s="126" t="s">
        <v>443</v>
      </c>
      <c r="AJ20" s="126">
        <v>77</v>
      </c>
      <c r="AK20" s="126" t="s">
        <v>381</v>
      </c>
      <c r="AL20" s="126" t="s">
        <v>272</v>
      </c>
      <c r="AM20" s="126">
        <v>2</v>
      </c>
      <c r="AN20" s="126">
        <v>0.5</v>
      </c>
      <c r="AO20" s="126" t="s">
        <v>377</v>
      </c>
      <c r="AP20" s="126">
        <v>3.8</v>
      </c>
      <c r="AQ20" s="126">
        <v>44</v>
      </c>
      <c r="AR20" s="126" t="s">
        <v>371</v>
      </c>
      <c r="AS20" s="126" t="s">
        <v>379</v>
      </c>
      <c r="AT20" s="126">
        <v>0.96</v>
      </c>
      <c r="AU20" s="126">
        <v>31</v>
      </c>
      <c r="AV20" s="126">
        <v>0.5</v>
      </c>
      <c r="AW20" s="126">
        <v>0.41</v>
      </c>
      <c r="AX20" s="126">
        <v>0.22</v>
      </c>
      <c r="AY20" s="126">
        <v>0.13</v>
      </c>
      <c r="AZ20" s="126">
        <v>0.51</v>
      </c>
      <c r="BA20" s="126" t="s">
        <v>372</v>
      </c>
      <c r="BB20" s="126">
        <v>1.8</v>
      </c>
      <c r="BC20" s="126" t="s">
        <v>378</v>
      </c>
      <c r="BD20" s="126" t="s">
        <v>371</v>
      </c>
      <c r="BE20" s="126" t="s">
        <v>373</v>
      </c>
      <c r="BF20" s="116" t="s">
        <v>374</v>
      </c>
      <c r="BG20" s="116" t="s">
        <v>375</v>
      </c>
      <c r="BH20" s="116" t="s">
        <v>375</v>
      </c>
      <c r="BI20" s="116" t="s">
        <v>270</v>
      </c>
      <c r="BJ20" s="116">
        <v>2.6</v>
      </c>
      <c r="BK20" s="116" t="s">
        <v>333</v>
      </c>
      <c r="BL20" s="126" t="s">
        <v>271</v>
      </c>
      <c r="BM20" s="115" t="s">
        <v>352</v>
      </c>
      <c r="BN20" s="127">
        <v>0.37</v>
      </c>
      <c r="BO20" s="127">
        <v>0.45</v>
      </c>
      <c r="BP20" s="127">
        <v>0.27</v>
      </c>
      <c r="BQ20" s="127">
        <v>1.1000000000000001</v>
      </c>
      <c r="BR20" s="126">
        <v>0.62</v>
      </c>
      <c r="BS20" s="116">
        <v>1.2</v>
      </c>
      <c r="BT20" s="116">
        <v>0.12</v>
      </c>
      <c r="BU20" s="34">
        <v>2.2000000000000002</v>
      </c>
      <c r="BV20" s="34">
        <v>0.84</v>
      </c>
      <c r="BW20" s="33">
        <v>1.4</v>
      </c>
      <c r="BX20" s="70"/>
    </row>
    <row r="21" spans="2:76" ht="20.100000000000001" customHeight="1">
      <c r="B21" s="36"/>
      <c r="C21" s="37"/>
      <c r="D21" s="37"/>
      <c r="E21" s="37"/>
      <c r="F21" s="37"/>
      <c r="G21" s="9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401" t="s">
        <v>0</v>
      </c>
      <c r="C23" s="402"/>
      <c r="D23" s="410"/>
      <c r="E23" s="411"/>
      <c r="F23" s="411"/>
      <c r="G23" s="411"/>
      <c r="H23" s="411"/>
      <c r="I23" s="411"/>
      <c r="J23" s="411"/>
      <c r="K23" s="411"/>
      <c r="L23" s="411"/>
      <c r="M23" s="411"/>
      <c r="N23" s="411"/>
      <c r="O23" s="411"/>
      <c r="P23" s="412"/>
      <c r="Q23" s="410"/>
      <c r="R23" s="411"/>
      <c r="S23" s="411"/>
      <c r="T23" s="411"/>
      <c r="U23" s="411"/>
      <c r="V23" s="411"/>
      <c r="W23" s="412"/>
      <c r="X23" s="131"/>
      <c r="Y23" s="119">
        <v>4.7E-2</v>
      </c>
      <c r="Z23" s="118">
        <v>7.1999999999999995E-2</v>
      </c>
      <c r="AA23" s="118">
        <v>2.1999999999999999E-2</v>
      </c>
      <c r="AB23" s="119">
        <v>2.5999999999999999E-2</v>
      </c>
      <c r="AC23" s="118">
        <v>2.8999999999999998E-3</v>
      </c>
      <c r="AD23" s="118">
        <v>6.7000000000000002E-3</v>
      </c>
      <c r="AE23" s="118">
        <v>7.7000000000000002E-3</v>
      </c>
      <c r="AF23" s="96">
        <v>0.12</v>
      </c>
      <c r="AG23" s="119">
        <v>3.9</v>
      </c>
      <c r="AH23" s="118">
        <v>7.5</v>
      </c>
      <c r="AI23" s="118" t="s">
        <v>443</v>
      </c>
      <c r="AJ23" s="118">
        <v>4.3</v>
      </c>
      <c r="AK23" s="118">
        <v>24</v>
      </c>
      <c r="AL23" s="118">
        <v>0.12</v>
      </c>
      <c r="AM23" s="118">
        <v>1.1000000000000001</v>
      </c>
      <c r="AN23" s="118">
        <v>7.4999999999999997E-2</v>
      </c>
      <c r="AO23" s="118">
        <v>0.38</v>
      </c>
      <c r="AP23" s="118">
        <v>6.8000000000000005E-2</v>
      </c>
      <c r="AQ23" s="118">
        <v>5.4</v>
      </c>
      <c r="AR23" s="118">
        <v>6.8000000000000005E-2</v>
      </c>
      <c r="AS23" s="118">
        <v>0.5</v>
      </c>
      <c r="AT23" s="118">
        <v>0.45</v>
      </c>
      <c r="AU23" s="118">
        <v>1.4</v>
      </c>
      <c r="AV23" s="118">
        <v>0.13</v>
      </c>
      <c r="AW23" s="118">
        <v>0.32</v>
      </c>
      <c r="AX23" s="118">
        <v>7.0999999999999994E-2</v>
      </c>
      <c r="AY23" s="118">
        <v>0.11</v>
      </c>
      <c r="AZ23" s="118">
        <v>6.7000000000000004E-2</v>
      </c>
      <c r="BA23" s="118">
        <v>9.1999999999999998E-2</v>
      </c>
      <c r="BB23" s="118">
        <v>0.15</v>
      </c>
      <c r="BC23" s="118">
        <v>4.4999999999999998E-2</v>
      </c>
      <c r="BD23" s="118">
        <v>6.8000000000000005E-2</v>
      </c>
      <c r="BE23" s="118">
        <v>0.16</v>
      </c>
      <c r="BF23" s="95">
        <v>8.5000000000000006E-2</v>
      </c>
      <c r="BG23" s="129">
        <v>8.3000000000000004E-2</v>
      </c>
      <c r="BH23" s="129">
        <v>8.3000000000000004E-2</v>
      </c>
      <c r="BI23" s="129">
        <v>0.09</v>
      </c>
      <c r="BJ23" s="129">
        <v>0.11</v>
      </c>
      <c r="BK23" s="129">
        <v>0.15</v>
      </c>
      <c r="BL23" s="130">
        <v>0.14000000000000001</v>
      </c>
      <c r="BM23" s="93">
        <v>2.3E-2</v>
      </c>
      <c r="BN23" s="119">
        <v>8.8000000000000005E-3</v>
      </c>
      <c r="BO23" s="119">
        <v>2.1000000000000001E-2</v>
      </c>
      <c r="BP23" s="119">
        <v>9.4E-2</v>
      </c>
      <c r="BQ23" s="119">
        <v>0.11</v>
      </c>
      <c r="BR23" s="118">
        <v>6.0999999999999999E-2</v>
      </c>
      <c r="BS23" s="95">
        <v>4.5999999999999999E-2</v>
      </c>
      <c r="BT23" s="95">
        <v>1.9E-2</v>
      </c>
      <c r="BU23" s="95"/>
      <c r="BV23" s="95"/>
      <c r="BW23" s="96">
        <v>0.17</v>
      </c>
      <c r="BX23" s="132"/>
    </row>
    <row r="24" spans="2:76" ht="20.100000000000001" customHeight="1">
      <c r="B24" s="403" t="s">
        <v>1</v>
      </c>
      <c r="C24" s="404"/>
      <c r="D24" s="413"/>
      <c r="E24" s="414"/>
      <c r="F24" s="414"/>
      <c r="G24" s="414"/>
      <c r="H24" s="414"/>
      <c r="I24" s="414"/>
      <c r="J24" s="414"/>
      <c r="K24" s="414"/>
      <c r="L24" s="414"/>
      <c r="M24" s="414"/>
      <c r="N24" s="414"/>
      <c r="O24" s="414"/>
      <c r="P24" s="415"/>
      <c r="Q24" s="413"/>
      <c r="R24" s="414"/>
      <c r="S24" s="414"/>
      <c r="T24" s="414"/>
      <c r="U24" s="414"/>
      <c r="V24" s="414"/>
      <c r="W24" s="415"/>
      <c r="X24" s="133"/>
      <c r="Y24" s="127">
        <v>0.16</v>
      </c>
      <c r="Z24" s="126">
        <v>0.24</v>
      </c>
      <c r="AA24" s="126">
        <v>7.2999999999999995E-2</v>
      </c>
      <c r="AB24" s="127">
        <v>8.7999999999999995E-2</v>
      </c>
      <c r="AC24" s="126">
        <v>9.7999999999999997E-3</v>
      </c>
      <c r="AD24" s="126">
        <v>2.1999999999999999E-2</v>
      </c>
      <c r="AE24" s="126">
        <v>2.5999999999999999E-2</v>
      </c>
      <c r="AF24" s="117">
        <v>0.4</v>
      </c>
      <c r="AG24" s="127">
        <v>13</v>
      </c>
      <c r="AH24" s="126">
        <v>25</v>
      </c>
      <c r="AI24" s="126" t="s">
        <v>443</v>
      </c>
      <c r="AJ24" s="126">
        <v>14</v>
      </c>
      <c r="AK24" s="126">
        <v>79</v>
      </c>
      <c r="AL24" s="126">
        <v>0.41</v>
      </c>
      <c r="AM24" s="126">
        <v>3.8</v>
      </c>
      <c r="AN24" s="126">
        <v>0.25</v>
      </c>
      <c r="AO24" s="126">
        <v>1.3</v>
      </c>
      <c r="AP24" s="126">
        <v>0.23</v>
      </c>
      <c r="AQ24" s="126">
        <v>18</v>
      </c>
      <c r="AR24" s="126">
        <v>0.23</v>
      </c>
      <c r="AS24" s="126">
        <v>1.7</v>
      </c>
      <c r="AT24" s="126">
        <v>1.5</v>
      </c>
      <c r="AU24" s="126">
        <v>4.5</v>
      </c>
      <c r="AV24" s="126">
        <v>0.43</v>
      </c>
      <c r="AW24" s="126">
        <v>1.1000000000000001</v>
      </c>
      <c r="AX24" s="126">
        <v>0.24</v>
      </c>
      <c r="AY24" s="126">
        <v>0.37</v>
      </c>
      <c r="AZ24" s="126">
        <v>0.22</v>
      </c>
      <c r="BA24" s="126">
        <v>0.31</v>
      </c>
      <c r="BB24" s="126">
        <v>0.51</v>
      </c>
      <c r="BC24" s="126">
        <v>0.15</v>
      </c>
      <c r="BD24" s="126">
        <v>0.23</v>
      </c>
      <c r="BE24" s="126">
        <v>0.54</v>
      </c>
      <c r="BF24" s="116">
        <v>0.28000000000000003</v>
      </c>
      <c r="BG24" s="116">
        <v>0.28000000000000003</v>
      </c>
      <c r="BH24" s="116">
        <v>0.28000000000000003</v>
      </c>
      <c r="BI24" s="116">
        <v>0.3</v>
      </c>
      <c r="BJ24" s="116">
        <v>0.36</v>
      </c>
      <c r="BK24" s="116">
        <v>0.51</v>
      </c>
      <c r="BL24" s="126">
        <v>0.48</v>
      </c>
      <c r="BM24" s="115">
        <v>7.8E-2</v>
      </c>
      <c r="BN24" s="127">
        <v>2.9000000000000001E-2</v>
      </c>
      <c r="BO24" s="127">
        <v>6.9000000000000006E-2</v>
      </c>
      <c r="BP24" s="127">
        <v>0.31</v>
      </c>
      <c r="BQ24" s="127">
        <v>0.37</v>
      </c>
      <c r="BR24" s="126">
        <v>0.2</v>
      </c>
      <c r="BS24" s="116">
        <v>0.15</v>
      </c>
      <c r="BT24" s="116">
        <v>6.2E-2</v>
      </c>
      <c r="BU24" s="116"/>
      <c r="BV24" s="116"/>
      <c r="BW24" s="117">
        <v>0.56999999999999995</v>
      </c>
      <c r="BX24" s="134"/>
    </row>
    <row r="25" spans="2:76" ht="20.100000000000001" customHeight="1">
      <c r="B25" s="405" t="s">
        <v>29</v>
      </c>
      <c r="C25" s="406"/>
      <c r="D25" s="397"/>
      <c r="E25" s="407"/>
      <c r="F25" s="407"/>
      <c r="G25" s="407"/>
      <c r="H25" s="407"/>
      <c r="I25" s="407"/>
      <c r="J25" s="407"/>
      <c r="K25" s="407"/>
      <c r="L25" s="407"/>
      <c r="M25" s="407"/>
      <c r="N25" s="407"/>
      <c r="O25" s="407"/>
      <c r="P25" s="398"/>
      <c r="Q25" s="394"/>
      <c r="R25" s="382"/>
      <c r="S25" s="382"/>
      <c r="T25" s="382"/>
      <c r="U25" s="382"/>
      <c r="V25" s="382"/>
      <c r="W25" s="398"/>
      <c r="X25" s="398"/>
      <c r="Y25" s="382"/>
      <c r="Z25" s="382"/>
      <c r="AA25" s="419"/>
      <c r="AB25" s="382"/>
      <c r="AC25" s="382"/>
      <c r="AD25" s="382"/>
      <c r="AE25" s="382"/>
      <c r="AF25" s="382"/>
      <c r="AG25" s="394"/>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14"/>
      <c r="BJ25" s="14"/>
      <c r="BK25" s="382"/>
      <c r="BL25" s="382"/>
      <c r="BM25" s="394"/>
      <c r="BN25" s="382"/>
      <c r="BO25" s="382"/>
      <c r="BP25" s="382"/>
      <c r="BQ25" s="382"/>
      <c r="BR25" s="382"/>
      <c r="BS25" s="382"/>
      <c r="BT25" s="382"/>
      <c r="BU25" s="382"/>
      <c r="BV25" s="382"/>
      <c r="BW25" s="419"/>
      <c r="BX25" s="392"/>
    </row>
    <row r="26" spans="2:76" ht="20.100000000000001" customHeight="1">
      <c r="B26" s="405"/>
      <c r="C26" s="406"/>
      <c r="D26" s="405"/>
      <c r="E26" s="408"/>
      <c r="F26" s="408"/>
      <c r="G26" s="408"/>
      <c r="H26" s="408"/>
      <c r="I26" s="408"/>
      <c r="J26" s="408"/>
      <c r="K26" s="408"/>
      <c r="L26" s="408"/>
      <c r="M26" s="408"/>
      <c r="N26" s="408"/>
      <c r="O26" s="408"/>
      <c r="P26" s="406"/>
      <c r="Q26" s="395"/>
      <c r="R26" s="383"/>
      <c r="S26" s="383"/>
      <c r="T26" s="383"/>
      <c r="U26" s="383"/>
      <c r="V26" s="383"/>
      <c r="W26" s="406"/>
      <c r="X26" s="406"/>
      <c r="Y26" s="383"/>
      <c r="Z26" s="383"/>
      <c r="AA26" s="420"/>
      <c r="AB26" s="383"/>
      <c r="AC26" s="383"/>
      <c r="AD26" s="383"/>
      <c r="AE26" s="383"/>
      <c r="AF26" s="383"/>
      <c r="AG26" s="395"/>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135"/>
      <c r="BJ26" s="135"/>
      <c r="BK26" s="383"/>
      <c r="BL26" s="383"/>
      <c r="BM26" s="395"/>
      <c r="BN26" s="383"/>
      <c r="BO26" s="383"/>
      <c r="BP26" s="383"/>
      <c r="BQ26" s="383"/>
      <c r="BR26" s="383"/>
      <c r="BS26" s="383"/>
      <c r="BT26" s="383"/>
      <c r="BU26" s="383"/>
      <c r="BV26" s="383"/>
      <c r="BW26" s="420"/>
      <c r="BX26" s="393"/>
    </row>
    <row r="27" spans="2:76" ht="20.100000000000001" customHeight="1">
      <c r="B27" s="399"/>
      <c r="C27" s="400"/>
      <c r="D27" s="399"/>
      <c r="E27" s="409"/>
      <c r="F27" s="409"/>
      <c r="G27" s="409"/>
      <c r="H27" s="409"/>
      <c r="I27" s="409"/>
      <c r="J27" s="409"/>
      <c r="K27" s="409"/>
      <c r="L27" s="409"/>
      <c r="M27" s="409"/>
      <c r="N27" s="409"/>
      <c r="O27" s="409"/>
      <c r="P27" s="400"/>
      <c r="Q27" s="396"/>
      <c r="R27" s="384"/>
      <c r="S27" s="384"/>
      <c r="T27" s="384"/>
      <c r="U27" s="384"/>
      <c r="V27" s="384"/>
      <c r="W27" s="400"/>
      <c r="X27" s="400"/>
      <c r="Y27" s="384"/>
      <c r="Z27" s="384"/>
      <c r="AA27" s="421"/>
      <c r="AB27" s="384"/>
      <c r="AC27" s="384"/>
      <c r="AD27" s="384"/>
      <c r="AE27" s="384"/>
      <c r="AF27" s="384"/>
      <c r="AG27" s="396"/>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19"/>
      <c r="BJ27" s="19"/>
      <c r="BK27" s="384"/>
      <c r="BL27" s="384"/>
      <c r="BM27" s="396"/>
      <c r="BN27" s="384"/>
      <c r="BO27" s="384"/>
      <c r="BP27" s="384"/>
      <c r="BQ27" s="384"/>
      <c r="BR27" s="384"/>
      <c r="BS27" s="384"/>
      <c r="BT27" s="384"/>
      <c r="BU27" s="384"/>
      <c r="BV27" s="384"/>
      <c r="BW27" s="421"/>
      <c r="BX27" s="331"/>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D4:P4"/>
    <mergeCell ref="Q4:W4"/>
    <mergeCell ref="Y4:AF4"/>
    <mergeCell ref="AG4:BL4"/>
    <mergeCell ref="BM4:BW4"/>
    <mergeCell ref="B5:C6"/>
    <mergeCell ref="D5:P5"/>
    <mergeCell ref="Q5:Q6"/>
    <mergeCell ref="D6:E6"/>
    <mergeCell ref="K6:L6"/>
    <mergeCell ref="B23:C23"/>
    <mergeCell ref="D23:P24"/>
    <mergeCell ref="Q23:W24"/>
    <mergeCell ref="B24:C24"/>
    <mergeCell ref="B25:C27"/>
    <mergeCell ref="D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G25:AG27"/>
    <mergeCell ref="AH25:AH27"/>
    <mergeCell ref="AI25:AI27"/>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Z25:AZ27"/>
    <mergeCell ref="BA25:BA27"/>
    <mergeCell ref="BB25:BB27"/>
    <mergeCell ref="BC25:BC27"/>
    <mergeCell ref="BD25:BD27"/>
    <mergeCell ref="BE25:BE27"/>
    <mergeCell ref="BF25:BF27"/>
    <mergeCell ref="BG25:BG27"/>
    <mergeCell ref="BH25:BH27"/>
    <mergeCell ref="BK25:BK27"/>
    <mergeCell ref="BL25:BL27"/>
    <mergeCell ref="BM25:BM27"/>
    <mergeCell ref="BN25:BN27"/>
    <mergeCell ref="BO25:BO27"/>
    <mergeCell ref="BP25:BP27"/>
    <mergeCell ref="BQ25:BQ27"/>
    <mergeCell ref="BR25:BR27"/>
    <mergeCell ref="BX25:BX27"/>
    <mergeCell ref="BS25:BS27"/>
    <mergeCell ref="BT25:BT27"/>
    <mergeCell ref="BU25:BU27"/>
    <mergeCell ref="BV25:BV27"/>
    <mergeCell ref="BW25:BW27"/>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BT61"/>
  <sheetViews>
    <sheetView view="pageBreakPreview" zoomScale="70" zoomScaleNormal="100" zoomScaleSheetLayoutView="70" workbookViewId="0">
      <selection activeCell="Q38" sqref="Q38"/>
    </sheetView>
  </sheetViews>
  <sheetFormatPr defaultRowHeight="14.25"/>
  <cols>
    <col min="1" max="1" width="7.625" style="146" customWidth="1"/>
    <col min="2" max="5" width="7.625" style="154" customWidth="1"/>
    <col min="6" max="7" width="7.625" style="146" customWidth="1"/>
    <col min="8" max="8" width="7.625" style="147" customWidth="1"/>
    <col min="9" max="38" width="6.625" style="146" customWidth="1"/>
    <col min="39" max="39" width="6.625" style="148" customWidth="1"/>
    <col min="40" max="40" width="8.625" style="146" customWidth="1"/>
    <col min="41" max="44" width="8.625" style="154" customWidth="1"/>
    <col min="45" max="45" width="7.625" style="170" customWidth="1"/>
    <col min="46" max="49" width="7.625" style="171" customWidth="1"/>
    <col min="50" max="56" width="7.625" style="152" customWidth="1"/>
    <col min="57" max="57" width="9" style="146"/>
    <col min="58" max="71" width="9" style="147"/>
    <col min="72" max="16384" width="9" style="146"/>
  </cols>
  <sheetData>
    <row r="1" spans="1:71" ht="15" customHeight="1">
      <c r="A1" s="144" t="s">
        <v>382</v>
      </c>
      <c r="B1" s="145"/>
      <c r="C1" s="145"/>
      <c r="D1" s="145"/>
      <c r="E1" s="145"/>
      <c r="AN1" s="144" t="s">
        <v>383</v>
      </c>
      <c r="AO1" s="145"/>
      <c r="AP1" s="145"/>
      <c r="AQ1" s="145"/>
      <c r="AR1" s="145"/>
      <c r="AS1" s="149"/>
      <c r="AT1" s="150"/>
      <c r="AU1" s="151"/>
      <c r="AV1" s="151"/>
      <c r="AW1" s="152"/>
    </row>
    <row r="2" spans="1:71" ht="15" customHeight="1">
      <c r="A2" s="153"/>
      <c r="AN2" s="153"/>
      <c r="AS2" s="155"/>
      <c r="AT2" s="151"/>
      <c r="AU2" s="151"/>
      <c r="AV2" s="151"/>
      <c r="AW2" s="152"/>
    </row>
    <row r="3" spans="1:71" ht="15" customHeight="1">
      <c r="A3" s="156" t="s">
        <v>384</v>
      </c>
      <c r="B3" s="157"/>
      <c r="C3" s="158"/>
      <c r="D3" s="159"/>
      <c r="E3" s="160"/>
      <c r="F3" s="160"/>
      <c r="AG3" s="148"/>
      <c r="AH3" s="161"/>
      <c r="AI3" s="161"/>
      <c r="AJ3" s="161"/>
      <c r="AK3" s="161"/>
      <c r="AL3" s="145"/>
      <c r="AM3" s="161"/>
      <c r="AN3" s="156" t="s">
        <v>384</v>
      </c>
      <c r="AO3" s="162">
        <f>B3</f>
        <v>0</v>
      </c>
      <c r="AP3" s="156"/>
      <c r="AQ3" s="163"/>
      <c r="AR3" s="164"/>
      <c r="AS3" s="165"/>
      <c r="AT3" s="152"/>
      <c r="AU3" s="152"/>
      <c r="AV3" s="152"/>
      <c r="AW3" s="152"/>
      <c r="AY3" s="147"/>
      <c r="AZ3" s="147"/>
      <c r="BA3" s="147"/>
      <c r="BB3" s="147"/>
      <c r="BC3" s="147"/>
      <c r="BD3" s="147"/>
    </row>
    <row r="4" spans="1:71" ht="15" customHeight="1">
      <c r="A4" s="156" t="s">
        <v>385</v>
      </c>
      <c r="B4" s="157"/>
      <c r="C4" s="166"/>
      <c r="D4" s="156"/>
      <c r="E4" s="156" t="s">
        <v>386</v>
      </c>
      <c r="F4" s="167"/>
      <c r="AG4" s="148"/>
      <c r="AH4" s="161"/>
      <c r="AI4" s="161"/>
      <c r="AJ4" s="161"/>
      <c r="AK4" s="161"/>
      <c r="AL4" s="145"/>
      <c r="AM4" s="161"/>
      <c r="AN4" s="156" t="s">
        <v>385</v>
      </c>
      <c r="AO4" s="162">
        <f>B4</f>
        <v>0</v>
      </c>
      <c r="AP4" s="162"/>
      <c r="AQ4" s="156"/>
      <c r="AR4" s="156" t="str">
        <f>E4</f>
        <v>担当者：</v>
      </c>
      <c r="AS4" s="156">
        <f>F4</f>
        <v>0</v>
      </c>
      <c r="AT4" s="152"/>
      <c r="AU4" s="152"/>
      <c r="AV4" s="152"/>
      <c r="AW4" s="152"/>
      <c r="AY4" s="147"/>
      <c r="AZ4" s="147"/>
      <c r="BA4" s="147"/>
      <c r="BB4" s="147"/>
      <c r="BC4" s="147"/>
      <c r="BD4" s="147"/>
    </row>
    <row r="5" spans="1:71" ht="15" customHeight="1">
      <c r="A5" s="153"/>
      <c r="B5" s="168"/>
      <c r="C5" s="168"/>
      <c r="D5" s="168"/>
      <c r="E5" s="168"/>
      <c r="F5" s="153"/>
      <c r="G5" s="153"/>
      <c r="H5" s="169"/>
      <c r="AN5" s="153"/>
      <c r="AO5" s="145"/>
      <c r="AP5" s="145"/>
      <c r="AQ5" s="145"/>
      <c r="AR5" s="145"/>
    </row>
    <row r="6" spans="1:71" ht="15" customHeight="1">
      <c r="A6" s="172"/>
      <c r="B6" s="173" t="s">
        <v>387</v>
      </c>
      <c r="C6" s="168"/>
      <c r="D6" s="168"/>
      <c r="E6" s="168"/>
      <c r="F6" s="160"/>
      <c r="AN6" s="156" t="s">
        <v>388</v>
      </c>
      <c r="AO6" s="166" t="s">
        <v>389</v>
      </c>
      <c r="AP6" s="145"/>
      <c r="AQ6" s="145"/>
      <c r="AR6" s="145"/>
      <c r="AW6" s="152"/>
      <c r="BF6" s="174" t="s">
        <v>390</v>
      </c>
    </row>
    <row r="7" spans="1:71" ht="15" customHeight="1" thickBot="1">
      <c r="B7" s="145"/>
      <c r="C7" s="145"/>
      <c r="D7" s="145"/>
      <c r="E7" s="145"/>
      <c r="AO7" s="145"/>
      <c r="AP7" s="145"/>
      <c r="AQ7" s="145"/>
      <c r="AR7" s="145"/>
      <c r="AS7" s="149"/>
      <c r="BF7" s="175"/>
    </row>
    <row r="8" spans="1:71" s="153" customFormat="1" ht="15" customHeight="1">
      <c r="A8" s="176"/>
      <c r="B8" s="440" t="s">
        <v>391</v>
      </c>
      <c r="C8" s="441"/>
      <c r="D8" s="441"/>
      <c r="E8" s="441"/>
      <c r="F8" s="450" t="s">
        <v>392</v>
      </c>
      <c r="G8" s="451"/>
      <c r="H8" s="452"/>
      <c r="I8" s="453" t="s">
        <v>393</v>
      </c>
      <c r="J8" s="451"/>
      <c r="K8" s="451"/>
      <c r="L8" s="451"/>
      <c r="M8" s="451"/>
      <c r="N8" s="451"/>
      <c r="O8" s="451"/>
      <c r="P8" s="451"/>
      <c r="Q8" s="451"/>
      <c r="R8" s="451"/>
      <c r="S8" s="451"/>
      <c r="T8" s="451"/>
      <c r="U8" s="451"/>
      <c r="V8" s="451"/>
      <c r="W8" s="451"/>
      <c r="X8" s="452"/>
      <c r="Y8" s="453" t="s">
        <v>394</v>
      </c>
      <c r="Z8" s="451"/>
      <c r="AA8" s="451"/>
      <c r="AB8" s="451"/>
      <c r="AC8" s="451"/>
      <c r="AD8" s="451"/>
      <c r="AE8" s="451"/>
      <c r="AF8" s="452"/>
      <c r="AG8" s="453" t="s">
        <v>395</v>
      </c>
      <c r="AH8" s="451"/>
      <c r="AI8" s="451"/>
      <c r="AJ8" s="452"/>
      <c r="AK8" s="453" t="s">
        <v>396</v>
      </c>
      <c r="AL8" s="454"/>
      <c r="AM8" s="177"/>
      <c r="AN8" s="176"/>
      <c r="AO8" s="440" t="s">
        <v>391</v>
      </c>
      <c r="AP8" s="441"/>
      <c r="AQ8" s="441"/>
      <c r="AR8" s="441"/>
      <c r="AS8" s="442" t="s">
        <v>397</v>
      </c>
      <c r="AT8" s="443"/>
      <c r="AU8" s="443"/>
      <c r="AV8" s="444"/>
      <c r="AW8" s="445" t="s">
        <v>398</v>
      </c>
      <c r="AX8" s="446"/>
      <c r="AY8" s="446"/>
      <c r="AZ8" s="446"/>
      <c r="BA8" s="446"/>
      <c r="BB8" s="446"/>
      <c r="BC8" s="446"/>
      <c r="BD8" s="447"/>
      <c r="BF8" s="448" t="s">
        <v>399</v>
      </c>
      <c r="BG8" s="449"/>
      <c r="BH8" s="449"/>
      <c r="BI8" s="449"/>
      <c r="BJ8" s="449"/>
      <c r="BK8" s="449"/>
      <c r="BL8" s="449"/>
      <c r="BM8" s="449"/>
      <c r="BN8" s="178"/>
      <c r="BO8" s="178"/>
      <c r="BP8" s="178"/>
      <c r="BQ8" s="178"/>
      <c r="BR8" s="178"/>
      <c r="BS8" s="179"/>
    </row>
    <row r="9" spans="1:71" s="153" customFormat="1" ht="15" customHeight="1">
      <c r="A9" s="180" t="s">
        <v>400</v>
      </c>
      <c r="B9" s="433" t="s">
        <v>401</v>
      </c>
      <c r="C9" s="434"/>
      <c r="D9" s="433" t="s">
        <v>402</v>
      </c>
      <c r="E9" s="434"/>
      <c r="F9" s="181" t="s">
        <v>403</v>
      </c>
      <c r="G9" s="182" t="s">
        <v>404</v>
      </c>
      <c r="H9" s="183" t="s">
        <v>405</v>
      </c>
      <c r="I9" s="437" t="s">
        <v>406</v>
      </c>
      <c r="J9" s="438"/>
      <c r="K9" s="437" t="s">
        <v>407</v>
      </c>
      <c r="L9" s="438"/>
      <c r="M9" s="437" t="s">
        <v>408</v>
      </c>
      <c r="N9" s="438"/>
      <c r="O9" s="437" t="s">
        <v>409</v>
      </c>
      <c r="P9" s="438"/>
      <c r="Q9" s="437" t="s">
        <v>410</v>
      </c>
      <c r="R9" s="438"/>
      <c r="S9" s="437" t="s">
        <v>411</v>
      </c>
      <c r="T9" s="438"/>
      <c r="U9" s="437" t="s">
        <v>412</v>
      </c>
      <c r="V9" s="438"/>
      <c r="W9" s="437" t="s">
        <v>413</v>
      </c>
      <c r="X9" s="438"/>
      <c r="Y9" s="437" t="s">
        <v>406</v>
      </c>
      <c r="Z9" s="438"/>
      <c r="AA9" s="437" t="s">
        <v>407</v>
      </c>
      <c r="AB9" s="438"/>
      <c r="AC9" s="437" t="s">
        <v>408</v>
      </c>
      <c r="AD9" s="438"/>
      <c r="AE9" s="437" t="s">
        <v>409</v>
      </c>
      <c r="AF9" s="438"/>
      <c r="AG9" s="437" t="s">
        <v>406</v>
      </c>
      <c r="AH9" s="438"/>
      <c r="AI9" s="437" t="s">
        <v>408</v>
      </c>
      <c r="AJ9" s="438"/>
      <c r="AK9" s="437" t="s">
        <v>409</v>
      </c>
      <c r="AL9" s="439"/>
      <c r="AM9" s="177"/>
      <c r="AN9" s="180" t="s">
        <v>414</v>
      </c>
      <c r="AO9" s="433" t="s">
        <v>401</v>
      </c>
      <c r="AP9" s="434"/>
      <c r="AQ9" s="433" t="s">
        <v>402</v>
      </c>
      <c r="AR9" s="434"/>
      <c r="AS9" s="435" t="s">
        <v>415</v>
      </c>
      <c r="AT9" s="431" t="s">
        <v>416</v>
      </c>
      <c r="AU9" s="431" t="s">
        <v>417</v>
      </c>
      <c r="AV9" s="431" t="s">
        <v>418</v>
      </c>
      <c r="AW9" s="431" t="s">
        <v>406</v>
      </c>
      <c r="AX9" s="431" t="s">
        <v>407</v>
      </c>
      <c r="AY9" s="431" t="s">
        <v>408</v>
      </c>
      <c r="AZ9" s="431" t="s">
        <v>409</v>
      </c>
      <c r="BA9" s="431" t="s">
        <v>410</v>
      </c>
      <c r="BB9" s="431" t="s">
        <v>411</v>
      </c>
      <c r="BC9" s="431" t="s">
        <v>419</v>
      </c>
      <c r="BD9" s="427" t="s">
        <v>420</v>
      </c>
      <c r="BF9" s="429" t="s">
        <v>421</v>
      </c>
      <c r="BG9" s="423" t="s">
        <v>422</v>
      </c>
      <c r="BH9" s="423" t="s">
        <v>423</v>
      </c>
      <c r="BI9" s="423" t="s">
        <v>424</v>
      </c>
      <c r="BJ9" s="423" t="s">
        <v>425</v>
      </c>
      <c r="BK9" s="423" t="s">
        <v>426</v>
      </c>
      <c r="BL9" s="423" t="s">
        <v>427</v>
      </c>
      <c r="BM9" s="425" t="s">
        <v>428</v>
      </c>
      <c r="BN9" s="184" t="s">
        <v>429</v>
      </c>
      <c r="BO9" s="184" t="s">
        <v>430</v>
      </c>
      <c r="BP9" s="184" t="s">
        <v>431</v>
      </c>
      <c r="BQ9" s="184" t="s">
        <v>432</v>
      </c>
      <c r="BR9" s="184" t="s">
        <v>433</v>
      </c>
      <c r="BS9" s="185" t="s">
        <v>434</v>
      </c>
    </row>
    <row r="10" spans="1:71" s="195" customFormat="1" ht="15" customHeight="1" thickBot="1">
      <c r="A10" s="186"/>
      <c r="B10" s="187" t="s">
        <v>435</v>
      </c>
      <c r="C10" s="188" t="s">
        <v>436</v>
      </c>
      <c r="D10" s="187" t="s">
        <v>435</v>
      </c>
      <c r="E10" s="188" t="s">
        <v>436</v>
      </c>
      <c r="F10" s="189" t="s">
        <v>437</v>
      </c>
      <c r="G10" s="189" t="s">
        <v>438</v>
      </c>
      <c r="H10" s="189" t="s">
        <v>438</v>
      </c>
      <c r="I10" s="190" t="s">
        <v>439</v>
      </c>
      <c r="J10" s="190" t="s">
        <v>440</v>
      </c>
      <c r="K10" s="190" t="s">
        <v>439</v>
      </c>
      <c r="L10" s="190" t="s">
        <v>440</v>
      </c>
      <c r="M10" s="190" t="s">
        <v>439</v>
      </c>
      <c r="N10" s="190" t="s">
        <v>440</v>
      </c>
      <c r="O10" s="190" t="s">
        <v>439</v>
      </c>
      <c r="P10" s="190" t="s">
        <v>440</v>
      </c>
      <c r="Q10" s="190" t="s">
        <v>439</v>
      </c>
      <c r="R10" s="190" t="s">
        <v>440</v>
      </c>
      <c r="S10" s="190" t="s">
        <v>439</v>
      </c>
      <c r="T10" s="190" t="s">
        <v>440</v>
      </c>
      <c r="U10" s="190" t="s">
        <v>439</v>
      </c>
      <c r="V10" s="190" t="s">
        <v>440</v>
      </c>
      <c r="W10" s="190" t="s">
        <v>439</v>
      </c>
      <c r="X10" s="190" t="s">
        <v>440</v>
      </c>
      <c r="Y10" s="190" t="s">
        <v>439</v>
      </c>
      <c r="Z10" s="190" t="s">
        <v>440</v>
      </c>
      <c r="AA10" s="190" t="s">
        <v>439</v>
      </c>
      <c r="AB10" s="190" t="s">
        <v>440</v>
      </c>
      <c r="AC10" s="190" t="s">
        <v>439</v>
      </c>
      <c r="AD10" s="190" t="s">
        <v>440</v>
      </c>
      <c r="AE10" s="190" t="s">
        <v>439</v>
      </c>
      <c r="AF10" s="190" t="s">
        <v>440</v>
      </c>
      <c r="AG10" s="190" t="s">
        <v>439</v>
      </c>
      <c r="AH10" s="190" t="s">
        <v>440</v>
      </c>
      <c r="AI10" s="190" t="s">
        <v>439</v>
      </c>
      <c r="AJ10" s="190" t="s">
        <v>440</v>
      </c>
      <c r="AK10" s="190" t="s">
        <v>439</v>
      </c>
      <c r="AL10" s="191" t="s">
        <v>440</v>
      </c>
      <c r="AM10" s="192"/>
      <c r="AN10" s="186"/>
      <c r="AO10" s="193" t="s">
        <v>441</v>
      </c>
      <c r="AP10" s="194" t="s">
        <v>442</v>
      </c>
      <c r="AQ10" s="193" t="s">
        <v>441</v>
      </c>
      <c r="AR10" s="194" t="s">
        <v>442</v>
      </c>
      <c r="AS10" s="436"/>
      <c r="AT10" s="432"/>
      <c r="AU10" s="432"/>
      <c r="AV10" s="432"/>
      <c r="AW10" s="432"/>
      <c r="AX10" s="432"/>
      <c r="AY10" s="432"/>
      <c r="AZ10" s="432"/>
      <c r="BA10" s="432"/>
      <c r="BB10" s="432"/>
      <c r="BC10" s="432"/>
      <c r="BD10" s="428"/>
      <c r="BF10" s="430"/>
      <c r="BG10" s="424"/>
      <c r="BH10" s="424"/>
      <c r="BI10" s="424"/>
      <c r="BJ10" s="424"/>
      <c r="BK10" s="424"/>
      <c r="BL10" s="424"/>
      <c r="BM10" s="426"/>
      <c r="BN10" s="196"/>
      <c r="BO10" s="196"/>
      <c r="BP10" s="196"/>
      <c r="BQ10" s="196"/>
      <c r="BR10" s="196"/>
      <c r="BS10" s="197"/>
    </row>
    <row r="11" spans="1:71" s="153" customFormat="1" ht="15" customHeight="1">
      <c r="A11" s="198"/>
      <c r="B11" s="199"/>
      <c r="C11" s="200"/>
      <c r="D11" s="199"/>
      <c r="E11" s="200"/>
      <c r="F11" s="201"/>
      <c r="G11" s="202"/>
      <c r="H11" s="203">
        <f t="shared" ref="H11:H17" si="0">G11*(20+273)/(F11+273)</f>
        <v>0</v>
      </c>
      <c r="I11" s="204"/>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5"/>
      <c r="AM11" s="206"/>
      <c r="AN11" s="207">
        <f t="shared" ref="AN11:AR38" si="1">A11</f>
        <v>0</v>
      </c>
      <c r="AO11" s="208">
        <f t="shared" si="1"/>
        <v>0</v>
      </c>
      <c r="AP11" s="209">
        <f t="shared" si="1"/>
        <v>0</v>
      </c>
      <c r="AQ11" s="208">
        <f t="shared" si="1"/>
        <v>0</v>
      </c>
      <c r="AR11" s="209">
        <f t="shared" si="1"/>
        <v>0</v>
      </c>
      <c r="AS11" s="210" t="e">
        <f t="shared" ref="AS11:AS38" si="2">1000/96.06*(Y11-Z11+AG11-AH11)*20/H11</f>
        <v>#DIV/0!</v>
      </c>
      <c r="AT11" s="211" t="s">
        <v>443</v>
      </c>
      <c r="AU11" s="211" t="s">
        <v>443</v>
      </c>
      <c r="AV11" s="212" t="e">
        <f t="shared" ref="AV11:AV38" si="3">1000/18.04*(AE11-AF11+AK11-AL11)*20/H11</f>
        <v>#DIV/0!</v>
      </c>
      <c r="AW11" s="213" t="e">
        <f t="shared" ref="AW11:AW17" si="4">1000/96.06*(I11-J11)*20/H11</f>
        <v>#DIV/0!</v>
      </c>
      <c r="AX11" s="213" t="e">
        <f t="shared" ref="AX11:AX17" si="5">1000/62.01*(K11-L11)*20/H11</f>
        <v>#DIV/0!</v>
      </c>
      <c r="AY11" s="213" t="e">
        <f t="shared" ref="AY11:AY17" si="6">1000/35.45*(M11-N11)*20/H11</f>
        <v>#DIV/0!</v>
      </c>
      <c r="AZ11" s="214" t="e">
        <f t="shared" ref="AZ11:AZ17" si="7">1000/18.04*(O11-P11)*20/H11</f>
        <v>#DIV/0!</v>
      </c>
      <c r="BA11" s="214" t="e">
        <f t="shared" ref="BA11:BA17" si="8">1000/22.99*(Q11-R11)*20/H11</f>
        <v>#DIV/0!</v>
      </c>
      <c r="BB11" s="214" t="e">
        <f t="shared" ref="BB11:BB17" si="9">1000/39.1*(S11-T11)*20/H11</f>
        <v>#DIV/0!</v>
      </c>
      <c r="BC11" s="214" t="e">
        <f t="shared" ref="BC11:BC17" si="10">1000/24.31*(U11-V11)*20/H11</f>
        <v>#DIV/0!</v>
      </c>
      <c r="BD11" s="215" t="e">
        <f t="shared" ref="BD11:BD17" si="11">1000/40*(W11-X11)*20/H11</f>
        <v>#DIV/0!</v>
      </c>
      <c r="BF11" s="216">
        <f t="shared" ref="BF11:BF38" si="12">(I11-J11)/48.03*1000</f>
        <v>0</v>
      </c>
      <c r="BG11" s="217">
        <f t="shared" ref="BG11:BG38" si="13">(K11-L11)/62.01*1000</f>
        <v>0</v>
      </c>
      <c r="BH11" s="217">
        <f t="shared" ref="BH11:BH38" si="14">(M11-N11)/35.45*1000</f>
        <v>0</v>
      </c>
      <c r="BI11" s="217">
        <f t="shared" ref="BI11:BI38" si="15">(O11-P11)/18.04*1000</f>
        <v>0</v>
      </c>
      <c r="BJ11" s="217">
        <f t="shared" ref="BJ11:BJ38" si="16">(Q11-R11)/22.99*1000</f>
        <v>0</v>
      </c>
      <c r="BK11" s="217">
        <f t="shared" ref="BK11:BK38" si="17">(S11-T11)/39.1*1000</f>
        <v>0</v>
      </c>
      <c r="BL11" s="217">
        <f t="shared" ref="BL11:BL38" si="18">(U11-V11)/12.16*1000</f>
        <v>0</v>
      </c>
      <c r="BM11" s="217">
        <f t="shared" ref="BM11:BM38" si="19">(W11-X11)/20.04*1000</f>
        <v>0</v>
      </c>
      <c r="BN11" s="217">
        <f t="shared" ref="BN11:BN38" si="20">SUM(BF11:BH11)</f>
        <v>0</v>
      </c>
      <c r="BO11" s="217">
        <f t="shared" ref="BO11:BO38" si="21">SUM(BI11:BM11)</f>
        <v>0</v>
      </c>
      <c r="BP11" s="217">
        <f t="shared" ref="BP11:BP38" si="22">BN11+BO11</f>
        <v>0</v>
      </c>
      <c r="BQ11" s="217" t="e">
        <f t="shared" ref="BQ11:BQ38" si="23">(BO11-BN11)/BP11*100</f>
        <v>#DIV/0!</v>
      </c>
      <c r="BR11" s="217">
        <f t="shared" ref="BR11:BR38" si="24">IF(BP11&lt;50,30,IF(BP11&lt;=100,15,8))</f>
        <v>30</v>
      </c>
      <c r="BS11" s="218" t="e">
        <f t="shared" ref="BS11:BS38" si="25">IF(ABS(BQ11)&lt;BR11,"○","×")</f>
        <v>#DIV/0!</v>
      </c>
    </row>
    <row r="12" spans="1:71" s="153" customFormat="1" ht="15" customHeight="1">
      <c r="A12" s="198"/>
      <c r="B12" s="199"/>
      <c r="C12" s="200"/>
      <c r="D12" s="199"/>
      <c r="E12" s="200"/>
      <c r="F12" s="201"/>
      <c r="G12" s="202"/>
      <c r="H12" s="203">
        <f t="shared" si="0"/>
        <v>0</v>
      </c>
      <c r="I12" s="204"/>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5"/>
      <c r="AM12" s="219"/>
      <c r="AN12" s="207">
        <f t="shared" si="1"/>
        <v>0</v>
      </c>
      <c r="AO12" s="208">
        <f t="shared" si="1"/>
        <v>0</v>
      </c>
      <c r="AP12" s="209">
        <f t="shared" si="1"/>
        <v>0</v>
      </c>
      <c r="AQ12" s="208">
        <f t="shared" si="1"/>
        <v>0</v>
      </c>
      <c r="AR12" s="209">
        <f t="shared" si="1"/>
        <v>0</v>
      </c>
      <c r="AS12" s="210" t="e">
        <f t="shared" si="2"/>
        <v>#DIV/0!</v>
      </c>
      <c r="AT12" s="213" t="e">
        <f>1000/62.01*(AA12-AB12)*20/H12</f>
        <v>#DIV/0!</v>
      </c>
      <c r="AU12" s="211" t="s">
        <v>443</v>
      </c>
      <c r="AV12" s="212" t="e">
        <f t="shared" si="3"/>
        <v>#DIV/0!</v>
      </c>
      <c r="AW12" s="213" t="e">
        <f t="shared" si="4"/>
        <v>#DIV/0!</v>
      </c>
      <c r="AX12" s="213" t="e">
        <f t="shared" si="5"/>
        <v>#DIV/0!</v>
      </c>
      <c r="AY12" s="213" t="e">
        <f t="shared" si="6"/>
        <v>#DIV/0!</v>
      </c>
      <c r="AZ12" s="214" t="e">
        <f t="shared" si="7"/>
        <v>#DIV/0!</v>
      </c>
      <c r="BA12" s="214" t="e">
        <f t="shared" si="8"/>
        <v>#DIV/0!</v>
      </c>
      <c r="BB12" s="214" t="e">
        <f t="shared" si="9"/>
        <v>#DIV/0!</v>
      </c>
      <c r="BC12" s="214" t="e">
        <f t="shared" si="10"/>
        <v>#DIV/0!</v>
      </c>
      <c r="BD12" s="215" t="e">
        <f t="shared" si="11"/>
        <v>#DIV/0!</v>
      </c>
      <c r="BF12" s="220">
        <f t="shared" si="12"/>
        <v>0</v>
      </c>
      <c r="BG12" s="221">
        <f t="shared" si="13"/>
        <v>0</v>
      </c>
      <c r="BH12" s="221">
        <f t="shared" si="14"/>
        <v>0</v>
      </c>
      <c r="BI12" s="221">
        <f t="shared" si="15"/>
        <v>0</v>
      </c>
      <c r="BJ12" s="221">
        <f t="shared" si="16"/>
        <v>0</v>
      </c>
      <c r="BK12" s="221">
        <f t="shared" si="17"/>
        <v>0</v>
      </c>
      <c r="BL12" s="221">
        <f t="shared" si="18"/>
        <v>0</v>
      </c>
      <c r="BM12" s="221">
        <f t="shared" si="19"/>
        <v>0</v>
      </c>
      <c r="BN12" s="221">
        <f t="shared" si="20"/>
        <v>0</v>
      </c>
      <c r="BO12" s="221">
        <f t="shared" si="21"/>
        <v>0</v>
      </c>
      <c r="BP12" s="221">
        <f t="shared" si="22"/>
        <v>0</v>
      </c>
      <c r="BQ12" s="221" t="e">
        <f t="shared" si="23"/>
        <v>#DIV/0!</v>
      </c>
      <c r="BR12" s="221">
        <f t="shared" si="24"/>
        <v>30</v>
      </c>
      <c r="BS12" s="222" t="e">
        <f t="shared" si="25"/>
        <v>#DIV/0!</v>
      </c>
    </row>
    <row r="13" spans="1:71" s="153" customFormat="1" ht="15" customHeight="1">
      <c r="A13" s="198"/>
      <c r="B13" s="199"/>
      <c r="C13" s="200"/>
      <c r="D13" s="199"/>
      <c r="E13" s="200"/>
      <c r="F13" s="201"/>
      <c r="G13" s="202"/>
      <c r="H13" s="203">
        <f t="shared" si="0"/>
        <v>0</v>
      </c>
      <c r="I13" s="204"/>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5"/>
      <c r="AM13" s="159"/>
      <c r="AN13" s="207">
        <f t="shared" si="1"/>
        <v>0</v>
      </c>
      <c r="AO13" s="208">
        <f t="shared" si="1"/>
        <v>0</v>
      </c>
      <c r="AP13" s="209">
        <f t="shared" si="1"/>
        <v>0</v>
      </c>
      <c r="AQ13" s="208">
        <f t="shared" si="1"/>
        <v>0</v>
      </c>
      <c r="AR13" s="209">
        <f t="shared" si="1"/>
        <v>0</v>
      </c>
      <c r="AS13" s="210" t="e">
        <f t="shared" si="2"/>
        <v>#DIV/0!</v>
      </c>
      <c r="AT13" s="213" t="e">
        <f>1000/62.01*(AA13-AB13)*20/H13</f>
        <v>#DIV/0!</v>
      </c>
      <c r="AU13" s="211" t="s">
        <v>443</v>
      </c>
      <c r="AV13" s="212" t="e">
        <f t="shared" si="3"/>
        <v>#DIV/0!</v>
      </c>
      <c r="AW13" s="213" t="e">
        <f t="shared" si="4"/>
        <v>#DIV/0!</v>
      </c>
      <c r="AX13" s="213" t="e">
        <f t="shared" si="5"/>
        <v>#DIV/0!</v>
      </c>
      <c r="AY13" s="213" t="e">
        <f t="shared" si="6"/>
        <v>#DIV/0!</v>
      </c>
      <c r="AZ13" s="214" t="e">
        <f t="shared" si="7"/>
        <v>#DIV/0!</v>
      </c>
      <c r="BA13" s="214" t="e">
        <f t="shared" si="8"/>
        <v>#DIV/0!</v>
      </c>
      <c r="BB13" s="214" t="e">
        <f t="shared" si="9"/>
        <v>#DIV/0!</v>
      </c>
      <c r="BC13" s="214" t="e">
        <f t="shared" si="10"/>
        <v>#DIV/0!</v>
      </c>
      <c r="BD13" s="215" t="e">
        <f t="shared" si="11"/>
        <v>#DIV/0!</v>
      </c>
      <c r="BF13" s="220">
        <f t="shared" si="12"/>
        <v>0</v>
      </c>
      <c r="BG13" s="221">
        <f t="shared" si="13"/>
        <v>0</v>
      </c>
      <c r="BH13" s="221">
        <f t="shared" si="14"/>
        <v>0</v>
      </c>
      <c r="BI13" s="221">
        <f t="shared" si="15"/>
        <v>0</v>
      </c>
      <c r="BJ13" s="221">
        <f t="shared" si="16"/>
        <v>0</v>
      </c>
      <c r="BK13" s="221">
        <f t="shared" si="17"/>
        <v>0</v>
      </c>
      <c r="BL13" s="221">
        <f t="shared" si="18"/>
        <v>0</v>
      </c>
      <c r="BM13" s="221">
        <f t="shared" si="19"/>
        <v>0</v>
      </c>
      <c r="BN13" s="221">
        <f t="shared" si="20"/>
        <v>0</v>
      </c>
      <c r="BO13" s="221">
        <f t="shared" si="21"/>
        <v>0</v>
      </c>
      <c r="BP13" s="221">
        <f t="shared" si="22"/>
        <v>0</v>
      </c>
      <c r="BQ13" s="221" t="e">
        <f t="shared" si="23"/>
        <v>#DIV/0!</v>
      </c>
      <c r="BR13" s="221">
        <f t="shared" si="24"/>
        <v>30</v>
      </c>
      <c r="BS13" s="222" t="e">
        <f t="shared" si="25"/>
        <v>#DIV/0!</v>
      </c>
    </row>
    <row r="14" spans="1:71" s="153" customFormat="1" ht="15" customHeight="1">
      <c r="A14" s="198"/>
      <c r="B14" s="199"/>
      <c r="C14" s="200"/>
      <c r="D14" s="199"/>
      <c r="E14" s="200"/>
      <c r="F14" s="201"/>
      <c r="G14" s="202"/>
      <c r="H14" s="203">
        <f t="shared" si="0"/>
        <v>0</v>
      </c>
      <c r="I14" s="204"/>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5"/>
      <c r="AM14" s="159"/>
      <c r="AN14" s="207">
        <f t="shared" si="1"/>
        <v>0</v>
      </c>
      <c r="AO14" s="208">
        <f t="shared" si="1"/>
        <v>0</v>
      </c>
      <c r="AP14" s="209">
        <f t="shared" si="1"/>
        <v>0</v>
      </c>
      <c r="AQ14" s="208">
        <f t="shared" si="1"/>
        <v>0</v>
      </c>
      <c r="AR14" s="209">
        <f t="shared" si="1"/>
        <v>0</v>
      </c>
      <c r="AS14" s="210" t="e">
        <f t="shared" si="2"/>
        <v>#DIV/0!</v>
      </c>
      <c r="AT14" s="211" t="s">
        <v>443</v>
      </c>
      <c r="AU14" s="203" t="e">
        <f>1000/35.45*(AI14-AJ14)*20/H14</f>
        <v>#DIV/0!</v>
      </c>
      <c r="AV14" s="212" t="e">
        <f t="shared" si="3"/>
        <v>#DIV/0!</v>
      </c>
      <c r="AW14" s="213" t="e">
        <f t="shared" si="4"/>
        <v>#DIV/0!</v>
      </c>
      <c r="AX14" s="213" t="e">
        <f t="shared" si="5"/>
        <v>#DIV/0!</v>
      </c>
      <c r="AY14" s="213" t="e">
        <f t="shared" si="6"/>
        <v>#DIV/0!</v>
      </c>
      <c r="AZ14" s="214" t="e">
        <f t="shared" si="7"/>
        <v>#DIV/0!</v>
      </c>
      <c r="BA14" s="214" t="e">
        <f t="shared" si="8"/>
        <v>#DIV/0!</v>
      </c>
      <c r="BB14" s="214" t="e">
        <f t="shared" si="9"/>
        <v>#DIV/0!</v>
      </c>
      <c r="BC14" s="214" t="e">
        <f t="shared" si="10"/>
        <v>#DIV/0!</v>
      </c>
      <c r="BD14" s="215" t="e">
        <f t="shared" si="11"/>
        <v>#DIV/0!</v>
      </c>
      <c r="BF14" s="220">
        <f t="shared" si="12"/>
        <v>0</v>
      </c>
      <c r="BG14" s="221">
        <f t="shared" si="13"/>
        <v>0</v>
      </c>
      <c r="BH14" s="221">
        <f t="shared" si="14"/>
        <v>0</v>
      </c>
      <c r="BI14" s="221">
        <f t="shared" si="15"/>
        <v>0</v>
      </c>
      <c r="BJ14" s="221">
        <f t="shared" si="16"/>
        <v>0</v>
      </c>
      <c r="BK14" s="221">
        <f t="shared" si="17"/>
        <v>0</v>
      </c>
      <c r="BL14" s="221">
        <f t="shared" si="18"/>
        <v>0</v>
      </c>
      <c r="BM14" s="221">
        <f t="shared" si="19"/>
        <v>0</v>
      </c>
      <c r="BN14" s="221">
        <f t="shared" si="20"/>
        <v>0</v>
      </c>
      <c r="BO14" s="221">
        <f t="shared" si="21"/>
        <v>0</v>
      </c>
      <c r="BP14" s="221">
        <f t="shared" si="22"/>
        <v>0</v>
      </c>
      <c r="BQ14" s="221" t="e">
        <f t="shared" si="23"/>
        <v>#DIV/0!</v>
      </c>
      <c r="BR14" s="221">
        <f t="shared" si="24"/>
        <v>30</v>
      </c>
      <c r="BS14" s="222" t="e">
        <f t="shared" si="25"/>
        <v>#DIV/0!</v>
      </c>
    </row>
    <row r="15" spans="1:71" s="153" customFormat="1" ht="15" customHeight="1">
      <c r="A15" s="198"/>
      <c r="B15" s="199"/>
      <c r="C15" s="200"/>
      <c r="D15" s="199"/>
      <c r="E15" s="200"/>
      <c r="F15" s="201"/>
      <c r="G15" s="202"/>
      <c r="H15" s="203">
        <f t="shared" si="0"/>
        <v>0</v>
      </c>
      <c r="I15" s="204"/>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5"/>
      <c r="AM15" s="159"/>
      <c r="AN15" s="207">
        <f t="shared" si="1"/>
        <v>0</v>
      </c>
      <c r="AO15" s="208">
        <f t="shared" si="1"/>
        <v>0</v>
      </c>
      <c r="AP15" s="209">
        <f t="shared" si="1"/>
        <v>0</v>
      </c>
      <c r="AQ15" s="208">
        <f t="shared" si="1"/>
        <v>0</v>
      </c>
      <c r="AR15" s="209">
        <f t="shared" si="1"/>
        <v>0</v>
      </c>
      <c r="AS15" s="210" t="e">
        <f t="shared" si="2"/>
        <v>#DIV/0!</v>
      </c>
      <c r="AT15" s="211" t="s">
        <v>443</v>
      </c>
      <c r="AU15" s="211" t="s">
        <v>443</v>
      </c>
      <c r="AV15" s="212" t="e">
        <f t="shared" si="3"/>
        <v>#DIV/0!</v>
      </c>
      <c r="AW15" s="213" t="e">
        <f t="shared" si="4"/>
        <v>#DIV/0!</v>
      </c>
      <c r="AX15" s="213" t="e">
        <f t="shared" si="5"/>
        <v>#DIV/0!</v>
      </c>
      <c r="AY15" s="213" t="e">
        <f t="shared" si="6"/>
        <v>#DIV/0!</v>
      </c>
      <c r="AZ15" s="214" t="e">
        <f t="shared" si="7"/>
        <v>#DIV/0!</v>
      </c>
      <c r="BA15" s="214" t="e">
        <f t="shared" si="8"/>
        <v>#DIV/0!</v>
      </c>
      <c r="BB15" s="214" t="e">
        <f t="shared" si="9"/>
        <v>#DIV/0!</v>
      </c>
      <c r="BC15" s="214" t="e">
        <f t="shared" si="10"/>
        <v>#DIV/0!</v>
      </c>
      <c r="BD15" s="215" t="e">
        <f t="shared" si="11"/>
        <v>#DIV/0!</v>
      </c>
      <c r="BF15" s="220">
        <f t="shared" si="12"/>
        <v>0</v>
      </c>
      <c r="BG15" s="221">
        <f t="shared" si="13"/>
        <v>0</v>
      </c>
      <c r="BH15" s="221">
        <f t="shared" si="14"/>
        <v>0</v>
      </c>
      <c r="BI15" s="221">
        <f t="shared" si="15"/>
        <v>0</v>
      </c>
      <c r="BJ15" s="221">
        <f t="shared" si="16"/>
        <v>0</v>
      </c>
      <c r="BK15" s="221">
        <f t="shared" si="17"/>
        <v>0</v>
      </c>
      <c r="BL15" s="221">
        <f t="shared" si="18"/>
        <v>0</v>
      </c>
      <c r="BM15" s="221">
        <f t="shared" si="19"/>
        <v>0</v>
      </c>
      <c r="BN15" s="221">
        <f t="shared" si="20"/>
        <v>0</v>
      </c>
      <c r="BO15" s="221">
        <f t="shared" si="21"/>
        <v>0</v>
      </c>
      <c r="BP15" s="221">
        <f t="shared" si="22"/>
        <v>0</v>
      </c>
      <c r="BQ15" s="221" t="e">
        <f t="shared" si="23"/>
        <v>#DIV/0!</v>
      </c>
      <c r="BR15" s="221">
        <f t="shared" si="24"/>
        <v>30</v>
      </c>
      <c r="BS15" s="222" t="e">
        <f t="shared" si="25"/>
        <v>#DIV/0!</v>
      </c>
    </row>
    <row r="16" spans="1:71" s="153" customFormat="1" ht="15" customHeight="1">
      <c r="A16" s="198"/>
      <c r="B16" s="199"/>
      <c r="C16" s="200"/>
      <c r="D16" s="199"/>
      <c r="E16" s="200"/>
      <c r="F16" s="201"/>
      <c r="G16" s="202"/>
      <c r="H16" s="203">
        <f t="shared" si="0"/>
        <v>0</v>
      </c>
      <c r="I16" s="20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5"/>
      <c r="AM16" s="159"/>
      <c r="AN16" s="207">
        <f t="shared" si="1"/>
        <v>0</v>
      </c>
      <c r="AO16" s="208">
        <f t="shared" si="1"/>
        <v>0</v>
      </c>
      <c r="AP16" s="209">
        <f t="shared" si="1"/>
        <v>0</v>
      </c>
      <c r="AQ16" s="208">
        <f t="shared" si="1"/>
        <v>0</v>
      </c>
      <c r="AR16" s="209">
        <f t="shared" si="1"/>
        <v>0</v>
      </c>
      <c r="AS16" s="210" t="e">
        <f t="shared" si="2"/>
        <v>#DIV/0!</v>
      </c>
      <c r="AT16" s="213" t="e">
        <f>1000/62.01*(AA16-AB16)*20/H16</f>
        <v>#DIV/0!</v>
      </c>
      <c r="AU16" s="211" t="s">
        <v>443</v>
      </c>
      <c r="AV16" s="212" t="e">
        <f t="shared" si="3"/>
        <v>#DIV/0!</v>
      </c>
      <c r="AW16" s="213" t="e">
        <f t="shared" si="4"/>
        <v>#DIV/0!</v>
      </c>
      <c r="AX16" s="213" t="e">
        <f t="shared" si="5"/>
        <v>#DIV/0!</v>
      </c>
      <c r="AY16" s="213" t="e">
        <f t="shared" si="6"/>
        <v>#DIV/0!</v>
      </c>
      <c r="AZ16" s="214" t="e">
        <f t="shared" si="7"/>
        <v>#DIV/0!</v>
      </c>
      <c r="BA16" s="214" t="e">
        <f t="shared" si="8"/>
        <v>#DIV/0!</v>
      </c>
      <c r="BB16" s="214" t="e">
        <f t="shared" si="9"/>
        <v>#DIV/0!</v>
      </c>
      <c r="BC16" s="214" t="e">
        <f t="shared" si="10"/>
        <v>#DIV/0!</v>
      </c>
      <c r="BD16" s="215" t="e">
        <f t="shared" si="11"/>
        <v>#DIV/0!</v>
      </c>
      <c r="BF16" s="220">
        <f t="shared" si="12"/>
        <v>0</v>
      </c>
      <c r="BG16" s="221">
        <f t="shared" si="13"/>
        <v>0</v>
      </c>
      <c r="BH16" s="221">
        <f t="shared" si="14"/>
        <v>0</v>
      </c>
      <c r="BI16" s="221">
        <f t="shared" si="15"/>
        <v>0</v>
      </c>
      <c r="BJ16" s="221">
        <f t="shared" si="16"/>
        <v>0</v>
      </c>
      <c r="BK16" s="221">
        <f t="shared" si="17"/>
        <v>0</v>
      </c>
      <c r="BL16" s="221">
        <f t="shared" si="18"/>
        <v>0</v>
      </c>
      <c r="BM16" s="221">
        <f t="shared" si="19"/>
        <v>0</v>
      </c>
      <c r="BN16" s="221">
        <f t="shared" si="20"/>
        <v>0</v>
      </c>
      <c r="BO16" s="221">
        <f t="shared" si="21"/>
        <v>0</v>
      </c>
      <c r="BP16" s="221">
        <f t="shared" si="22"/>
        <v>0</v>
      </c>
      <c r="BQ16" s="221" t="e">
        <f t="shared" si="23"/>
        <v>#DIV/0!</v>
      </c>
      <c r="BR16" s="221">
        <f t="shared" si="24"/>
        <v>30</v>
      </c>
      <c r="BS16" s="222" t="e">
        <f t="shared" si="25"/>
        <v>#DIV/0!</v>
      </c>
    </row>
    <row r="17" spans="1:72" s="158" customFormat="1" ht="15" customHeight="1">
      <c r="A17" s="223"/>
      <c r="B17" s="224"/>
      <c r="C17" s="225"/>
      <c r="D17" s="224"/>
      <c r="E17" s="225"/>
      <c r="F17" s="226"/>
      <c r="G17" s="227"/>
      <c r="H17" s="228">
        <f t="shared" si="0"/>
        <v>0</v>
      </c>
      <c r="I17" s="229"/>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30"/>
      <c r="AN17" s="231">
        <f t="shared" si="1"/>
        <v>0</v>
      </c>
      <c r="AO17" s="232">
        <f t="shared" si="1"/>
        <v>0</v>
      </c>
      <c r="AP17" s="233">
        <f t="shared" si="1"/>
        <v>0</v>
      </c>
      <c r="AQ17" s="232">
        <f t="shared" si="1"/>
        <v>0</v>
      </c>
      <c r="AR17" s="233">
        <f t="shared" si="1"/>
        <v>0</v>
      </c>
      <c r="AS17" s="234" t="e">
        <f t="shared" si="2"/>
        <v>#DIV/0!</v>
      </c>
      <c r="AT17" s="235" t="s">
        <v>443</v>
      </c>
      <c r="AU17" s="235" t="s">
        <v>443</v>
      </c>
      <c r="AV17" s="236" t="e">
        <f t="shared" si="3"/>
        <v>#DIV/0!</v>
      </c>
      <c r="AW17" s="237" t="e">
        <f t="shared" si="4"/>
        <v>#DIV/0!</v>
      </c>
      <c r="AX17" s="237" t="e">
        <f t="shared" si="5"/>
        <v>#DIV/0!</v>
      </c>
      <c r="AY17" s="237" t="e">
        <f t="shared" si="6"/>
        <v>#DIV/0!</v>
      </c>
      <c r="AZ17" s="238" t="e">
        <f t="shared" si="7"/>
        <v>#DIV/0!</v>
      </c>
      <c r="BA17" s="238" t="e">
        <f t="shared" si="8"/>
        <v>#DIV/0!</v>
      </c>
      <c r="BB17" s="238" t="e">
        <f t="shared" si="9"/>
        <v>#DIV/0!</v>
      </c>
      <c r="BC17" s="238" t="e">
        <f t="shared" si="10"/>
        <v>#DIV/0!</v>
      </c>
      <c r="BD17" s="239" t="e">
        <f t="shared" si="11"/>
        <v>#DIV/0!</v>
      </c>
      <c r="BF17" s="220">
        <f t="shared" si="12"/>
        <v>0</v>
      </c>
      <c r="BG17" s="221">
        <f t="shared" si="13"/>
        <v>0</v>
      </c>
      <c r="BH17" s="221">
        <f t="shared" si="14"/>
        <v>0</v>
      </c>
      <c r="BI17" s="221">
        <f t="shared" si="15"/>
        <v>0</v>
      </c>
      <c r="BJ17" s="221">
        <f t="shared" si="16"/>
        <v>0</v>
      </c>
      <c r="BK17" s="221">
        <f t="shared" si="17"/>
        <v>0</v>
      </c>
      <c r="BL17" s="221">
        <f t="shared" si="18"/>
        <v>0</v>
      </c>
      <c r="BM17" s="221">
        <f t="shared" si="19"/>
        <v>0</v>
      </c>
      <c r="BN17" s="221">
        <f t="shared" si="20"/>
        <v>0</v>
      </c>
      <c r="BO17" s="221">
        <f t="shared" si="21"/>
        <v>0</v>
      </c>
      <c r="BP17" s="221">
        <f t="shared" si="22"/>
        <v>0</v>
      </c>
      <c r="BQ17" s="221" t="e">
        <f t="shared" si="23"/>
        <v>#DIV/0!</v>
      </c>
      <c r="BR17" s="221">
        <f t="shared" si="24"/>
        <v>30</v>
      </c>
      <c r="BS17" s="222" t="e">
        <f t="shared" si="25"/>
        <v>#DIV/0!</v>
      </c>
    </row>
    <row r="18" spans="1:72" s="153" customFormat="1" ht="15" customHeight="1">
      <c r="A18" s="198"/>
      <c r="B18" s="199"/>
      <c r="C18" s="200"/>
      <c r="D18" s="199"/>
      <c r="E18" s="200"/>
      <c r="F18" s="201"/>
      <c r="G18" s="202"/>
      <c r="H18" s="203"/>
      <c r="I18" s="204"/>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5"/>
      <c r="AM18" s="159"/>
      <c r="AN18" s="207">
        <f t="shared" si="1"/>
        <v>0</v>
      </c>
      <c r="AO18" s="208">
        <f t="shared" si="1"/>
        <v>0</v>
      </c>
      <c r="AP18" s="209">
        <f t="shared" si="1"/>
        <v>0</v>
      </c>
      <c r="AQ18" s="208">
        <f t="shared" si="1"/>
        <v>0</v>
      </c>
      <c r="AR18" s="209">
        <f t="shared" si="1"/>
        <v>0</v>
      </c>
      <c r="AS18" s="240" t="e">
        <f t="shared" si="2"/>
        <v>#DIV/0!</v>
      </c>
      <c r="AT18" s="203" t="e">
        <f t="shared" ref="AT18:AT38" si="26">1000/62.01*(AA18-AB18)*20/H18</f>
        <v>#DIV/0!</v>
      </c>
      <c r="AU18" s="203" t="e">
        <f t="shared" ref="AU18:AU38" si="27">1000/35.45*(AC18-AD18+AI18-AJ18)*20/H18</f>
        <v>#DIV/0!</v>
      </c>
      <c r="AV18" s="203" t="e">
        <f t="shared" si="3"/>
        <v>#DIV/0!</v>
      </c>
      <c r="AW18" s="203" t="e">
        <f t="shared" ref="AW18:AW24" si="28">1000/96.06*(I18-J18)*40/H18</f>
        <v>#DIV/0!</v>
      </c>
      <c r="AX18" s="203" t="e">
        <f t="shared" ref="AX18:AX24" si="29">1000/62.01*(K18-L18)*40/H18</f>
        <v>#DIV/0!</v>
      </c>
      <c r="AY18" s="203" t="e">
        <f t="shared" ref="AY18:AY24" si="30">1000/35.45*(M18-N18)*40/H18</f>
        <v>#DIV/0!</v>
      </c>
      <c r="AZ18" s="241" t="e">
        <f t="shared" ref="AZ18:AZ24" si="31">1000/18.04*(O18-P18)*40/H18</f>
        <v>#DIV/0!</v>
      </c>
      <c r="BA18" s="241" t="e">
        <f t="shared" ref="BA18:BA24" si="32">1000/22.99*(Q18-R18)*40/H18</f>
        <v>#DIV/0!</v>
      </c>
      <c r="BB18" s="241" t="e">
        <f t="shared" ref="BB18:BB24" si="33">1000/39.1*(S18-T18)*40/H18</f>
        <v>#DIV/0!</v>
      </c>
      <c r="BC18" s="241" t="e">
        <f t="shared" ref="BC18:BC24" si="34">1000/24.31*(U18-V18)*40/H18</f>
        <v>#DIV/0!</v>
      </c>
      <c r="BD18" s="242" t="e">
        <f t="shared" ref="BD18:BD24" si="35">1000/40*(W18-X18)*40/H18</f>
        <v>#DIV/0!</v>
      </c>
      <c r="BF18" s="243">
        <f t="shared" si="12"/>
        <v>0</v>
      </c>
      <c r="BG18" s="244">
        <f t="shared" si="13"/>
        <v>0</v>
      </c>
      <c r="BH18" s="244">
        <f t="shared" si="14"/>
        <v>0</v>
      </c>
      <c r="BI18" s="244">
        <f t="shared" si="15"/>
        <v>0</v>
      </c>
      <c r="BJ18" s="244">
        <f t="shared" si="16"/>
        <v>0</v>
      </c>
      <c r="BK18" s="244">
        <f t="shared" si="17"/>
        <v>0</v>
      </c>
      <c r="BL18" s="244">
        <f t="shared" si="18"/>
        <v>0</v>
      </c>
      <c r="BM18" s="244">
        <f t="shared" si="19"/>
        <v>0</v>
      </c>
      <c r="BN18" s="244">
        <f t="shared" si="20"/>
        <v>0</v>
      </c>
      <c r="BO18" s="244">
        <f t="shared" si="21"/>
        <v>0</v>
      </c>
      <c r="BP18" s="244">
        <f t="shared" si="22"/>
        <v>0</v>
      </c>
      <c r="BQ18" s="244" t="e">
        <f t="shared" si="23"/>
        <v>#DIV/0!</v>
      </c>
      <c r="BR18" s="244">
        <f t="shared" si="24"/>
        <v>30</v>
      </c>
      <c r="BS18" s="245" t="e">
        <f t="shared" si="25"/>
        <v>#DIV/0!</v>
      </c>
    </row>
    <row r="19" spans="1:72" s="153" customFormat="1" ht="15" customHeight="1">
      <c r="A19" s="198"/>
      <c r="B19" s="199"/>
      <c r="C19" s="200"/>
      <c r="D19" s="199"/>
      <c r="E19" s="200"/>
      <c r="F19" s="201"/>
      <c r="G19" s="202"/>
      <c r="H19" s="203"/>
      <c r="I19" s="204"/>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5"/>
      <c r="AM19" s="159"/>
      <c r="AN19" s="207">
        <f t="shared" si="1"/>
        <v>0</v>
      </c>
      <c r="AO19" s="208">
        <f t="shared" si="1"/>
        <v>0</v>
      </c>
      <c r="AP19" s="209">
        <f t="shared" si="1"/>
        <v>0</v>
      </c>
      <c r="AQ19" s="208">
        <f t="shared" si="1"/>
        <v>0</v>
      </c>
      <c r="AR19" s="209">
        <f t="shared" si="1"/>
        <v>0</v>
      </c>
      <c r="AS19" s="240" t="e">
        <f t="shared" si="2"/>
        <v>#DIV/0!</v>
      </c>
      <c r="AT19" s="203" t="e">
        <f t="shared" si="26"/>
        <v>#DIV/0!</v>
      </c>
      <c r="AU19" s="203" t="e">
        <f t="shared" si="27"/>
        <v>#DIV/0!</v>
      </c>
      <c r="AV19" s="203" t="e">
        <f t="shared" si="3"/>
        <v>#DIV/0!</v>
      </c>
      <c r="AW19" s="203" t="e">
        <f t="shared" si="28"/>
        <v>#DIV/0!</v>
      </c>
      <c r="AX19" s="203" t="e">
        <f t="shared" si="29"/>
        <v>#DIV/0!</v>
      </c>
      <c r="AY19" s="203" t="e">
        <f t="shared" si="30"/>
        <v>#DIV/0!</v>
      </c>
      <c r="AZ19" s="241" t="e">
        <f t="shared" si="31"/>
        <v>#DIV/0!</v>
      </c>
      <c r="BA19" s="241" t="e">
        <f t="shared" si="32"/>
        <v>#DIV/0!</v>
      </c>
      <c r="BB19" s="241" t="e">
        <f t="shared" si="33"/>
        <v>#DIV/0!</v>
      </c>
      <c r="BC19" s="241" t="e">
        <f t="shared" si="34"/>
        <v>#DIV/0!</v>
      </c>
      <c r="BD19" s="242" t="e">
        <f t="shared" si="35"/>
        <v>#DIV/0!</v>
      </c>
      <c r="BF19" s="220">
        <f t="shared" si="12"/>
        <v>0</v>
      </c>
      <c r="BG19" s="221">
        <f t="shared" si="13"/>
        <v>0</v>
      </c>
      <c r="BH19" s="221">
        <f t="shared" si="14"/>
        <v>0</v>
      </c>
      <c r="BI19" s="221">
        <f t="shared" si="15"/>
        <v>0</v>
      </c>
      <c r="BJ19" s="221">
        <f t="shared" si="16"/>
        <v>0</v>
      </c>
      <c r="BK19" s="221">
        <f t="shared" si="17"/>
        <v>0</v>
      </c>
      <c r="BL19" s="221">
        <f t="shared" si="18"/>
        <v>0</v>
      </c>
      <c r="BM19" s="221">
        <f t="shared" si="19"/>
        <v>0</v>
      </c>
      <c r="BN19" s="221">
        <f t="shared" si="20"/>
        <v>0</v>
      </c>
      <c r="BO19" s="221">
        <f t="shared" si="21"/>
        <v>0</v>
      </c>
      <c r="BP19" s="221">
        <f t="shared" si="22"/>
        <v>0</v>
      </c>
      <c r="BQ19" s="221" t="e">
        <f t="shared" si="23"/>
        <v>#DIV/0!</v>
      </c>
      <c r="BR19" s="221">
        <f t="shared" si="24"/>
        <v>30</v>
      </c>
      <c r="BS19" s="222" t="e">
        <f t="shared" si="25"/>
        <v>#DIV/0!</v>
      </c>
    </row>
    <row r="20" spans="1:72" s="153" customFormat="1" ht="15" customHeight="1">
      <c r="A20" s="198"/>
      <c r="B20" s="199"/>
      <c r="C20" s="200"/>
      <c r="D20" s="199"/>
      <c r="E20" s="200"/>
      <c r="F20" s="201"/>
      <c r="G20" s="202"/>
      <c r="H20" s="203"/>
      <c r="I20" s="204"/>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5"/>
      <c r="AM20" s="159"/>
      <c r="AN20" s="207">
        <f t="shared" si="1"/>
        <v>0</v>
      </c>
      <c r="AO20" s="208">
        <f t="shared" si="1"/>
        <v>0</v>
      </c>
      <c r="AP20" s="209">
        <f t="shared" si="1"/>
        <v>0</v>
      </c>
      <c r="AQ20" s="208">
        <f t="shared" si="1"/>
        <v>0</v>
      </c>
      <c r="AR20" s="209">
        <f t="shared" si="1"/>
        <v>0</v>
      </c>
      <c r="AS20" s="240" t="e">
        <f t="shared" si="2"/>
        <v>#DIV/0!</v>
      </c>
      <c r="AT20" s="203" t="e">
        <f t="shared" si="26"/>
        <v>#DIV/0!</v>
      </c>
      <c r="AU20" s="203" t="e">
        <f t="shared" si="27"/>
        <v>#DIV/0!</v>
      </c>
      <c r="AV20" s="203" t="e">
        <f t="shared" si="3"/>
        <v>#DIV/0!</v>
      </c>
      <c r="AW20" s="203" t="e">
        <f t="shared" si="28"/>
        <v>#DIV/0!</v>
      </c>
      <c r="AX20" s="203" t="e">
        <f t="shared" si="29"/>
        <v>#DIV/0!</v>
      </c>
      <c r="AY20" s="203" t="e">
        <f t="shared" si="30"/>
        <v>#DIV/0!</v>
      </c>
      <c r="AZ20" s="241" t="e">
        <f t="shared" si="31"/>
        <v>#DIV/0!</v>
      </c>
      <c r="BA20" s="241" t="e">
        <f t="shared" si="32"/>
        <v>#DIV/0!</v>
      </c>
      <c r="BB20" s="241" t="e">
        <f t="shared" si="33"/>
        <v>#DIV/0!</v>
      </c>
      <c r="BC20" s="241" t="e">
        <f t="shared" si="34"/>
        <v>#DIV/0!</v>
      </c>
      <c r="BD20" s="242" t="e">
        <f t="shared" si="35"/>
        <v>#DIV/0!</v>
      </c>
      <c r="BF20" s="220">
        <f t="shared" si="12"/>
        <v>0</v>
      </c>
      <c r="BG20" s="221">
        <f t="shared" si="13"/>
        <v>0</v>
      </c>
      <c r="BH20" s="221">
        <f t="shared" si="14"/>
        <v>0</v>
      </c>
      <c r="BI20" s="221">
        <f t="shared" si="15"/>
        <v>0</v>
      </c>
      <c r="BJ20" s="221">
        <f t="shared" si="16"/>
        <v>0</v>
      </c>
      <c r="BK20" s="221">
        <f t="shared" si="17"/>
        <v>0</v>
      </c>
      <c r="BL20" s="221">
        <f t="shared" si="18"/>
        <v>0</v>
      </c>
      <c r="BM20" s="221">
        <f t="shared" si="19"/>
        <v>0</v>
      </c>
      <c r="BN20" s="221">
        <f t="shared" si="20"/>
        <v>0</v>
      </c>
      <c r="BO20" s="221">
        <f t="shared" si="21"/>
        <v>0</v>
      </c>
      <c r="BP20" s="221">
        <f t="shared" si="22"/>
        <v>0</v>
      </c>
      <c r="BQ20" s="221" t="e">
        <f t="shared" si="23"/>
        <v>#DIV/0!</v>
      </c>
      <c r="BR20" s="221">
        <f t="shared" si="24"/>
        <v>30</v>
      </c>
      <c r="BS20" s="222" t="e">
        <f t="shared" si="25"/>
        <v>#DIV/0!</v>
      </c>
    </row>
    <row r="21" spans="1:72" s="153" customFormat="1" ht="15" customHeight="1">
      <c r="A21" s="198"/>
      <c r="B21" s="199"/>
      <c r="C21" s="200"/>
      <c r="D21" s="199"/>
      <c r="E21" s="200"/>
      <c r="F21" s="201"/>
      <c r="G21" s="202"/>
      <c r="H21" s="203"/>
      <c r="I21" s="204"/>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5"/>
      <c r="AM21" s="159"/>
      <c r="AN21" s="207">
        <f t="shared" si="1"/>
        <v>0</v>
      </c>
      <c r="AO21" s="208">
        <f t="shared" si="1"/>
        <v>0</v>
      </c>
      <c r="AP21" s="209">
        <f t="shared" si="1"/>
        <v>0</v>
      </c>
      <c r="AQ21" s="208">
        <f t="shared" si="1"/>
        <v>0</v>
      </c>
      <c r="AR21" s="209">
        <f t="shared" si="1"/>
        <v>0</v>
      </c>
      <c r="AS21" s="240" t="e">
        <f t="shared" si="2"/>
        <v>#DIV/0!</v>
      </c>
      <c r="AT21" s="203" t="e">
        <f t="shared" si="26"/>
        <v>#DIV/0!</v>
      </c>
      <c r="AU21" s="203" t="e">
        <f t="shared" si="27"/>
        <v>#DIV/0!</v>
      </c>
      <c r="AV21" s="203" t="e">
        <f t="shared" si="3"/>
        <v>#DIV/0!</v>
      </c>
      <c r="AW21" s="203" t="e">
        <f t="shared" si="28"/>
        <v>#DIV/0!</v>
      </c>
      <c r="AX21" s="203" t="e">
        <f t="shared" si="29"/>
        <v>#DIV/0!</v>
      </c>
      <c r="AY21" s="203" t="e">
        <f t="shared" si="30"/>
        <v>#DIV/0!</v>
      </c>
      <c r="AZ21" s="241" t="e">
        <f t="shared" si="31"/>
        <v>#DIV/0!</v>
      </c>
      <c r="BA21" s="241" t="e">
        <f t="shared" si="32"/>
        <v>#DIV/0!</v>
      </c>
      <c r="BB21" s="241" t="e">
        <f t="shared" si="33"/>
        <v>#DIV/0!</v>
      </c>
      <c r="BC21" s="241" t="e">
        <f t="shared" si="34"/>
        <v>#DIV/0!</v>
      </c>
      <c r="BD21" s="242" t="e">
        <f t="shared" si="35"/>
        <v>#DIV/0!</v>
      </c>
      <c r="BF21" s="220">
        <f t="shared" si="12"/>
        <v>0</v>
      </c>
      <c r="BG21" s="221">
        <f t="shared" si="13"/>
        <v>0</v>
      </c>
      <c r="BH21" s="221">
        <f t="shared" si="14"/>
        <v>0</v>
      </c>
      <c r="BI21" s="221">
        <f t="shared" si="15"/>
        <v>0</v>
      </c>
      <c r="BJ21" s="221">
        <f t="shared" si="16"/>
        <v>0</v>
      </c>
      <c r="BK21" s="221">
        <f t="shared" si="17"/>
        <v>0</v>
      </c>
      <c r="BL21" s="221">
        <f t="shared" si="18"/>
        <v>0</v>
      </c>
      <c r="BM21" s="221">
        <f t="shared" si="19"/>
        <v>0</v>
      </c>
      <c r="BN21" s="221">
        <f t="shared" si="20"/>
        <v>0</v>
      </c>
      <c r="BO21" s="221">
        <f t="shared" si="21"/>
        <v>0</v>
      </c>
      <c r="BP21" s="221">
        <f t="shared" si="22"/>
        <v>0</v>
      </c>
      <c r="BQ21" s="221" t="e">
        <f t="shared" si="23"/>
        <v>#DIV/0!</v>
      </c>
      <c r="BR21" s="221">
        <f t="shared" si="24"/>
        <v>30</v>
      </c>
      <c r="BS21" s="222" t="e">
        <f t="shared" si="25"/>
        <v>#DIV/0!</v>
      </c>
    </row>
    <row r="22" spans="1:72" s="153" customFormat="1" ht="15" customHeight="1">
      <c r="A22" s="198"/>
      <c r="B22" s="199"/>
      <c r="C22" s="200"/>
      <c r="D22" s="199"/>
      <c r="E22" s="200"/>
      <c r="F22" s="201"/>
      <c r="G22" s="202"/>
      <c r="H22" s="203"/>
      <c r="I22" s="204"/>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5"/>
      <c r="AM22" s="159"/>
      <c r="AN22" s="207">
        <f t="shared" si="1"/>
        <v>0</v>
      </c>
      <c r="AO22" s="208">
        <f t="shared" si="1"/>
        <v>0</v>
      </c>
      <c r="AP22" s="209">
        <f t="shared" si="1"/>
        <v>0</v>
      </c>
      <c r="AQ22" s="208">
        <f t="shared" si="1"/>
        <v>0</v>
      </c>
      <c r="AR22" s="209">
        <f t="shared" si="1"/>
        <v>0</v>
      </c>
      <c r="AS22" s="240" t="e">
        <f t="shared" si="2"/>
        <v>#DIV/0!</v>
      </c>
      <c r="AT22" s="203" t="e">
        <f t="shared" si="26"/>
        <v>#DIV/0!</v>
      </c>
      <c r="AU22" s="203" t="e">
        <f t="shared" si="27"/>
        <v>#DIV/0!</v>
      </c>
      <c r="AV22" s="203" t="e">
        <f t="shared" si="3"/>
        <v>#DIV/0!</v>
      </c>
      <c r="AW22" s="203" t="e">
        <f t="shared" si="28"/>
        <v>#DIV/0!</v>
      </c>
      <c r="AX22" s="203" t="e">
        <f t="shared" si="29"/>
        <v>#DIV/0!</v>
      </c>
      <c r="AY22" s="203" t="e">
        <f t="shared" si="30"/>
        <v>#DIV/0!</v>
      </c>
      <c r="AZ22" s="241" t="e">
        <f t="shared" si="31"/>
        <v>#DIV/0!</v>
      </c>
      <c r="BA22" s="241" t="e">
        <f t="shared" si="32"/>
        <v>#DIV/0!</v>
      </c>
      <c r="BB22" s="241" t="e">
        <f t="shared" si="33"/>
        <v>#DIV/0!</v>
      </c>
      <c r="BC22" s="241" t="e">
        <f t="shared" si="34"/>
        <v>#DIV/0!</v>
      </c>
      <c r="BD22" s="242" t="e">
        <f t="shared" si="35"/>
        <v>#DIV/0!</v>
      </c>
      <c r="BF22" s="220">
        <f t="shared" si="12"/>
        <v>0</v>
      </c>
      <c r="BG22" s="221">
        <f t="shared" si="13"/>
        <v>0</v>
      </c>
      <c r="BH22" s="221">
        <f t="shared" si="14"/>
        <v>0</v>
      </c>
      <c r="BI22" s="221">
        <f t="shared" si="15"/>
        <v>0</v>
      </c>
      <c r="BJ22" s="221">
        <f t="shared" si="16"/>
        <v>0</v>
      </c>
      <c r="BK22" s="221">
        <f t="shared" si="17"/>
        <v>0</v>
      </c>
      <c r="BL22" s="221">
        <f t="shared" si="18"/>
        <v>0</v>
      </c>
      <c r="BM22" s="221">
        <f t="shared" si="19"/>
        <v>0</v>
      </c>
      <c r="BN22" s="221">
        <f t="shared" si="20"/>
        <v>0</v>
      </c>
      <c r="BO22" s="221">
        <f t="shared" si="21"/>
        <v>0</v>
      </c>
      <c r="BP22" s="221">
        <f t="shared" si="22"/>
        <v>0</v>
      </c>
      <c r="BQ22" s="221" t="e">
        <f t="shared" si="23"/>
        <v>#DIV/0!</v>
      </c>
      <c r="BR22" s="221">
        <f t="shared" si="24"/>
        <v>30</v>
      </c>
      <c r="BS22" s="222" t="e">
        <f t="shared" si="25"/>
        <v>#DIV/0!</v>
      </c>
    </row>
    <row r="23" spans="1:72" s="153" customFormat="1" ht="15" customHeight="1">
      <c r="A23" s="198"/>
      <c r="B23" s="199"/>
      <c r="C23" s="200"/>
      <c r="D23" s="199"/>
      <c r="E23" s="200"/>
      <c r="F23" s="201"/>
      <c r="G23" s="202"/>
      <c r="H23" s="203"/>
      <c r="I23" s="204"/>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5"/>
      <c r="AM23" s="159"/>
      <c r="AN23" s="207">
        <f t="shared" si="1"/>
        <v>0</v>
      </c>
      <c r="AO23" s="208">
        <f t="shared" si="1"/>
        <v>0</v>
      </c>
      <c r="AP23" s="209">
        <f t="shared" si="1"/>
        <v>0</v>
      </c>
      <c r="AQ23" s="208">
        <f t="shared" si="1"/>
        <v>0</v>
      </c>
      <c r="AR23" s="209">
        <f t="shared" si="1"/>
        <v>0</v>
      </c>
      <c r="AS23" s="240" t="e">
        <f t="shared" si="2"/>
        <v>#DIV/0!</v>
      </c>
      <c r="AT23" s="203" t="e">
        <f t="shared" si="26"/>
        <v>#DIV/0!</v>
      </c>
      <c r="AU23" s="203" t="e">
        <f t="shared" si="27"/>
        <v>#DIV/0!</v>
      </c>
      <c r="AV23" s="203" t="e">
        <f t="shared" si="3"/>
        <v>#DIV/0!</v>
      </c>
      <c r="AW23" s="203" t="e">
        <f t="shared" si="28"/>
        <v>#DIV/0!</v>
      </c>
      <c r="AX23" s="203" t="e">
        <f t="shared" si="29"/>
        <v>#DIV/0!</v>
      </c>
      <c r="AY23" s="203" t="e">
        <f t="shared" si="30"/>
        <v>#DIV/0!</v>
      </c>
      <c r="AZ23" s="241" t="e">
        <f t="shared" si="31"/>
        <v>#DIV/0!</v>
      </c>
      <c r="BA23" s="241" t="e">
        <f t="shared" si="32"/>
        <v>#DIV/0!</v>
      </c>
      <c r="BB23" s="241" t="e">
        <f t="shared" si="33"/>
        <v>#DIV/0!</v>
      </c>
      <c r="BC23" s="241" t="e">
        <f t="shared" si="34"/>
        <v>#DIV/0!</v>
      </c>
      <c r="BD23" s="242" t="e">
        <f t="shared" si="35"/>
        <v>#DIV/0!</v>
      </c>
      <c r="BF23" s="220">
        <f t="shared" si="12"/>
        <v>0</v>
      </c>
      <c r="BG23" s="221">
        <f t="shared" si="13"/>
        <v>0</v>
      </c>
      <c r="BH23" s="221">
        <f t="shared" si="14"/>
        <v>0</v>
      </c>
      <c r="BI23" s="221">
        <f t="shared" si="15"/>
        <v>0</v>
      </c>
      <c r="BJ23" s="221">
        <f t="shared" si="16"/>
        <v>0</v>
      </c>
      <c r="BK23" s="221">
        <f t="shared" si="17"/>
        <v>0</v>
      </c>
      <c r="BL23" s="221">
        <f t="shared" si="18"/>
        <v>0</v>
      </c>
      <c r="BM23" s="221">
        <f t="shared" si="19"/>
        <v>0</v>
      </c>
      <c r="BN23" s="221">
        <f t="shared" si="20"/>
        <v>0</v>
      </c>
      <c r="BO23" s="221">
        <f t="shared" si="21"/>
        <v>0</v>
      </c>
      <c r="BP23" s="221">
        <f t="shared" si="22"/>
        <v>0</v>
      </c>
      <c r="BQ23" s="221" t="e">
        <f t="shared" si="23"/>
        <v>#DIV/0!</v>
      </c>
      <c r="BR23" s="221">
        <f t="shared" si="24"/>
        <v>30</v>
      </c>
      <c r="BS23" s="222" t="e">
        <f t="shared" si="25"/>
        <v>#DIV/0!</v>
      </c>
    </row>
    <row r="24" spans="1:72" s="158" customFormat="1" ht="15" customHeight="1" thickBot="1">
      <c r="A24" s="223"/>
      <c r="B24" s="224"/>
      <c r="C24" s="225"/>
      <c r="D24" s="224"/>
      <c r="E24" s="225"/>
      <c r="F24" s="226"/>
      <c r="G24" s="227"/>
      <c r="H24" s="228"/>
      <c r="I24" s="229"/>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30"/>
      <c r="AM24" s="246"/>
      <c r="AN24" s="231">
        <f t="shared" si="1"/>
        <v>0</v>
      </c>
      <c r="AO24" s="232">
        <f t="shared" si="1"/>
        <v>0</v>
      </c>
      <c r="AP24" s="233">
        <f t="shared" si="1"/>
        <v>0</v>
      </c>
      <c r="AQ24" s="232">
        <f t="shared" si="1"/>
        <v>0</v>
      </c>
      <c r="AR24" s="233">
        <f t="shared" si="1"/>
        <v>0</v>
      </c>
      <c r="AS24" s="247" t="e">
        <f t="shared" si="2"/>
        <v>#DIV/0!</v>
      </c>
      <c r="AT24" s="248" t="e">
        <f t="shared" si="26"/>
        <v>#DIV/0!</v>
      </c>
      <c r="AU24" s="248" t="e">
        <f t="shared" si="27"/>
        <v>#DIV/0!</v>
      </c>
      <c r="AV24" s="248" t="e">
        <f t="shared" si="3"/>
        <v>#DIV/0!</v>
      </c>
      <c r="AW24" s="248" t="e">
        <f t="shared" si="28"/>
        <v>#DIV/0!</v>
      </c>
      <c r="AX24" s="248" t="e">
        <f t="shared" si="29"/>
        <v>#DIV/0!</v>
      </c>
      <c r="AY24" s="248" t="e">
        <f t="shared" si="30"/>
        <v>#DIV/0!</v>
      </c>
      <c r="AZ24" s="249" t="e">
        <f t="shared" si="31"/>
        <v>#DIV/0!</v>
      </c>
      <c r="BA24" s="249" t="e">
        <f t="shared" si="32"/>
        <v>#DIV/0!</v>
      </c>
      <c r="BB24" s="249" t="e">
        <f t="shared" si="33"/>
        <v>#DIV/0!</v>
      </c>
      <c r="BC24" s="249" t="e">
        <f t="shared" si="34"/>
        <v>#DIV/0!</v>
      </c>
      <c r="BD24" s="250" t="e">
        <f t="shared" si="35"/>
        <v>#DIV/0!</v>
      </c>
      <c r="BE24" s="251"/>
      <c r="BF24" s="252">
        <f t="shared" si="12"/>
        <v>0</v>
      </c>
      <c r="BG24" s="253">
        <f t="shared" si="13"/>
        <v>0</v>
      </c>
      <c r="BH24" s="253">
        <f t="shared" si="14"/>
        <v>0</v>
      </c>
      <c r="BI24" s="253">
        <f t="shared" si="15"/>
        <v>0</v>
      </c>
      <c r="BJ24" s="253">
        <f t="shared" si="16"/>
        <v>0</v>
      </c>
      <c r="BK24" s="253">
        <f t="shared" si="17"/>
        <v>0</v>
      </c>
      <c r="BL24" s="253">
        <f t="shared" si="18"/>
        <v>0</v>
      </c>
      <c r="BM24" s="253">
        <f t="shared" si="19"/>
        <v>0</v>
      </c>
      <c r="BN24" s="253">
        <f t="shared" si="20"/>
        <v>0</v>
      </c>
      <c r="BO24" s="253">
        <f t="shared" si="21"/>
        <v>0</v>
      </c>
      <c r="BP24" s="253">
        <f t="shared" si="22"/>
        <v>0</v>
      </c>
      <c r="BQ24" s="253" t="e">
        <f t="shared" si="23"/>
        <v>#DIV/0!</v>
      </c>
      <c r="BR24" s="253">
        <f t="shared" si="24"/>
        <v>30</v>
      </c>
      <c r="BS24" s="254" t="e">
        <f t="shared" si="25"/>
        <v>#DIV/0!</v>
      </c>
      <c r="BT24" s="251"/>
    </row>
    <row r="25" spans="1:72" s="153" customFormat="1" ht="15" customHeight="1">
      <c r="A25" s="198"/>
      <c r="B25" s="199"/>
      <c r="C25" s="200"/>
      <c r="D25" s="199"/>
      <c r="E25" s="200"/>
      <c r="F25" s="255"/>
      <c r="G25" s="256"/>
      <c r="H25" s="257"/>
      <c r="I25" s="258"/>
      <c r="J25" s="255"/>
      <c r="K25" s="255"/>
      <c r="L25" s="255"/>
      <c r="M25" s="255"/>
      <c r="N25" s="255"/>
      <c r="O25" s="255"/>
      <c r="P25" s="255"/>
      <c r="Q25" s="255"/>
      <c r="R25" s="255"/>
      <c r="S25" s="255"/>
      <c r="T25" s="255"/>
      <c r="U25" s="255"/>
      <c r="V25" s="255"/>
      <c r="W25" s="255"/>
      <c r="X25" s="255"/>
      <c r="Y25" s="201"/>
      <c r="Z25" s="201"/>
      <c r="AA25" s="201"/>
      <c r="AB25" s="201"/>
      <c r="AC25" s="201"/>
      <c r="AD25" s="201"/>
      <c r="AE25" s="201"/>
      <c r="AF25" s="201"/>
      <c r="AG25" s="201"/>
      <c r="AH25" s="201"/>
      <c r="AI25" s="201"/>
      <c r="AJ25" s="201"/>
      <c r="AK25" s="201"/>
      <c r="AL25" s="205"/>
      <c r="AM25" s="163"/>
      <c r="AN25" s="207">
        <f t="shared" si="1"/>
        <v>0</v>
      </c>
      <c r="AO25" s="208">
        <f t="shared" si="1"/>
        <v>0</v>
      </c>
      <c r="AP25" s="209">
        <f t="shared" si="1"/>
        <v>0</v>
      </c>
      <c r="AQ25" s="208">
        <f t="shared" si="1"/>
        <v>0</v>
      </c>
      <c r="AR25" s="209">
        <f t="shared" si="1"/>
        <v>0</v>
      </c>
      <c r="AS25" s="240" t="e">
        <f t="shared" si="2"/>
        <v>#DIV/0!</v>
      </c>
      <c r="AT25" s="203" t="e">
        <f t="shared" si="26"/>
        <v>#DIV/0!</v>
      </c>
      <c r="AU25" s="203" t="e">
        <f t="shared" si="27"/>
        <v>#DIV/0!</v>
      </c>
      <c r="AV25" s="203" t="e">
        <f t="shared" si="3"/>
        <v>#DIV/0!</v>
      </c>
      <c r="AW25" s="203" t="e">
        <f t="shared" ref="AW25:AW31" si="36">(I25-J25)*20/H25</f>
        <v>#DIV/0!</v>
      </c>
      <c r="AX25" s="203" t="e">
        <f t="shared" ref="AX25:AX31" si="37">(K25-L25)*20/H25</f>
        <v>#DIV/0!</v>
      </c>
      <c r="AY25" s="203" t="e">
        <f t="shared" ref="AY25:AY31" si="38">(M25-N25)*20/H25</f>
        <v>#DIV/0!</v>
      </c>
      <c r="AZ25" s="241" t="e">
        <f t="shared" ref="AZ25:AZ31" si="39">(O25-P25)*20/H25</f>
        <v>#DIV/0!</v>
      </c>
      <c r="BA25" s="241" t="e">
        <f t="shared" ref="BA25:BA31" si="40">(Q25-R25)*20/H25</f>
        <v>#DIV/0!</v>
      </c>
      <c r="BB25" s="241" t="e">
        <f t="shared" ref="BB25:BB31" si="41">(S25-T25)*20/H25</f>
        <v>#DIV/0!</v>
      </c>
      <c r="BC25" s="241" t="e">
        <f t="shared" ref="BC25:BC31" si="42">(U25-V25)*20/H25</f>
        <v>#DIV/0!</v>
      </c>
      <c r="BD25" s="242" t="e">
        <f t="shared" ref="BD25:BD31" si="43">(W25-X25)*20/H25</f>
        <v>#DIV/0!</v>
      </c>
      <c r="BE25" s="259"/>
      <c r="BF25" s="243">
        <f t="shared" si="12"/>
        <v>0</v>
      </c>
      <c r="BG25" s="244">
        <f t="shared" si="13"/>
        <v>0</v>
      </c>
      <c r="BH25" s="244">
        <f t="shared" si="14"/>
        <v>0</v>
      </c>
      <c r="BI25" s="244">
        <f t="shared" si="15"/>
        <v>0</v>
      </c>
      <c r="BJ25" s="244">
        <f t="shared" si="16"/>
        <v>0</v>
      </c>
      <c r="BK25" s="244">
        <f t="shared" si="17"/>
        <v>0</v>
      </c>
      <c r="BL25" s="244">
        <f t="shared" si="18"/>
        <v>0</v>
      </c>
      <c r="BM25" s="244">
        <f t="shared" si="19"/>
        <v>0</v>
      </c>
      <c r="BN25" s="244">
        <f t="shared" si="20"/>
        <v>0</v>
      </c>
      <c r="BO25" s="244">
        <f t="shared" si="21"/>
        <v>0</v>
      </c>
      <c r="BP25" s="244">
        <f t="shared" si="22"/>
        <v>0</v>
      </c>
      <c r="BQ25" s="244" t="e">
        <f t="shared" si="23"/>
        <v>#DIV/0!</v>
      </c>
      <c r="BR25" s="244">
        <f t="shared" si="24"/>
        <v>30</v>
      </c>
      <c r="BS25" s="245" t="e">
        <f t="shared" si="25"/>
        <v>#DIV/0!</v>
      </c>
    </row>
    <row r="26" spans="1:72" s="153" customFormat="1" ht="15" customHeight="1">
      <c r="A26" s="198"/>
      <c r="B26" s="199"/>
      <c r="C26" s="200"/>
      <c r="D26" s="199"/>
      <c r="E26" s="200"/>
      <c r="F26" s="255"/>
      <c r="G26" s="256"/>
      <c r="H26" s="257"/>
      <c r="I26" s="258"/>
      <c r="J26" s="255"/>
      <c r="K26" s="255"/>
      <c r="L26" s="255"/>
      <c r="M26" s="255"/>
      <c r="N26" s="255"/>
      <c r="O26" s="255"/>
      <c r="P26" s="255"/>
      <c r="Q26" s="255"/>
      <c r="R26" s="255"/>
      <c r="S26" s="255"/>
      <c r="T26" s="255"/>
      <c r="U26" s="255"/>
      <c r="V26" s="255"/>
      <c r="W26" s="255"/>
      <c r="X26" s="255"/>
      <c r="Y26" s="201"/>
      <c r="Z26" s="201"/>
      <c r="AA26" s="201"/>
      <c r="AB26" s="201"/>
      <c r="AC26" s="201"/>
      <c r="AD26" s="201"/>
      <c r="AE26" s="201"/>
      <c r="AF26" s="201"/>
      <c r="AG26" s="201"/>
      <c r="AH26" s="201"/>
      <c r="AI26" s="201"/>
      <c r="AJ26" s="201"/>
      <c r="AK26" s="201"/>
      <c r="AL26" s="205"/>
      <c r="AM26" s="159"/>
      <c r="AN26" s="207">
        <f t="shared" si="1"/>
        <v>0</v>
      </c>
      <c r="AO26" s="208">
        <f t="shared" si="1"/>
        <v>0</v>
      </c>
      <c r="AP26" s="209">
        <f t="shared" si="1"/>
        <v>0</v>
      </c>
      <c r="AQ26" s="208">
        <f t="shared" si="1"/>
        <v>0</v>
      </c>
      <c r="AR26" s="209">
        <f t="shared" si="1"/>
        <v>0</v>
      </c>
      <c r="AS26" s="240" t="e">
        <f t="shared" si="2"/>
        <v>#DIV/0!</v>
      </c>
      <c r="AT26" s="203" t="e">
        <f t="shared" si="26"/>
        <v>#DIV/0!</v>
      </c>
      <c r="AU26" s="203" t="e">
        <f t="shared" si="27"/>
        <v>#DIV/0!</v>
      </c>
      <c r="AV26" s="203" t="e">
        <f t="shared" si="3"/>
        <v>#DIV/0!</v>
      </c>
      <c r="AW26" s="203" t="e">
        <f t="shared" si="36"/>
        <v>#DIV/0!</v>
      </c>
      <c r="AX26" s="203" t="e">
        <f t="shared" si="37"/>
        <v>#DIV/0!</v>
      </c>
      <c r="AY26" s="203" t="e">
        <f t="shared" si="38"/>
        <v>#DIV/0!</v>
      </c>
      <c r="AZ26" s="241" t="e">
        <f t="shared" si="39"/>
        <v>#DIV/0!</v>
      </c>
      <c r="BA26" s="241" t="e">
        <f t="shared" si="40"/>
        <v>#DIV/0!</v>
      </c>
      <c r="BB26" s="241" t="e">
        <f t="shared" si="41"/>
        <v>#DIV/0!</v>
      </c>
      <c r="BC26" s="241" t="e">
        <f t="shared" si="42"/>
        <v>#DIV/0!</v>
      </c>
      <c r="BD26" s="242" t="e">
        <f t="shared" si="43"/>
        <v>#DIV/0!</v>
      </c>
      <c r="BE26" s="259"/>
      <c r="BF26" s="220">
        <f t="shared" si="12"/>
        <v>0</v>
      </c>
      <c r="BG26" s="221">
        <f t="shared" si="13"/>
        <v>0</v>
      </c>
      <c r="BH26" s="221">
        <f t="shared" si="14"/>
        <v>0</v>
      </c>
      <c r="BI26" s="221">
        <f t="shared" si="15"/>
        <v>0</v>
      </c>
      <c r="BJ26" s="221">
        <f t="shared" si="16"/>
        <v>0</v>
      </c>
      <c r="BK26" s="221">
        <f t="shared" si="17"/>
        <v>0</v>
      </c>
      <c r="BL26" s="221">
        <f t="shared" si="18"/>
        <v>0</v>
      </c>
      <c r="BM26" s="221">
        <f t="shared" si="19"/>
        <v>0</v>
      </c>
      <c r="BN26" s="221">
        <f t="shared" si="20"/>
        <v>0</v>
      </c>
      <c r="BO26" s="221">
        <f t="shared" si="21"/>
        <v>0</v>
      </c>
      <c r="BP26" s="221">
        <f t="shared" si="22"/>
        <v>0</v>
      </c>
      <c r="BQ26" s="221" t="e">
        <f t="shared" si="23"/>
        <v>#DIV/0!</v>
      </c>
      <c r="BR26" s="221">
        <f t="shared" si="24"/>
        <v>30</v>
      </c>
      <c r="BS26" s="222" t="e">
        <f t="shared" si="25"/>
        <v>#DIV/0!</v>
      </c>
    </row>
    <row r="27" spans="1:72" s="153" customFormat="1" ht="15" customHeight="1">
      <c r="A27" s="198"/>
      <c r="B27" s="199"/>
      <c r="C27" s="200"/>
      <c r="D27" s="199"/>
      <c r="E27" s="200"/>
      <c r="F27" s="255"/>
      <c r="G27" s="256"/>
      <c r="H27" s="257"/>
      <c r="I27" s="258"/>
      <c r="J27" s="255"/>
      <c r="K27" s="255"/>
      <c r="L27" s="255"/>
      <c r="M27" s="255"/>
      <c r="N27" s="255"/>
      <c r="O27" s="255"/>
      <c r="P27" s="255"/>
      <c r="Q27" s="255"/>
      <c r="R27" s="255"/>
      <c r="S27" s="255"/>
      <c r="T27" s="255"/>
      <c r="U27" s="255"/>
      <c r="V27" s="255"/>
      <c r="W27" s="255"/>
      <c r="X27" s="255"/>
      <c r="Y27" s="201"/>
      <c r="Z27" s="201"/>
      <c r="AA27" s="201"/>
      <c r="AB27" s="201"/>
      <c r="AC27" s="201"/>
      <c r="AD27" s="201"/>
      <c r="AE27" s="201"/>
      <c r="AF27" s="201"/>
      <c r="AG27" s="201"/>
      <c r="AH27" s="201"/>
      <c r="AI27" s="201"/>
      <c r="AJ27" s="201"/>
      <c r="AK27" s="201"/>
      <c r="AL27" s="205"/>
      <c r="AM27" s="159"/>
      <c r="AN27" s="207">
        <f t="shared" si="1"/>
        <v>0</v>
      </c>
      <c r="AO27" s="208">
        <f t="shared" si="1"/>
        <v>0</v>
      </c>
      <c r="AP27" s="209">
        <f t="shared" si="1"/>
        <v>0</v>
      </c>
      <c r="AQ27" s="208">
        <f t="shared" si="1"/>
        <v>0</v>
      </c>
      <c r="AR27" s="209">
        <f t="shared" si="1"/>
        <v>0</v>
      </c>
      <c r="AS27" s="240" t="e">
        <f t="shared" si="2"/>
        <v>#DIV/0!</v>
      </c>
      <c r="AT27" s="203" t="e">
        <f t="shared" si="26"/>
        <v>#DIV/0!</v>
      </c>
      <c r="AU27" s="203" t="e">
        <f t="shared" si="27"/>
        <v>#DIV/0!</v>
      </c>
      <c r="AV27" s="203" t="e">
        <f t="shared" si="3"/>
        <v>#DIV/0!</v>
      </c>
      <c r="AW27" s="203" t="e">
        <f t="shared" si="36"/>
        <v>#DIV/0!</v>
      </c>
      <c r="AX27" s="203" t="e">
        <f t="shared" si="37"/>
        <v>#DIV/0!</v>
      </c>
      <c r="AY27" s="203" t="e">
        <f t="shared" si="38"/>
        <v>#DIV/0!</v>
      </c>
      <c r="AZ27" s="241" t="e">
        <f t="shared" si="39"/>
        <v>#DIV/0!</v>
      </c>
      <c r="BA27" s="241" t="e">
        <f t="shared" si="40"/>
        <v>#DIV/0!</v>
      </c>
      <c r="BB27" s="241" t="e">
        <f t="shared" si="41"/>
        <v>#DIV/0!</v>
      </c>
      <c r="BC27" s="241" t="e">
        <f t="shared" si="42"/>
        <v>#DIV/0!</v>
      </c>
      <c r="BD27" s="242" t="e">
        <f t="shared" si="43"/>
        <v>#DIV/0!</v>
      </c>
      <c r="BE27" s="259"/>
      <c r="BF27" s="220">
        <f t="shared" si="12"/>
        <v>0</v>
      </c>
      <c r="BG27" s="221">
        <f t="shared" si="13"/>
        <v>0</v>
      </c>
      <c r="BH27" s="221">
        <f t="shared" si="14"/>
        <v>0</v>
      </c>
      <c r="BI27" s="221">
        <f t="shared" si="15"/>
        <v>0</v>
      </c>
      <c r="BJ27" s="221">
        <f t="shared" si="16"/>
        <v>0</v>
      </c>
      <c r="BK27" s="221">
        <f t="shared" si="17"/>
        <v>0</v>
      </c>
      <c r="BL27" s="221">
        <f t="shared" si="18"/>
        <v>0</v>
      </c>
      <c r="BM27" s="221">
        <f t="shared" si="19"/>
        <v>0</v>
      </c>
      <c r="BN27" s="221">
        <f t="shared" si="20"/>
        <v>0</v>
      </c>
      <c r="BO27" s="221">
        <f t="shared" si="21"/>
        <v>0</v>
      </c>
      <c r="BP27" s="221">
        <f t="shared" si="22"/>
        <v>0</v>
      </c>
      <c r="BQ27" s="221" t="e">
        <f t="shared" si="23"/>
        <v>#DIV/0!</v>
      </c>
      <c r="BR27" s="221">
        <f t="shared" si="24"/>
        <v>30</v>
      </c>
      <c r="BS27" s="222" t="e">
        <f t="shared" si="25"/>
        <v>#DIV/0!</v>
      </c>
    </row>
    <row r="28" spans="1:72" s="153" customFormat="1" ht="15" customHeight="1">
      <c r="A28" s="198"/>
      <c r="B28" s="199"/>
      <c r="C28" s="200"/>
      <c r="D28" s="199"/>
      <c r="E28" s="200"/>
      <c r="F28" s="255"/>
      <c r="G28" s="256"/>
      <c r="H28" s="257"/>
      <c r="I28" s="258"/>
      <c r="J28" s="255"/>
      <c r="K28" s="255"/>
      <c r="L28" s="255"/>
      <c r="M28" s="255"/>
      <c r="N28" s="255"/>
      <c r="O28" s="255"/>
      <c r="P28" s="255"/>
      <c r="Q28" s="255"/>
      <c r="R28" s="255"/>
      <c r="S28" s="255"/>
      <c r="T28" s="255"/>
      <c r="U28" s="255"/>
      <c r="V28" s="255"/>
      <c r="W28" s="255"/>
      <c r="X28" s="255"/>
      <c r="Y28" s="201"/>
      <c r="Z28" s="201"/>
      <c r="AA28" s="201"/>
      <c r="AB28" s="201"/>
      <c r="AC28" s="201"/>
      <c r="AD28" s="201"/>
      <c r="AE28" s="201"/>
      <c r="AF28" s="201"/>
      <c r="AG28" s="201"/>
      <c r="AH28" s="201"/>
      <c r="AI28" s="201"/>
      <c r="AJ28" s="201"/>
      <c r="AK28" s="201"/>
      <c r="AL28" s="205"/>
      <c r="AM28" s="159"/>
      <c r="AN28" s="207">
        <f t="shared" si="1"/>
        <v>0</v>
      </c>
      <c r="AO28" s="208">
        <f t="shared" si="1"/>
        <v>0</v>
      </c>
      <c r="AP28" s="209">
        <f t="shared" si="1"/>
        <v>0</v>
      </c>
      <c r="AQ28" s="208">
        <f t="shared" si="1"/>
        <v>0</v>
      </c>
      <c r="AR28" s="209">
        <f t="shared" si="1"/>
        <v>0</v>
      </c>
      <c r="AS28" s="240" t="e">
        <f t="shared" si="2"/>
        <v>#DIV/0!</v>
      </c>
      <c r="AT28" s="203" t="e">
        <f t="shared" si="26"/>
        <v>#DIV/0!</v>
      </c>
      <c r="AU28" s="203" t="e">
        <f t="shared" si="27"/>
        <v>#DIV/0!</v>
      </c>
      <c r="AV28" s="203" t="e">
        <f t="shared" si="3"/>
        <v>#DIV/0!</v>
      </c>
      <c r="AW28" s="203" t="e">
        <f t="shared" si="36"/>
        <v>#DIV/0!</v>
      </c>
      <c r="AX28" s="203" t="e">
        <f t="shared" si="37"/>
        <v>#DIV/0!</v>
      </c>
      <c r="AY28" s="203" t="e">
        <f t="shared" si="38"/>
        <v>#DIV/0!</v>
      </c>
      <c r="AZ28" s="241" t="e">
        <f t="shared" si="39"/>
        <v>#DIV/0!</v>
      </c>
      <c r="BA28" s="241" t="e">
        <f t="shared" si="40"/>
        <v>#DIV/0!</v>
      </c>
      <c r="BB28" s="241" t="e">
        <f t="shared" si="41"/>
        <v>#DIV/0!</v>
      </c>
      <c r="BC28" s="241" t="e">
        <f t="shared" si="42"/>
        <v>#DIV/0!</v>
      </c>
      <c r="BD28" s="242" t="e">
        <f t="shared" si="43"/>
        <v>#DIV/0!</v>
      </c>
      <c r="BE28" s="259"/>
      <c r="BF28" s="220">
        <f t="shared" si="12"/>
        <v>0</v>
      </c>
      <c r="BG28" s="221">
        <f t="shared" si="13"/>
        <v>0</v>
      </c>
      <c r="BH28" s="221">
        <f t="shared" si="14"/>
        <v>0</v>
      </c>
      <c r="BI28" s="221">
        <f t="shared" si="15"/>
        <v>0</v>
      </c>
      <c r="BJ28" s="221">
        <f t="shared" si="16"/>
        <v>0</v>
      </c>
      <c r="BK28" s="221">
        <f t="shared" si="17"/>
        <v>0</v>
      </c>
      <c r="BL28" s="221">
        <f t="shared" si="18"/>
        <v>0</v>
      </c>
      <c r="BM28" s="221">
        <f t="shared" si="19"/>
        <v>0</v>
      </c>
      <c r="BN28" s="221">
        <f t="shared" si="20"/>
        <v>0</v>
      </c>
      <c r="BO28" s="221">
        <f t="shared" si="21"/>
        <v>0</v>
      </c>
      <c r="BP28" s="221">
        <f t="shared" si="22"/>
        <v>0</v>
      </c>
      <c r="BQ28" s="221" t="e">
        <f t="shared" si="23"/>
        <v>#DIV/0!</v>
      </c>
      <c r="BR28" s="221">
        <f t="shared" si="24"/>
        <v>30</v>
      </c>
      <c r="BS28" s="222" t="e">
        <f t="shared" si="25"/>
        <v>#DIV/0!</v>
      </c>
    </row>
    <row r="29" spans="1:72" s="153" customFormat="1" ht="15" customHeight="1">
      <c r="A29" s="198"/>
      <c r="B29" s="199"/>
      <c r="C29" s="200"/>
      <c r="D29" s="199"/>
      <c r="E29" s="200"/>
      <c r="F29" s="255"/>
      <c r="G29" s="256"/>
      <c r="H29" s="257"/>
      <c r="I29" s="258"/>
      <c r="J29" s="255"/>
      <c r="K29" s="255"/>
      <c r="L29" s="255"/>
      <c r="M29" s="255"/>
      <c r="N29" s="255"/>
      <c r="O29" s="255"/>
      <c r="P29" s="255"/>
      <c r="Q29" s="255"/>
      <c r="R29" s="255"/>
      <c r="S29" s="255"/>
      <c r="T29" s="255"/>
      <c r="U29" s="255"/>
      <c r="V29" s="255"/>
      <c r="W29" s="255"/>
      <c r="X29" s="255"/>
      <c r="Y29" s="201"/>
      <c r="Z29" s="201"/>
      <c r="AA29" s="201"/>
      <c r="AB29" s="201"/>
      <c r="AC29" s="201"/>
      <c r="AD29" s="201"/>
      <c r="AE29" s="201"/>
      <c r="AF29" s="201"/>
      <c r="AG29" s="201"/>
      <c r="AH29" s="201"/>
      <c r="AI29" s="201"/>
      <c r="AJ29" s="201"/>
      <c r="AK29" s="201"/>
      <c r="AL29" s="205"/>
      <c r="AM29" s="159"/>
      <c r="AN29" s="207">
        <f t="shared" si="1"/>
        <v>0</v>
      </c>
      <c r="AO29" s="208">
        <f t="shared" si="1"/>
        <v>0</v>
      </c>
      <c r="AP29" s="209">
        <f t="shared" si="1"/>
        <v>0</v>
      </c>
      <c r="AQ29" s="208">
        <f t="shared" si="1"/>
        <v>0</v>
      </c>
      <c r="AR29" s="209">
        <f t="shared" si="1"/>
        <v>0</v>
      </c>
      <c r="AS29" s="240" t="e">
        <f t="shared" si="2"/>
        <v>#DIV/0!</v>
      </c>
      <c r="AT29" s="203" t="e">
        <f t="shared" si="26"/>
        <v>#DIV/0!</v>
      </c>
      <c r="AU29" s="203" t="e">
        <f t="shared" si="27"/>
        <v>#DIV/0!</v>
      </c>
      <c r="AV29" s="203" t="e">
        <f t="shared" si="3"/>
        <v>#DIV/0!</v>
      </c>
      <c r="AW29" s="203" t="e">
        <f t="shared" si="36"/>
        <v>#DIV/0!</v>
      </c>
      <c r="AX29" s="203" t="e">
        <f t="shared" si="37"/>
        <v>#DIV/0!</v>
      </c>
      <c r="AY29" s="203" t="e">
        <f t="shared" si="38"/>
        <v>#DIV/0!</v>
      </c>
      <c r="AZ29" s="241" t="e">
        <f t="shared" si="39"/>
        <v>#DIV/0!</v>
      </c>
      <c r="BA29" s="241" t="e">
        <f t="shared" si="40"/>
        <v>#DIV/0!</v>
      </c>
      <c r="BB29" s="241" t="e">
        <f t="shared" si="41"/>
        <v>#DIV/0!</v>
      </c>
      <c r="BC29" s="241" t="e">
        <f t="shared" si="42"/>
        <v>#DIV/0!</v>
      </c>
      <c r="BD29" s="242" t="e">
        <f t="shared" si="43"/>
        <v>#DIV/0!</v>
      </c>
      <c r="BE29" s="259"/>
      <c r="BF29" s="220">
        <f t="shared" si="12"/>
        <v>0</v>
      </c>
      <c r="BG29" s="221">
        <f t="shared" si="13"/>
        <v>0</v>
      </c>
      <c r="BH29" s="221">
        <f t="shared" si="14"/>
        <v>0</v>
      </c>
      <c r="BI29" s="221">
        <f t="shared" si="15"/>
        <v>0</v>
      </c>
      <c r="BJ29" s="221">
        <f t="shared" si="16"/>
        <v>0</v>
      </c>
      <c r="BK29" s="221">
        <f t="shared" si="17"/>
        <v>0</v>
      </c>
      <c r="BL29" s="221">
        <f t="shared" si="18"/>
        <v>0</v>
      </c>
      <c r="BM29" s="221">
        <f t="shared" si="19"/>
        <v>0</v>
      </c>
      <c r="BN29" s="221">
        <f t="shared" si="20"/>
        <v>0</v>
      </c>
      <c r="BO29" s="221">
        <f t="shared" si="21"/>
        <v>0</v>
      </c>
      <c r="BP29" s="221">
        <f t="shared" si="22"/>
        <v>0</v>
      </c>
      <c r="BQ29" s="221" t="e">
        <f t="shared" si="23"/>
        <v>#DIV/0!</v>
      </c>
      <c r="BR29" s="221">
        <f t="shared" si="24"/>
        <v>30</v>
      </c>
      <c r="BS29" s="222" t="e">
        <f t="shared" si="25"/>
        <v>#DIV/0!</v>
      </c>
    </row>
    <row r="30" spans="1:72" s="153" customFormat="1" ht="15" customHeight="1">
      <c r="A30" s="198"/>
      <c r="B30" s="199"/>
      <c r="C30" s="200"/>
      <c r="D30" s="199"/>
      <c r="E30" s="200"/>
      <c r="F30" s="255"/>
      <c r="G30" s="256"/>
      <c r="H30" s="257"/>
      <c r="I30" s="258"/>
      <c r="J30" s="255"/>
      <c r="K30" s="255"/>
      <c r="L30" s="255"/>
      <c r="M30" s="255"/>
      <c r="N30" s="255"/>
      <c r="O30" s="255"/>
      <c r="P30" s="255"/>
      <c r="Q30" s="255"/>
      <c r="R30" s="255"/>
      <c r="S30" s="255"/>
      <c r="T30" s="255"/>
      <c r="U30" s="255"/>
      <c r="V30" s="255"/>
      <c r="W30" s="255"/>
      <c r="X30" s="255"/>
      <c r="Y30" s="201"/>
      <c r="Z30" s="201"/>
      <c r="AA30" s="201"/>
      <c r="AB30" s="201"/>
      <c r="AC30" s="201"/>
      <c r="AD30" s="201"/>
      <c r="AE30" s="201"/>
      <c r="AF30" s="201"/>
      <c r="AG30" s="201"/>
      <c r="AH30" s="201"/>
      <c r="AI30" s="201"/>
      <c r="AJ30" s="201"/>
      <c r="AK30" s="201"/>
      <c r="AL30" s="205"/>
      <c r="AM30" s="159"/>
      <c r="AN30" s="207">
        <f t="shared" si="1"/>
        <v>0</v>
      </c>
      <c r="AO30" s="208">
        <f t="shared" si="1"/>
        <v>0</v>
      </c>
      <c r="AP30" s="209">
        <f t="shared" si="1"/>
        <v>0</v>
      </c>
      <c r="AQ30" s="208">
        <f t="shared" si="1"/>
        <v>0</v>
      </c>
      <c r="AR30" s="209">
        <f t="shared" si="1"/>
        <v>0</v>
      </c>
      <c r="AS30" s="240" t="e">
        <f t="shared" si="2"/>
        <v>#DIV/0!</v>
      </c>
      <c r="AT30" s="203" t="e">
        <f t="shared" si="26"/>
        <v>#DIV/0!</v>
      </c>
      <c r="AU30" s="203" t="e">
        <f t="shared" si="27"/>
        <v>#DIV/0!</v>
      </c>
      <c r="AV30" s="203" t="e">
        <f t="shared" si="3"/>
        <v>#DIV/0!</v>
      </c>
      <c r="AW30" s="203" t="e">
        <f t="shared" si="36"/>
        <v>#DIV/0!</v>
      </c>
      <c r="AX30" s="203" t="e">
        <f t="shared" si="37"/>
        <v>#DIV/0!</v>
      </c>
      <c r="AY30" s="203" t="e">
        <f t="shared" si="38"/>
        <v>#DIV/0!</v>
      </c>
      <c r="AZ30" s="241" t="e">
        <f t="shared" si="39"/>
        <v>#DIV/0!</v>
      </c>
      <c r="BA30" s="241" t="e">
        <f t="shared" si="40"/>
        <v>#DIV/0!</v>
      </c>
      <c r="BB30" s="241" t="e">
        <f t="shared" si="41"/>
        <v>#DIV/0!</v>
      </c>
      <c r="BC30" s="241" t="e">
        <f t="shared" si="42"/>
        <v>#DIV/0!</v>
      </c>
      <c r="BD30" s="242" t="e">
        <f t="shared" si="43"/>
        <v>#DIV/0!</v>
      </c>
      <c r="BE30" s="259"/>
      <c r="BF30" s="220">
        <f t="shared" si="12"/>
        <v>0</v>
      </c>
      <c r="BG30" s="221">
        <f t="shared" si="13"/>
        <v>0</v>
      </c>
      <c r="BH30" s="221">
        <f t="shared" si="14"/>
        <v>0</v>
      </c>
      <c r="BI30" s="221">
        <f t="shared" si="15"/>
        <v>0</v>
      </c>
      <c r="BJ30" s="221">
        <f t="shared" si="16"/>
        <v>0</v>
      </c>
      <c r="BK30" s="221">
        <f t="shared" si="17"/>
        <v>0</v>
      </c>
      <c r="BL30" s="221">
        <f t="shared" si="18"/>
        <v>0</v>
      </c>
      <c r="BM30" s="221">
        <f t="shared" si="19"/>
        <v>0</v>
      </c>
      <c r="BN30" s="221">
        <f t="shared" si="20"/>
        <v>0</v>
      </c>
      <c r="BO30" s="221">
        <f t="shared" si="21"/>
        <v>0</v>
      </c>
      <c r="BP30" s="221">
        <f t="shared" si="22"/>
        <v>0</v>
      </c>
      <c r="BQ30" s="221" t="e">
        <f t="shared" si="23"/>
        <v>#DIV/0!</v>
      </c>
      <c r="BR30" s="221">
        <f t="shared" si="24"/>
        <v>30</v>
      </c>
      <c r="BS30" s="222" t="e">
        <f t="shared" si="25"/>
        <v>#DIV/0!</v>
      </c>
    </row>
    <row r="31" spans="1:72" s="153" customFormat="1" ht="15" customHeight="1">
      <c r="A31" s="223"/>
      <c r="B31" s="224"/>
      <c r="C31" s="225"/>
      <c r="D31" s="224"/>
      <c r="E31" s="225"/>
      <c r="F31" s="260"/>
      <c r="G31" s="260"/>
      <c r="H31" s="261"/>
      <c r="I31" s="262"/>
      <c r="J31" s="260"/>
      <c r="K31" s="260"/>
      <c r="L31" s="260"/>
      <c r="M31" s="260"/>
      <c r="N31" s="260"/>
      <c r="O31" s="260"/>
      <c r="P31" s="260"/>
      <c r="Q31" s="260"/>
      <c r="R31" s="260"/>
      <c r="S31" s="260"/>
      <c r="T31" s="260"/>
      <c r="U31" s="260"/>
      <c r="V31" s="260"/>
      <c r="W31" s="260"/>
      <c r="X31" s="260"/>
      <c r="Y31" s="226"/>
      <c r="Z31" s="226"/>
      <c r="AA31" s="226"/>
      <c r="AB31" s="226"/>
      <c r="AC31" s="226"/>
      <c r="AD31" s="226"/>
      <c r="AE31" s="226"/>
      <c r="AF31" s="226"/>
      <c r="AG31" s="226"/>
      <c r="AH31" s="226"/>
      <c r="AI31" s="226"/>
      <c r="AJ31" s="226"/>
      <c r="AK31" s="226"/>
      <c r="AL31" s="230"/>
      <c r="AM31" s="158"/>
      <c r="AN31" s="231">
        <f t="shared" si="1"/>
        <v>0</v>
      </c>
      <c r="AO31" s="232">
        <f t="shared" si="1"/>
        <v>0</v>
      </c>
      <c r="AP31" s="233">
        <f t="shared" si="1"/>
        <v>0</v>
      </c>
      <c r="AQ31" s="232">
        <f t="shared" si="1"/>
        <v>0</v>
      </c>
      <c r="AR31" s="233">
        <f t="shared" si="1"/>
        <v>0</v>
      </c>
      <c r="AS31" s="263" t="e">
        <f t="shared" si="2"/>
        <v>#DIV/0!</v>
      </c>
      <c r="AT31" s="228" t="e">
        <f t="shared" si="26"/>
        <v>#DIV/0!</v>
      </c>
      <c r="AU31" s="228" t="e">
        <f t="shared" si="27"/>
        <v>#DIV/0!</v>
      </c>
      <c r="AV31" s="228" t="e">
        <f t="shared" si="3"/>
        <v>#DIV/0!</v>
      </c>
      <c r="AW31" s="228" t="e">
        <f t="shared" si="36"/>
        <v>#DIV/0!</v>
      </c>
      <c r="AX31" s="228" t="e">
        <f t="shared" si="37"/>
        <v>#DIV/0!</v>
      </c>
      <c r="AY31" s="228" t="e">
        <f t="shared" si="38"/>
        <v>#DIV/0!</v>
      </c>
      <c r="AZ31" s="264" t="e">
        <f t="shared" si="39"/>
        <v>#DIV/0!</v>
      </c>
      <c r="BA31" s="264" t="e">
        <f t="shared" si="40"/>
        <v>#DIV/0!</v>
      </c>
      <c r="BB31" s="264" t="e">
        <f t="shared" si="41"/>
        <v>#DIV/0!</v>
      </c>
      <c r="BC31" s="264" t="e">
        <f t="shared" si="42"/>
        <v>#DIV/0!</v>
      </c>
      <c r="BD31" s="265" t="e">
        <f t="shared" si="43"/>
        <v>#DIV/0!</v>
      </c>
      <c r="BE31" s="259"/>
      <c r="BF31" s="220">
        <f t="shared" si="12"/>
        <v>0</v>
      </c>
      <c r="BG31" s="221">
        <f t="shared" si="13"/>
        <v>0</v>
      </c>
      <c r="BH31" s="221">
        <f t="shared" si="14"/>
        <v>0</v>
      </c>
      <c r="BI31" s="221">
        <f t="shared" si="15"/>
        <v>0</v>
      </c>
      <c r="BJ31" s="221">
        <f t="shared" si="16"/>
        <v>0</v>
      </c>
      <c r="BK31" s="221">
        <f t="shared" si="17"/>
        <v>0</v>
      </c>
      <c r="BL31" s="221">
        <f t="shared" si="18"/>
        <v>0</v>
      </c>
      <c r="BM31" s="221">
        <f t="shared" si="19"/>
        <v>0</v>
      </c>
      <c r="BN31" s="221">
        <f t="shared" si="20"/>
        <v>0</v>
      </c>
      <c r="BO31" s="221">
        <f t="shared" si="21"/>
        <v>0</v>
      </c>
      <c r="BP31" s="221">
        <f t="shared" si="22"/>
        <v>0</v>
      </c>
      <c r="BQ31" s="221" t="e">
        <f t="shared" si="23"/>
        <v>#DIV/0!</v>
      </c>
      <c r="BR31" s="221">
        <f t="shared" si="24"/>
        <v>30</v>
      </c>
      <c r="BS31" s="222" t="e">
        <f t="shared" si="25"/>
        <v>#DIV/0!</v>
      </c>
    </row>
    <row r="32" spans="1:72" s="153" customFormat="1" ht="15" customHeight="1">
      <c r="A32" s="198"/>
      <c r="B32" s="199"/>
      <c r="C32" s="200"/>
      <c r="D32" s="199"/>
      <c r="E32" s="200"/>
      <c r="F32" s="255"/>
      <c r="G32" s="256"/>
      <c r="H32" s="257"/>
      <c r="I32" s="258"/>
      <c r="J32" s="255"/>
      <c r="K32" s="255"/>
      <c r="L32" s="255"/>
      <c r="M32" s="255"/>
      <c r="N32" s="255"/>
      <c r="O32" s="255"/>
      <c r="P32" s="255"/>
      <c r="Q32" s="255"/>
      <c r="R32" s="255"/>
      <c r="S32" s="255"/>
      <c r="T32" s="255"/>
      <c r="U32" s="255"/>
      <c r="V32" s="255"/>
      <c r="W32" s="255"/>
      <c r="X32" s="255"/>
      <c r="Y32" s="201"/>
      <c r="Z32" s="201"/>
      <c r="AA32" s="201"/>
      <c r="AB32" s="201"/>
      <c r="AC32" s="201"/>
      <c r="AD32" s="201"/>
      <c r="AE32" s="201"/>
      <c r="AF32" s="201"/>
      <c r="AG32" s="201"/>
      <c r="AH32" s="201"/>
      <c r="AI32" s="201"/>
      <c r="AJ32" s="201"/>
      <c r="AK32" s="201"/>
      <c r="AL32" s="205"/>
      <c r="AM32" s="159"/>
      <c r="AN32" s="207">
        <f t="shared" si="1"/>
        <v>0</v>
      </c>
      <c r="AO32" s="208">
        <f t="shared" si="1"/>
        <v>0</v>
      </c>
      <c r="AP32" s="209">
        <f t="shared" si="1"/>
        <v>0</v>
      </c>
      <c r="AQ32" s="208">
        <f t="shared" si="1"/>
        <v>0</v>
      </c>
      <c r="AR32" s="209">
        <f t="shared" si="1"/>
        <v>0</v>
      </c>
      <c r="AS32" s="240" t="e">
        <f t="shared" si="2"/>
        <v>#DIV/0!</v>
      </c>
      <c r="AT32" s="203" t="e">
        <f t="shared" si="26"/>
        <v>#DIV/0!</v>
      </c>
      <c r="AU32" s="203" t="e">
        <f t="shared" si="27"/>
        <v>#DIV/0!</v>
      </c>
      <c r="AV32" s="203" t="e">
        <f t="shared" si="3"/>
        <v>#DIV/0!</v>
      </c>
      <c r="AW32" s="203" t="e">
        <f t="shared" ref="AW32:AW38" si="44">(I32-J32)*40/H32</f>
        <v>#DIV/0!</v>
      </c>
      <c r="AX32" s="203" t="e">
        <f t="shared" ref="AX32:AX38" si="45">(K32-L32)*40/H32</f>
        <v>#DIV/0!</v>
      </c>
      <c r="AY32" s="203" t="e">
        <f t="shared" ref="AY32:AY38" si="46">(M32-N32)*40/H32</f>
        <v>#DIV/0!</v>
      </c>
      <c r="AZ32" s="241" t="e">
        <f t="shared" ref="AZ32:AZ38" si="47">(O32-P32)*40/H32</f>
        <v>#DIV/0!</v>
      </c>
      <c r="BA32" s="241" t="e">
        <f t="shared" ref="BA32:BA38" si="48">(Q32-R32)*40/H32</f>
        <v>#DIV/0!</v>
      </c>
      <c r="BB32" s="241" t="e">
        <f t="shared" ref="BB32:BB38" si="49">(S32-T32)*40/H32</f>
        <v>#DIV/0!</v>
      </c>
      <c r="BC32" s="241" t="e">
        <f t="shared" ref="BC32:BC38" si="50">(U32-V32)*40/H32</f>
        <v>#DIV/0!</v>
      </c>
      <c r="BD32" s="242" t="e">
        <f t="shared" ref="BD32:BD38" si="51">(W32-X32)*40/H32</f>
        <v>#DIV/0!</v>
      </c>
      <c r="BE32" s="259"/>
      <c r="BF32" s="220">
        <f t="shared" si="12"/>
        <v>0</v>
      </c>
      <c r="BG32" s="221">
        <f t="shared" si="13"/>
        <v>0</v>
      </c>
      <c r="BH32" s="221">
        <f t="shared" si="14"/>
        <v>0</v>
      </c>
      <c r="BI32" s="221">
        <f t="shared" si="15"/>
        <v>0</v>
      </c>
      <c r="BJ32" s="221">
        <f t="shared" si="16"/>
        <v>0</v>
      </c>
      <c r="BK32" s="221">
        <f t="shared" si="17"/>
        <v>0</v>
      </c>
      <c r="BL32" s="221">
        <f t="shared" si="18"/>
        <v>0</v>
      </c>
      <c r="BM32" s="221">
        <f t="shared" si="19"/>
        <v>0</v>
      </c>
      <c r="BN32" s="221">
        <f t="shared" si="20"/>
        <v>0</v>
      </c>
      <c r="BO32" s="221">
        <f t="shared" si="21"/>
        <v>0</v>
      </c>
      <c r="BP32" s="221">
        <f t="shared" si="22"/>
        <v>0</v>
      </c>
      <c r="BQ32" s="221" t="e">
        <f t="shared" si="23"/>
        <v>#DIV/0!</v>
      </c>
      <c r="BR32" s="221">
        <f t="shared" si="24"/>
        <v>30</v>
      </c>
      <c r="BS32" s="222" t="e">
        <f t="shared" si="25"/>
        <v>#DIV/0!</v>
      </c>
    </row>
    <row r="33" spans="1:71" s="153" customFormat="1" ht="15" customHeight="1">
      <c r="A33" s="198"/>
      <c r="B33" s="266"/>
      <c r="C33" s="200"/>
      <c r="D33" s="266"/>
      <c r="E33" s="200"/>
      <c r="F33" s="255"/>
      <c r="G33" s="256"/>
      <c r="H33" s="257"/>
      <c r="I33" s="258"/>
      <c r="J33" s="255"/>
      <c r="K33" s="255"/>
      <c r="L33" s="255"/>
      <c r="M33" s="255"/>
      <c r="N33" s="255"/>
      <c r="O33" s="255"/>
      <c r="P33" s="255"/>
      <c r="Q33" s="255"/>
      <c r="R33" s="255"/>
      <c r="S33" s="255"/>
      <c r="T33" s="255"/>
      <c r="U33" s="255"/>
      <c r="V33" s="255"/>
      <c r="W33" s="255"/>
      <c r="X33" s="255"/>
      <c r="Y33" s="201"/>
      <c r="Z33" s="201"/>
      <c r="AA33" s="201"/>
      <c r="AB33" s="201"/>
      <c r="AC33" s="201"/>
      <c r="AD33" s="201"/>
      <c r="AE33" s="201"/>
      <c r="AF33" s="201"/>
      <c r="AG33" s="201"/>
      <c r="AH33" s="201"/>
      <c r="AI33" s="201"/>
      <c r="AJ33" s="201"/>
      <c r="AK33" s="201"/>
      <c r="AL33" s="205"/>
      <c r="AM33" s="159"/>
      <c r="AN33" s="207">
        <f t="shared" si="1"/>
        <v>0</v>
      </c>
      <c r="AO33" s="208">
        <f t="shared" si="1"/>
        <v>0</v>
      </c>
      <c r="AP33" s="209">
        <f t="shared" si="1"/>
        <v>0</v>
      </c>
      <c r="AQ33" s="208">
        <f t="shared" si="1"/>
        <v>0</v>
      </c>
      <c r="AR33" s="209">
        <f t="shared" si="1"/>
        <v>0</v>
      </c>
      <c r="AS33" s="240" t="e">
        <f t="shared" si="2"/>
        <v>#DIV/0!</v>
      </c>
      <c r="AT33" s="203" t="e">
        <f t="shared" si="26"/>
        <v>#DIV/0!</v>
      </c>
      <c r="AU33" s="203" t="e">
        <f t="shared" si="27"/>
        <v>#DIV/0!</v>
      </c>
      <c r="AV33" s="203" t="e">
        <f t="shared" si="3"/>
        <v>#DIV/0!</v>
      </c>
      <c r="AW33" s="203" t="e">
        <f t="shared" si="44"/>
        <v>#DIV/0!</v>
      </c>
      <c r="AX33" s="203" t="e">
        <f t="shared" si="45"/>
        <v>#DIV/0!</v>
      </c>
      <c r="AY33" s="203" t="e">
        <f t="shared" si="46"/>
        <v>#DIV/0!</v>
      </c>
      <c r="AZ33" s="241" t="e">
        <f t="shared" si="47"/>
        <v>#DIV/0!</v>
      </c>
      <c r="BA33" s="241" t="e">
        <f t="shared" si="48"/>
        <v>#DIV/0!</v>
      </c>
      <c r="BB33" s="241" t="e">
        <f t="shared" si="49"/>
        <v>#DIV/0!</v>
      </c>
      <c r="BC33" s="241" t="e">
        <f t="shared" si="50"/>
        <v>#DIV/0!</v>
      </c>
      <c r="BD33" s="242" t="e">
        <f t="shared" si="51"/>
        <v>#DIV/0!</v>
      </c>
      <c r="BE33" s="259"/>
      <c r="BF33" s="220">
        <f t="shared" si="12"/>
        <v>0</v>
      </c>
      <c r="BG33" s="221">
        <f t="shared" si="13"/>
        <v>0</v>
      </c>
      <c r="BH33" s="221">
        <f t="shared" si="14"/>
        <v>0</v>
      </c>
      <c r="BI33" s="221">
        <f t="shared" si="15"/>
        <v>0</v>
      </c>
      <c r="BJ33" s="221">
        <f t="shared" si="16"/>
        <v>0</v>
      </c>
      <c r="BK33" s="221">
        <f t="shared" si="17"/>
        <v>0</v>
      </c>
      <c r="BL33" s="221">
        <f t="shared" si="18"/>
        <v>0</v>
      </c>
      <c r="BM33" s="221">
        <f t="shared" si="19"/>
        <v>0</v>
      </c>
      <c r="BN33" s="221">
        <f t="shared" si="20"/>
        <v>0</v>
      </c>
      <c r="BO33" s="221">
        <f t="shared" si="21"/>
        <v>0</v>
      </c>
      <c r="BP33" s="221">
        <f t="shared" si="22"/>
        <v>0</v>
      </c>
      <c r="BQ33" s="221" t="e">
        <f t="shared" si="23"/>
        <v>#DIV/0!</v>
      </c>
      <c r="BR33" s="221">
        <f t="shared" si="24"/>
        <v>30</v>
      </c>
      <c r="BS33" s="222" t="e">
        <f t="shared" si="25"/>
        <v>#DIV/0!</v>
      </c>
    </row>
    <row r="34" spans="1:71" s="153" customFormat="1" ht="15" customHeight="1">
      <c r="A34" s="198"/>
      <c r="B34" s="199"/>
      <c r="C34" s="200"/>
      <c r="D34" s="199"/>
      <c r="E34" s="200"/>
      <c r="F34" s="255"/>
      <c r="G34" s="256"/>
      <c r="H34" s="257"/>
      <c r="I34" s="258"/>
      <c r="J34" s="255"/>
      <c r="K34" s="255"/>
      <c r="L34" s="255"/>
      <c r="M34" s="255"/>
      <c r="N34" s="255"/>
      <c r="O34" s="255"/>
      <c r="P34" s="255"/>
      <c r="Q34" s="255"/>
      <c r="R34" s="255"/>
      <c r="S34" s="255"/>
      <c r="T34" s="255"/>
      <c r="U34" s="255"/>
      <c r="V34" s="255"/>
      <c r="W34" s="255"/>
      <c r="X34" s="255"/>
      <c r="Y34" s="201"/>
      <c r="Z34" s="201"/>
      <c r="AA34" s="201"/>
      <c r="AB34" s="201"/>
      <c r="AC34" s="201"/>
      <c r="AD34" s="201"/>
      <c r="AE34" s="201"/>
      <c r="AF34" s="201"/>
      <c r="AG34" s="201"/>
      <c r="AH34" s="201"/>
      <c r="AI34" s="201"/>
      <c r="AJ34" s="201"/>
      <c r="AK34" s="201"/>
      <c r="AL34" s="205"/>
      <c r="AM34" s="159"/>
      <c r="AN34" s="207">
        <f t="shared" si="1"/>
        <v>0</v>
      </c>
      <c r="AO34" s="208">
        <f t="shared" si="1"/>
        <v>0</v>
      </c>
      <c r="AP34" s="209">
        <f t="shared" si="1"/>
        <v>0</v>
      </c>
      <c r="AQ34" s="208">
        <f t="shared" si="1"/>
        <v>0</v>
      </c>
      <c r="AR34" s="209">
        <f t="shared" si="1"/>
        <v>0</v>
      </c>
      <c r="AS34" s="240" t="e">
        <f t="shared" si="2"/>
        <v>#DIV/0!</v>
      </c>
      <c r="AT34" s="203" t="e">
        <f t="shared" si="26"/>
        <v>#DIV/0!</v>
      </c>
      <c r="AU34" s="203" t="e">
        <f t="shared" si="27"/>
        <v>#DIV/0!</v>
      </c>
      <c r="AV34" s="203" t="e">
        <f t="shared" si="3"/>
        <v>#DIV/0!</v>
      </c>
      <c r="AW34" s="203" t="e">
        <f t="shared" si="44"/>
        <v>#DIV/0!</v>
      </c>
      <c r="AX34" s="203" t="e">
        <f t="shared" si="45"/>
        <v>#DIV/0!</v>
      </c>
      <c r="AY34" s="203" t="e">
        <f t="shared" si="46"/>
        <v>#DIV/0!</v>
      </c>
      <c r="AZ34" s="241" t="e">
        <f t="shared" si="47"/>
        <v>#DIV/0!</v>
      </c>
      <c r="BA34" s="241" t="e">
        <f t="shared" si="48"/>
        <v>#DIV/0!</v>
      </c>
      <c r="BB34" s="241" t="e">
        <f t="shared" si="49"/>
        <v>#DIV/0!</v>
      </c>
      <c r="BC34" s="241" t="e">
        <f t="shared" si="50"/>
        <v>#DIV/0!</v>
      </c>
      <c r="BD34" s="242" t="e">
        <f t="shared" si="51"/>
        <v>#DIV/0!</v>
      </c>
      <c r="BE34" s="259"/>
      <c r="BF34" s="220">
        <f t="shared" si="12"/>
        <v>0</v>
      </c>
      <c r="BG34" s="221">
        <f t="shared" si="13"/>
        <v>0</v>
      </c>
      <c r="BH34" s="221">
        <f t="shared" si="14"/>
        <v>0</v>
      </c>
      <c r="BI34" s="221">
        <f t="shared" si="15"/>
        <v>0</v>
      </c>
      <c r="BJ34" s="221">
        <f t="shared" si="16"/>
        <v>0</v>
      </c>
      <c r="BK34" s="221">
        <f t="shared" si="17"/>
        <v>0</v>
      </c>
      <c r="BL34" s="221">
        <f t="shared" si="18"/>
        <v>0</v>
      </c>
      <c r="BM34" s="221">
        <f t="shared" si="19"/>
        <v>0</v>
      </c>
      <c r="BN34" s="221">
        <f t="shared" si="20"/>
        <v>0</v>
      </c>
      <c r="BO34" s="221">
        <f t="shared" si="21"/>
        <v>0</v>
      </c>
      <c r="BP34" s="221">
        <f t="shared" si="22"/>
        <v>0</v>
      </c>
      <c r="BQ34" s="221" t="e">
        <f t="shared" si="23"/>
        <v>#DIV/0!</v>
      </c>
      <c r="BR34" s="221">
        <f t="shared" si="24"/>
        <v>30</v>
      </c>
      <c r="BS34" s="222" t="e">
        <f t="shared" si="25"/>
        <v>#DIV/0!</v>
      </c>
    </row>
    <row r="35" spans="1:71" s="153" customFormat="1" ht="15" customHeight="1">
      <c r="A35" s="198"/>
      <c r="B35" s="199"/>
      <c r="C35" s="200"/>
      <c r="D35" s="199"/>
      <c r="E35" s="200"/>
      <c r="F35" s="255"/>
      <c r="G35" s="256"/>
      <c r="H35" s="257"/>
      <c r="I35" s="258"/>
      <c r="J35" s="255"/>
      <c r="K35" s="255"/>
      <c r="L35" s="255"/>
      <c r="M35" s="255"/>
      <c r="N35" s="255"/>
      <c r="O35" s="255"/>
      <c r="P35" s="255"/>
      <c r="Q35" s="255"/>
      <c r="R35" s="255"/>
      <c r="S35" s="255"/>
      <c r="T35" s="255"/>
      <c r="U35" s="255"/>
      <c r="V35" s="255"/>
      <c r="W35" s="255"/>
      <c r="X35" s="255"/>
      <c r="Y35" s="201"/>
      <c r="Z35" s="201"/>
      <c r="AA35" s="201"/>
      <c r="AB35" s="201"/>
      <c r="AC35" s="201"/>
      <c r="AD35" s="201"/>
      <c r="AE35" s="201"/>
      <c r="AF35" s="201"/>
      <c r="AG35" s="201"/>
      <c r="AH35" s="201"/>
      <c r="AI35" s="201"/>
      <c r="AJ35" s="201"/>
      <c r="AK35" s="201"/>
      <c r="AL35" s="205"/>
      <c r="AM35" s="159"/>
      <c r="AN35" s="207">
        <f t="shared" si="1"/>
        <v>0</v>
      </c>
      <c r="AO35" s="208">
        <f t="shared" si="1"/>
        <v>0</v>
      </c>
      <c r="AP35" s="209">
        <f t="shared" si="1"/>
        <v>0</v>
      </c>
      <c r="AQ35" s="208">
        <f t="shared" si="1"/>
        <v>0</v>
      </c>
      <c r="AR35" s="209">
        <f t="shared" si="1"/>
        <v>0</v>
      </c>
      <c r="AS35" s="240" t="e">
        <f t="shared" si="2"/>
        <v>#DIV/0!</v>
      </c>
      <c r="AT35" s="203" t="e">
        <f t="shared" si="26"/>
        <v>#DIV/0!</v>
      </c>
      <c r="AU35" s="203" t="e">
        <f t="shared" si="27"/>
        <v>#DIV/0!</v>
      </c>
      <c r="AV35" s="203" t="e">
        <f t="shared" si="3"/>
        <v>#DIV/0!</v>
      </c>
      <c r="AW35" s="203" t="e">
        <f t="shared" si="44"/>
        <v>#DIV/0!</v>
      </c>
      <c r="AX35" s="203" t="e">
        <f t="shared" si="45"/>
        <v>#DIV/0!</v>
      </c>
      <c r="AY35" s="203" t="e">
        <f t="shared" si="46"/>
        <v>#DIV/0!</v>
      </c>
      <c r="AZ35" s="241" t="e">
        <f t="shared" si="47"/>
        <v>#DIV/0!</v>
      </c>
      <c r="BA35" s="241" t="e">
        <f t="shared" si="48"/>
        <v>#DIV/0!</v>
      </c>
      <c r="BB35" s="241" t="e">
        <f t="shared" si="49"/>
        <v>#DIV/0!</v>
      </c>
      <c r="BC35" s="241" t="e">
        <f t="shared" si="50"/>
        <v>#DIV/0!</v>
      </c>
      <c r="BD35" s="242" t="e">
        <f t="shared" si="51"/>
        <v>#DIV/0!</v>
      </c>
      <c r="BE35" s="259"/>
      <c r="BF35" s="220">
        <f t="shared" si="12"/>
        <v>0</v>
      </c>
      <c r="BG35" s="221">
        <f t="shared" si="13"/>
        <v>0</v>
      </c>
      <c r="BH35" s="221">
        <f t="shared" si="14"/>
        <v>0</v>
      </c>
      <c r="BI35" s="221">
        <f t="shared" si="15"/>
        <v>0</v>
      </c>
      <c r="BJ35" s="221">
        <f t="shared" si="16"/>
        <v>0</v>
      </c>
      <c r="BK35" s="221">
        <f t="shared" si="17"/>
        <v>0</v>
      </c>
      <c r="BL35" s="221">
        <f t="shared" si="18"/>
        <v>0</v>
      </c>
      <c r="BM35" s="221">
        <f t="shared" si="19"/>
        <v>0</v>
      </c>
      <c r="BN35" s="221">
        <f t="shared" si="20"/>
        <v>0</v>
      </c>
      <c r="BO35" s="221">
        <f t="shared" si="21"/>
        <v>0</v>
      </c>
      <c r="BP35" s="221">
        <f t="shared" si="22"/>
        <v>0</v>
      </c>
      <c r="BQ35" s="221" t="e">
        <f t="shared" si="23"/>
        <v>#DIV/0!</v>
      </c>
      <c r="BR35" s="221">
        <f t="shared" si="24"/>
        <v>30</v>
      </c>
      <c r="BS35" s="222" t="e">
        <f t="shared" si="25"/>
        <v>#DIV/0!</v>
      </c>
    </row>
    <row r="36" spans="1:71" s="153" customFormat="1" ht="15" customHeight="1">
      <c r="A36" s="198"/>
      <c r="B36" s="199"/>
      <c r="C36" s="200"/>
      <c r="D36" s="199"/>
      <c r="E36" s="200"/>
      <c r="F36" s="255"/>
      <c r="G36" s="256"/>
      <c r="H36" s="257"/>
      <c r="I36" s="258"/>
      <c r="J36" s="255"/>
      <c r="K36" s="255"/>
      <c r="L36" s="255"/>
      <c r="M36" s="255"/>
      <c r="N36" s="255"/>
      <c r="O36" s="255"/>
      <c r="P36" s="255"/>
      <c r="Q36" s="255"/>
      <c r="R36" s="255"/>
      <c r="S36" s="255"/>
      <c r="T36" s="255"/>
      <c r="U36" s="255"/>
      <c r="V36" s="255"/>
      <c r="W36" s="255"/>
      <c r="X36" s="255"/>
      <c r="Y36" s="201"/>
      <c r="Z36" s="201"/>
      <c r="AA36" s="201"/>
      <c r="AB36" s="201"/>
      <c r="AC36" s="201"/>
      <c r="AD36" s="201"/>
      <c r="AE36" s="201"/>
      <c r="AF36" s="201"/>
      <c r="AG36" s="201"/>
      <c r="AH36" s="201"/>
      <c r="AI36" s="201"/>
      <c r="AJ36" s="201"/>
      <c r="AK36" s="201"/>
      <c r="AL36" s="205"/>
      <c r="AM36" s="159"/>
      <c r="AN36" s="207">
        <f t="shared" si="1"/>
        <v>0</v>
      </c>
      <c r="AO36" s="208">
        <f t="shared" si="1"/>
        <v>0</v>
      </c>
      <c r="AP36" s="209">
        <f t="shared" si="1"/>
        <v>0</v>
      </c>
      <c r="AQ36" s="208">
        <f t="shared" si="1"/>
        <v>0</v>
      </c>
      <c r="AR36" s="209">
        <f t="shared" si="1"/>
        <v>0</v>
      </c>
      <c r="AS36" s="240" t="e">
        <f t="shared" si="2"/>
        <v>#DIV/0!</v>
      </c>
      <c r="AT36" s="203" t="e">
        <f t="shared" si="26"/>
        <v>#DIV/0!</v>
      </c>
      <c r="AU36" s="203" t="e">
        <f t="shared" si="27"/>
        <v>#DIV/0!</v>
      </c>
      <c r="AV36" s="203" t="e">
        <f t="shared" si="3"/>
        <v>#DIV/0!</v>
      </c>
      <c r="AW36" s="203" t="e">
        <f t="shared" si="44"/>
        <v>#DIV/0!</v>
      </c>
      <c r="AX36" s="203" t="e">
        <f t="shared" si="45"/>
        <v>#DIV/0!</v>
      </c>
      <c r="AY36" s="203" t="e">
        <f t="shared" si="46"/>
        <v>#DIV/0!</v>
      </c>
      <c r="AZ36" s="241" t="e">
        <f t="shared" si="47"/>
        <v>#DIV/0!</v>
      </c>
      <c r="BA36" s="241" t="e">
        <f t="shared" si="48"/>
        <v>#DIV/0!</v>
      </c>
      <c r="BB36" s="241" t="e">
        <f t="shared" si="49"/>
        <v>#DIV/0!</v>
      </c>
      <c r="BC36" s="241" t="e">
        <f t="shared" si="50"/>
        <v>#DIV/0!</v>
      </c>
      <c r="BD36" s="242" t="e">
        <f t="shared" si="51"/>
        <v>#DIV/0!</v>
      </c>
      <c r="BE36" s="259"/>
      <c r="BF36" s="220">
        <f t="shared" si="12"/>
        <v>0</v>
      </c>
      <c r="BG36" s="221">
        <f t="shared" si="13"/>
        <v>0</v>
      </c>
      <c r="BH36" s="221">
        <f t="shared" si="14"/>
        <v>0</v>
      </c>
      <c r="BI36" s="221">
        <f t="shared" si="15"/>
        <v>0</v>
      </c>
      <c r="BJ36" s="221">
        <f t="shared" si="16"/>
        <v>0</v>
      </c>
      <c r="BK36" s="221">
        <f t="shared" si="17"/>
        <v>0</v>
      </c>
      <c r="BL36" s="221">
        <f t="shared" si="18"/>
        <v>0</v>
      </c>
      <c r="BM36" s="221">
        <f t="shared" si="19"/>
        <v>0</v>
      </c>
      <c r="BN36" s="221">
        <f t="shared" si="20"/>
        <v>0</v>
      </c>
      <c r="BO36" s="221">
        <f t="shared" si="21"/>
        <v>0</v>
      </c>
      <c r="BP36" s="221">
        <f t="shared" si="22"/>
        <v>0</v>
      </c>
      <c r="BQ36" s="221" t="e">
        <f t="shared" si="23"/>
        <v>#DIV/0!</v>
      </c>
      <c r="BR36" s="221">
        <f t="shared" si="24"/>
        <v>30</v>
      </c>
      <c r="BS36" s="222" t="e">
        <f t="shared" si="25"/>
        <v>#DIV/0!</v>
      </c>
    </row>
    <row r="37" spans="1:71" s="153" customFormat="1" ht="15" customHeight="1">
      <c r="A37" s="198"/>
      <c r="B37" s="199"/>
      <c r="C37" s="200"/>
      <c r="D37" s="199"/>
      <c r="E37" s="200"/>
      <c r="F37" s="255"/>
      <c r="G37" s="256"/>
      <c r="H37" s="257"/>
      <c r="I37" s="258"/>
      <c r="J37" s="255"/>
      <c r="K37" s="255"/>
      <c r="L37" s="255"/>
      <c r="M37" s="255"/>
      <c r="N37" s="255"/>
      <c r="O37" s="255"/>
      <c r="P37" s="255"/>
      <c r="Q37" s="255"/>
      <c r="R37" s="255"/>
      <c r="S37" s="255"/>
      <c r="T37" s="255"/>
      <c r="U37" s="255"/>
      <c r="V37" s="255"/>
      <c r="W37" s="255"/>
      <c r="X37" s="255"/>
      <c r="Y37" s="201"/>
      <c r="Z37" s="201"/>
      <c r="AA37" s="201"/>
      <c r="AB37" s="201"/>
      <c r="AC37" s="201"/>
      <c r="AD37" s="201"/>
      <c r="AE37" s="201"/>
      <c r="AF37" s="201"/>
      <c r="AG37" s="201"/>
      <c r="AH37" s="201"/>
      <c r="AI37" s="201"/>
      <c r="AJ37" s="201"/>
      <c r="AK37" s="201"/>
      <c r="AL37" s="205"/>
      <c r="AM37" s="159"/>
      <c r="AN37" s="207">
        <f t="shared" si="1"/>
        <v>0</v>
      </c>
      <c r="AO37" s="208">
        <f t="shared" si="1"/>
        <v>0</v>
      </c>
      <c r="AP37" s="209">
        <f t="shared" si="1"/>
        <v>0</v>
      </c>
      <c r="AQ37" s="208">
        <f t="shared" si="1"/>
        <v>0</v>
      </c>
      <c r="AR37" s="209">
        <f t="shared" si="1"/>
        <v>0</v>
      </c>
      <c r="AS37" s="240" t="e">
        <f t="shared" si="2"/>
        <v>#DIV/0!</v>
      </c>
      <c r="AT37" s="203" t="e">
        <f t="shared" si="26"/>
        <v>#DIV/0!</v>
      </c>
      <c r="AU37" s="203" t="e">
        <f t="shared" si="27"/>
        <v>#DIV/0!</v>
      </c>
      <c r="AV37" s="203" t="e">
        <f t="shared" si="3"/>
        <v>#DIV/0!</v>
      </c>
      <c r="AW37" s="203" t="e">
        <f t="shared" si="44"/>
        <v>#DIV/0!</v>
      </c>
      <c r="AX37" s="203" t="e">
        <f t="shared" si="45"/>
        <v>#DIV/0!</v>
      </c>
      <c r="AY37" s="203" t="e">
        <f t="shared" si="46"/>
        <v>#DIV/0!</v>
      </c>
      <c r="AZ37" s="241" t="e">
        <f t="shared" si="47"/>
        <v>#DIV/0!</v>
      </c>
      <c r="BA37" s="241" t="e">
        <f t="shared" si="48"/>
        <v>#DIV/0!</v>
      </c>
      <c r="BB37" s="241" t="e">
        <f t="shared" si="49"/>
        <v>#DIV/0!</v>
      </c>
      <c r="BC37" s="241" t="e">
        <f t="shared" si="50"/>
        <v>#DIV/0!</v>
      </c>
      <c r="BD37" s="242" t="e">
        <f t="shared" si="51"/>
        <v>#DIV/0!</v>
      </c>
      <c r="BE37" s="259"/>
      <c r="BF37" s="220">
        <f t="shared" si="12"/>
        <v>0</v>
      </c>
      <c r="BG37" s="221">
        <f t="shared" si="13"/>
        <v>0</v>
      </c>
      <c r="BH37" s="221">
        <f t="shared" si="14"/>
        <v>0</v>
      </c>
      <c r="BI37" s="221">
        <f t="shared" si="15"/>
        <v>0</v>
      </c>
      <c r="BJ37" s="221">
        <f t="shared" si="16"/>
        <v>0</v>
      </c>
      <c r="BK37" s="221">
        <f t="shared" si="17"/>
        <v>0</v>
      </c>
      <c r="BL37" s="221">
        <f t="shared" si="18"/>
        <v>0</v>
      </c>
      <c r="BM37" s="221">
        <f t="shared" si="19"/>
        <v>0</v>
      </c>
      <c r="BN37" s="221">
        <f t="shared" si="20"/>
        <v>0</v>
      </c>
      <c r="BO37" s="221">
        <f t="shared" si="21"/>
        <v>0</v>
      </c>
      <c r="BP37" s="221">
        <f t="shared" si="22"/>
        <v>0</v>
      </c>
      <c r="BQ37" s="221" t="e">
        <f t="shared" si="23"/>
        <v>#DIV/0!</v>
      </c>
      <c r="BR37" s="221">
        <f t="shared" si="24"/>
        <v>30</v>
      </c>
      <c r="BS37" s="222" t="e">
        <f t="shared" si="25"/>
        <v>#DIV/0!</v>
      </c>
    </row>
    <row r="38" spans="1:71" s="153" customFormat="1" ht="15" customHeight="1" thickBot="1">
      <c r="A38" s="267"/>
      <c r="B38" s="268"/>
      <c r="C38" s="269"/>
      <c r="D38" s="268"/>
      <c r="E38" s="269"/>
      <c r="F38" s="270"/>
      <c r="G38" s="271"/>
      <c r="H38" s="272"/>
      <c r="I38" s="273"/>
      <c r="J38" s="270"/>
      <c r="K38" s="270"/>
      <c r="L38" s="270"/>
      <c r="M38" s="270"/>
      <c r="N38" s="270"/>
      <c r="O38" s="270"/>
      <c r="P38" s="270"/>
      <c r="Q38" s="270"/>
      <c r="R38" s="270"/>
      <c r="S38" s="270"/>
      <c r="T38" s="270"/>
      <c r="U38" s="270"/>
      <c r="V38" s="270"/>
      <c r="W38" s="270"/>
      <c r="X38" s="270"/>
      <c r="Y38" s="274"/>
      <c r="Z38" s="274"/>
      <c r="AA38" s="274"/>
      <c r="AB38" s="274"/>
      <c r="AC38" s="274"/>
      <c r="AD38" s="274"/>
      <c r="AE38" s="274"/>
      <c r="AF38" s="274"/>
      <c r="AG38" s="274"/>
      <c r="AH38" s="274"/>
      <c r="AI38" s="274"/>
      <c r="AJ38" s="274"/>
      <c r="AK38" s="274"/>
      <c r="AL38" s="275"/>
      <c r="AM38" s="159"/>
      <c r="AN38" s="276">
        <f t="shared" si="1"/>
        <v>0</v>
      </c>
      <c r="AO38" s="277">
        <f t="shared" si="1"/>
        <v>0</v>
      </c>
      <c r="AP38" s="278">
        <f t="shared" si="1"/>
        <v>0</v>
      </c>
      <c r="AQ38" s="277">
        <f t="shared" si="1"/>
        <v>0</v>
      </c>
      <c r="AR38" s="278">
        <f t="shared" si="1"/>
        <v>0</v>
      </c>
      <c r="AS38" s="247" t="e">
        <f t="shared" si="2"/>
        <v>#DIV/0!</v>
      </c>
      <c r="AT38" s="248" t="e">
        <f t="shared" si="26"/>
        <v>#DIV/0!</v>
      </c>
      <c r="AU38" s="248" t="e">
        <f t="shared" si="27"/>
        <v>#DIV/0!</v>
      </c>
      <c r="AV38" s="248" t="e">
        <f t="shared" si="3"/>
        <v>#DIV/0!</v>
      </c>
      <c r="AW38" s="248" t="e">
        <f t="shared" si="44"/>
        <v>#DIV/0!</v>
      </c>
      <c r="AX38" s="248" t="e">
        <f t="shared" si="45"/>
        <v>#DIV/0!</v>
      </c>
      <c r="AY38" s="248" t="e">
        <f t="shared" si="46"/>
        <v>#DIV/0!</v>
      </c>
      <c r="AZ38" s="249" t="e">
        <f t="shared" si="47"/>
        <v>#DIV/0!</v>
      </c>
      <c r="BA38" s="249" t="e">
        <f t="shared" si="48"/>
        <v>#DIV/0!</v>
      </c>
      <c r="BB38" s="249" t="e">
        <f t="shared" si="49"/>
        <v>#DIV/0!</v>
      </c>
      <c r="BC38" s="249" t="e">
        <f t="shared" si="50"/>
        <v>#DIV/0!</v>
      </c>
      <c r="BD38" s="250" t="e">
        <f t="shared" si="51"/>
        <v>#DIV/0!</v>
      </c>
      <c r="BE38" s="259"/>
      <c r="BF38" s="252">
        <f t="shared" si="12"/>
        <v>0</v>
      </c>
      <c r="BG38" s="253">
        <f t="shared" si="13"/>
        <v>0</v>
      </c>
      <c r="BH38" s="253">
        <f t="shared" si="14"/>
        <v>0</v>
      </c>
      <c r="BI38" s="253">
        <f t="shared" si="15"/>
        <v>0</v>
      </c>
      <c r="BJ38" s="253">
        <f t="shared" si="16"/>
        <v>0</v>
      </c>
      <c r="BK38" s="253">
        <f t="shared" si="17"/>
        <v>0</v>
      </c>
      <c r="BL38" s="253">
        <f t="shared" si="18"/>
        <v>0</v>
      </c>
      <c r="BM38" s="253">
        <f t="shared" si="19"/>
        <v>0</v>
      </c>
      <c r="BN38" s="253">
        <f t="shared" si="20"/>
        <v>0</v>
      </c>
      <c r="BO38" s="253">
        <f t="shared" si="21"/>
        <v>0</v>
      </c>
      <c r="BP38" s="253">
        <f t="shared" si="22"/>
        <v>0</v>
      </c>
      <c r="BQ38" s="253" t="e">
        <f t="shared" si="23"/>
        <v>#DIV/0!</v>
      </c>
      <c r="BR38" s="253">
        <f t="shared" si="24"/>
        <v>30</v>
      </c>
      <c r="BS38" s="254" t="e">
        <f t="shared" si="25"/>
        <v>#DIV/0!</v>
      </c>
    </row>
    <row r="39" spans="1:71">
      <c r="A39" s="148"/>
      <c r="B39" s="168"/>
      <c r="C39" s="168"/>
      <c r="D39" s="168"/>
      <c r="E39" s="168"/>
      <c r="AN39" s="148"/>
      <c r="AO39" s="168"/>
      <c r="AP39" s="168"/>
      <c r="AQ39" s="168"/>
      <c r="AR39" s="168"/>
      <c r="AS39" s="155"/>
      <c r="AT39" s="151"/>
      <c r="AU39" s="151"/>
      <c r="AV39" s="151"/>
      <c r="AW39" s="151"/>
      <c r="AX39" s="279"/>
      <c r="AY39" s="279"/>
    </row>
    <row r="40" spans="1:71">
      <c r="A40" s="148"/>
      <c r="B40" s="168"/>
      <c r="C40" s="168"/>
      <c r="D40" s="168"/>
      <c r="E40" s="168"/>
      <c r="AN40" s="148"/>
      <c r="AO40" s="168"/>
      <c r="AP40" s="168"/>
      <c r="AQ40" s="168"/>
      <c r="AR40" s="168"/>
      <c r="AS40" s="155"/>
      <c r="AT40" s="151"/>
      <c r="AU40" s="151"/>
      <c r="AV40" s="151"/>
      <c r="AW40" s="151"/>
      <c r="AX40" s="279"/>
      <c r="AY40" s="279"/>
    </row>
    <row r="41" spans="1:71">
      <c r="A41" s="148"/>
      <c r="B41" s="168"/>
      <c r="C41" s="168"/>
      <c r="D41" s="168"/>
      <c r="E41" s="168"/>
      <c r="AN41" s="148"/>
      <c r="AO41" s="168"/>
      <c r="AP41" s="168"/>
      <c r="AQ41" s="168"/>
      <c r="AR41" s="168"/>
      <c r="AS41" s="155"/>
      <c r="AT41" s="151"/>
      <c r="AU41" s="151"/>
      <c r="AV41" s="151"/>
      <c r="AW41" s="151"/>
      <c r="AX41" s="279"/>
      <c r="AY41" s="279"/>
    </row>
    <row r="42" spans="1:71">
      <c r="A42" s="148"/>
      <c r="B42" s="168"/>
      <c r="C42" s="168"/>
      <c r="D42" s="168"/>
      <c r="E42" s="168"/>
      <c r="AN42" s="148"/>
      <c r="AO42" s="168"/>
      <c r="AP42" s="168"/>
      <c r="AQ42" s="168"/>
      <c r="AR42" s="168"/>
      <c r="AS42" s="155"/>
      <c r="AT42" s="151"/>
      <c r="AU42" s="151"/>
      <c r="AV42" s="151"/>
      <c r="AW42" s="151"/>
      <c r="AX42" s="279"/>
      <c r="AY42" s="279"/>
    </row>
    <row r="43" spans="1:71">
      <c r="A43" s="148"/>
      <c r="B43" s="168"/>
      <c r="C43" s="168"/>
      <c r="D43" s="168"/>
      <c r="E43" s="168"/>
      <c r="AN43" s="148"/>
      <c r="AO43" s="168"/>
      <c r="AP43" s="168"/>
      <c r="AQ43" s="168"/>
      <c r="AR43" s="168"/>
      <c r="AS43" s="155"/>
      <c r="AT43" s="151"/>
      <c r="AU43" s="151"/>
      <c r="AV43" s="151"/>
      <c r="AW43" s="151"/>
      <c r="AX43" s="279"/>
      <c r="AY43" s="279"/>
    </row>
    <row r="44" spans="1:71">
      <c r="A44" s="148"/>
      <c r="B44" s="168"/>
      <c r="C44" s="168"/>
      <c r="D44" s="168"/>
      <c r="E44" s="168"/>
      <c r="AN44" s="148"/>
      <c r="AO44" s="168"/>
      <c r="AP44" s="168"/>
      <c r="AQ44" s="168"/>
      <c r="AR44" s="168"/>
      <c r="AS44" s="155"/>
      <c r="AT44" s="151"/>
      <c r="AU44" s="151"/>
      <c r="AV44" s="151"/>
      <c r="AW44" s="151"/>
      <c r="AX44" s="279"/>
      <c r="AY44" s="279"/>
    </row>
    <row r="45" spans="1:71">
      <c r="A45" s="148"/>
      <c r="B45" s="168"/>
      <c r="C45" s="168"/>
      <c r="D45" s="168"/>
      <c r="E45" s="168"/>
      <c r="AN45" s="148"/>
      <c r="AO45" s="168"/>
      <c r="AP45" s="168"/>
      <c r="AQ45" s="168"/>
      <c r="AR45" s="168"/>
      <c r="AS45" s="155"/>
      <c r="AT45" s="151"/>
      <c r="AU45" s="151"/>
      <c r="AV45" s="151"/>
      <c r="AW45" s="151"/>
      <c r="AX45" s="279"/>
      <c r="AY45" s="279"/>
    </row>
    <row r="46" spans="1:71">
      <c r="A46" s="148"/>
      <c r="B46" s="168"/>
      <c r="C46" s="168"/>
      <c r="D46" s="168"/>
      <c r="E46" s="168"/>
      <c r="AN46" s="148"/>
      <c r="AO46" s="168"/>
      <c r="AP46" s="168"/>
      <c r="AQ46" s="168"/>
      <c r="AR46" s="168"/>
      <c r="AS46" s="155"/>
      <c r="AT46" s="151"/>
      <c r="AU46" s="151"/>
      <c r="AV46" s="151"/>
      <c r="AW46" s="151"/>
      <c r="AX46" s="279"/>
      <c r="AY46" s="279"/>
    </row>
    <row r="47" spans="1:71">
      <c r="A47" s="148"/>
      <c r="B47" s="168"/>
      <c r="C47" s="168"/>
      <c r="D47" s="168"/>
      <c r="E47" s="168"/>
      <c r="AN47" s="148"/>
      <c r="AO47" s="168"/>
      <c r="AP47" s="168"/>
      <c r="AQ47" s="168"/>
      <c r="AR47" s="168"/>
      <c r="AS47" s="155"/>
      <c r="AT47" s="151"/>
      <c r="AU47" s="151"/>
      <c r="AV47" s="151"/>
      <c r="AW47" s="151"/>
      <c r="AX47" s="279"/>
      <c r="AY47" s="279"/>
    </row>
    <row r="48" spans="1:71">
      <c r="A48" s="148"/>
      <c r="B48" s="168"/>
      <c r="C48" s="168"/>
      <c r="D48" s="168"/>
      <c r="E48" s="168"/>
      <c r="AN48" s="148"/>
      <c r="AO48" s="168"/>
      <c r="AP48" s="168"/>
      <c r="AQ48" s="168"/>
      <c r="AR48" s="168"/>
      <c r="AS48" s="155"/>
      <c r="AT48" s="151"/>
      <c r="AU48" s="151"/>
      <c r="AV48" s="151"/>
      <c r="AW48" s="151"/>
      <c r="AX48" s="279"/>
      <c r="AY48" s="279"/>
    </row>
    <row r="49" spans="1:51">
      <c r="A49" s="148"/>
      <c r="B49" s="168"/>
      <c r="C49" s="168"/>
      <c r="D49" s="168"/>
      <c r="E49" s="168"/>
      <c r="AN49" s="148"/>
      <c r="AO49" s="168"/>
      <c r="AP49" s="168"/>
      <c r="AQ49" s="168"/>
      <c r="AR49" s="168"/>
      <c r="AS49" s="155"/>
      <c r="AT49" s="151"/>
      <c r="AU49" s="151"/>
      <c r="AV49" s="151"/>
      <c r="AW49" s="151"/>
      <c r="AX49" s="279"/>
      <c r="AY49" s="279"/>
    </row>
    <row r="50" spans="1:51">
      <c r="A50" s="148"/>
      <c r="B50" s="168"/>
      <c r="C50" s="168"/>
      <c r="D50" s="168"/>
      <c r="E50" s="168"/>
      <c r="AN50" s="148"/>
      <c r="AO50" s="168"/>
      <c r="AP50" s="168"/>
      <c r="AQ50" s="168"/>
      <c r="AR50" s="168"/>
      <c r="AS50" s="155"/>
      <c r="AT50" s="151"/>
      <c r="AU50" s="151"/>
      <c r="AV50" s="151"/>
      <c r="AW50" s="151"/>
      <c r="AX50" s="279"/>
      <c r="AY50" s="279"/>
    </row>
    <row r="51" spans="1:51">
      <c r="A51" s="148"/>
      <c r="B51" s="168"/>
      <c r="C51" s="168"/>
      <c r="D51" s="168"/>
      <c r="E51" s="168"/>
      <c r="AN51" s="148"/>
      <c r="AO51" s="168"/>
      <c r="AP51" s="168"/>
      <c r="AQ51" s="168"/>
      <c r="AR51" s="168"/>
      <c r="AS51" s="155"/>
      <c r="AT51" s="151"/>
      <c r="AU51" s="151"/>
      <c r="AV51" s="151"/>
      <c r="AW51" s="151"/>
      <c r="AX51" s="279"/>
      <c r="AY51" s="279"/>
    </row>
    <row r="52" spans="1:51">
      <c r="A52" s="148"/>
      <c r="B52" s="168"/>
      <c r="C52" s="168"/>
      <c r="D52" s="168"/>
      <c r="E52" s="168"/>
      <c r="AN52" s="148"/>
      <c r="AO52" s="168"/>
      <c r="AP52" s="168"/>
      <c r="AQ52" s="168"/>
      <c r="AR52" s="168"/>
      <c r="AS52" s="155"/>
      <c r="AT52" s="151"/>
      <c r="AU52" s="151"/>
      <c r="AV52" s="151"/>
      <c r="AW52" s="151"/>
      <c r="AX52" s="279"/>
      <c r="AY52" s="279"/>
    </row>
    <row r="53" spans="1:51">
      <c r="A53" s="148"/>
      <c r="B53" s="168"/>
      <c r="C53" s="168"/>
      <c r="D53" s="168"/>
      <c r="E53" s="168"/>
      <c r="AN53" s="148"/>
      <c r="AO53" s="168"/>
      <c r="AP53" s="168"/>
      <c r="AQ53" s="168"/>
      <c r="AR53" s="168"/>
      <c r="AS53" s="155"/>
      <c r="AT53" s="151"/>
      <c r="AU53" s="151"/>
      <c r="AV53" s="151"/>
      <c r="AW53" s="151"/>
      <c r="AX53" s="279"/>
      <c r="AY53" s="279"/>
    </row>
    <row r="54" spans="1:51">
      <c r="A54" s="148"/>
      <c r="B54" s="168"/>
      <c r="C54" s="168"/>
      <c r="D54" s="168"/>
      <c r="E54" s="168"/>
      <c r="AN54" s="148"/>
      <c r="AO54" s="168"/>
      <c r="AP54" s="168"/>
      <c r="AQ54" s="168"/>
      <c r="AR54" s="168"/>
      <c r="AS54" s="155"/>
      <c r="AT54" s="151"/>
      <c r="AU54" s="151"/>
      <c r="AV54" s="151"/>
      <c r="AW54" s="151"/>
      <c r="AX54" s="279"/>
      <c r="AY54" s="279"/>
    </row>
    <row r="55" spans="1:51">
      <c r="A55" s="148"/>
      <c r="B55" s="168"/>
      <c r="C55" s="168"/>
      <c r="D55" s="168"/>
      <c r="E55" s="168"/>
      <c r="AN55" s="148"/>
      <c r="AO55" s="168"/>
      <c r="AP55" s="168"/>
      <c r="AQ55" s="168"/>
      <c r="AR55" s="168"/>
      <c r="AS55" s="155"/>
      <c r="AT55" s="151"/>
      <c r="AU55" s="151"/>
      <c r="AV55" s="151"/>
      <c r="AW55" s="151"/>
      <c r="AX55" s="279"/>
      <c r="AY55" s="279"/>
    </row>
    <row r="56" spans="1:51">
      <c r="A56" s="148"/>
      <c r="B56" s="168"/>
      <c r="C56" s="168"/>
      <c r="D56" s="168"/>
      <c r="E56" s="168"/>
      <c r="AN56" s="148"/>
      <c r="AO56" s="168"/>
      <c r="AP56" s="168"/>
      <c r="AQ56" s="168"/>
      <c r="AR56" s="168"/>
      <c r="AS56" s="155"/>
      <c r="AT56" s="151"/>
      <c r="AU56" s="151"/>
      <c r="AV56" s="151"/>
      <c r="AW56" s="151"/>
      <c r="AX56" s="279"/>
      <c r="AY56" s="279"/>
    </row>
    <row r="57" spans="1:51">
      <c r="A57" s="148"/>
      <c r="B57" s="168"/>
      <c r="C57" s="168"/>
      <c r="D57" s="168"/>
      <c r="E57" s="168"/>
      <c r="AN57" s="148"/>
      <c r="AO57" s="168"/>
      <c r="AP57" s="168"/>
      <c r="AQ57" s="168"/>
      <c r="AR57" s="168"/>
      <c r="AS57" s="155"/>
      <c r="AT57" s="151"/>
      <c r="AU57" s="151"/>
      <c r="AV57" s="151"/>
      <c r="AW57" s="151"/>
      <c r="AX57" s="279"/>
      <c r="AY57" s="279"/>
    </row>
    <row r="58" spans="1:51">
      <c r="A58" s="148"/>
      <c r="B58" s="168"/>
      <c r="C58" s="168"/>
      <c r="D58" s="168"/>
      <c r="E58" s="168"/>
      <c r="AN58" s="148"/>
      <c r="AO58" s="168"/>
      <c r="AP58" s="168"/>
      <c r="AQ58" s="168"/>
      <c r="AR58" s="168"/>
      <c r="AS58" s="155"/>
      <c r="AT58" s="151"/>
      <c r="AU58" s="151"/>
      <c r="AV58" s="151"/>
      <c r="AW58" s="151"/>
      <c r="AX58" s="279"/>
      <c r="AY58" s="279"/>
    </row>
    <row r="59" spans="1:51">
      <c r="A59" s="148"/>
      <c r="B59" s="168"/>
      <c r="C59" s="168"/>
      <c r="D59" s="168"/>
      <c r="E59" s="168"/>
      <c r="AN59" s="148"/>
      <c r="AO59" s="168"/>
      <c r="AP59" s="168"/>
      <c r="AQ59" s="168"/>
      <c r="AR59" s="168"/>
      <c r="AS59" s="155"/>
      <c r="AT59" s="151"/>
      <c r="AU59" s="151"/>
      <c r="AV59" s="151"/>
      <c r="AW59" s="151"/>
      <c r="AX59" s="279"/>
      <c r="AY59" s="279"/>
    </row>
    <row r="60" spans="1:51">
      <c r="A60" s="148"/>
      <c r="B60" s="168"/>
      <c r="C60" s="168"/>
      <c r="D60" s="168"/>
      <c r="E60" s="168"/>
      <c r="AN60" s="148"/>
      <c r="AO60" s="168"/>
      <c r="AP60" s="168"/>
      <c r="AQ60" s="168"/>
      <c r="AR60" s="168"/>
      <c r="AS60" s="155"/>
      <c r="AT60" s="151"/>
      <c r="AU60" s="151"/>
      <c r="AV60" s="151"/>
      <c r="AW60" s="151"/>
      <c r="AX60" s="279"/>
      <c r="AY60" s="279"/>
    </row>
    <row r="61" spans="1:51">
      <c r="A61" s="148"/>
      <c r="B61" s="168"/>
      <c r="C61" s="168"/>
      <c r="D61" s="168"/>
      <c r="E61" s="168"/>
      <c r="AN61" s="148"/>
      <c r="AO61" s="168"/>
      <c r="AP61" s="168"/>
      <c r="AQ61" s="168"/>
      <c r="AR61" s="168"/>
      <c r="AS61" s="155"/>
      <c r="AT61" s="151"/>
      <c r="AU61" s="151"/>
      <c r="AV61" s="151"/>
      <c r="AW61" s="151"/>
      <c r="AX61" s="279"/>
      <c r="AY61" s="279"/>
    </row>
  </sheetData>
  <mergeCells count="4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 ref="AO9:AP9"/>
    <mergeCell ref="Q9:R9"/>
    <mergeCell ref="S9:T9"/>
    <mergeCell ref="U9:V9"/>
    <mergeCell ref="W9:X9"/>
    <mergeCell ref="Y9:Z9"/>
    <mergeCell ref="AA9:AB9"/>
    <mergeCell ref="AC9:AD9"/>
    <mergeCell ref="AE9:AF9"/>
    <mergeCell ref="AG9:AH9"/>
    <mergeCell ref="AI9:AJ9"/>
    <mergeCell ref="AK9:AL9"/>
    <mergeCell ref="BC9:BC10"/>
    <mergeCell ref="AQ9:AR9"/>
    <mergeCell ref="AS9:AS10"/>
    <mergeCell ref="AT9:AT10"/>
    <mergeCell ref="AU9:AU10"/>
    <mergeCell ref="AV9:AV10"/>
    <mergeCell ref="AW9:AW10"/>
    <mergeCell ref="AX9:AX10"/>
    <mergeCell ref="AY9:AY10"/>
    <mergeCell ref="AZ9:AZ10"/>
    <mergeCell ref="BA9:BA10"/>
    <mergeCell ref="BB9:BB10"/>
    <mergeCell ref="BK9:BK10"/>
    <mergeCell ref="BL9:BL10"/>
    <mergeCell ref="BM9:BM10"/>
    <mergeCell ref="BD9:BD10"/>
    <mergeCell ref="BF9:BF10"/>
    <mergeCell ref="BG9:BG10"/>
    <mergeCell ref="BH9:BH10"/>
    <mergeCell ref="BI9:BI10"/>
    <mergeCell ref="BJ9:BJ10"/>
  </mergeCells>
  <phoneticPr fontId="3"/>
  <pageMargins left="0.78740157480314965" right="0.78740157480314965" top="0.98425196850393704" bottom="0.98425196850393704" header="0.51181102362204722" footer="0.51181102362204722"/>
  <pageSetup paperSize="9" scale="23" orientation="landscape" r:id="rId1"/>
  <headerFooter alignWithMargins="0"/>
  <colBreaks count="2" manualBreakCount="2">
    <brk id="39" max="39" man="1"/>
    <brk id="57" max="3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BS63"/>
  <sheetViews>
    <sheetView zoomScaleNormal="100" workbookViewId="0"/>
  </sheetViews>
  <sheetFormatPr defaultRowHeight="14.25"/>
  <cols>
    <col min="1" max="1" width="7.625" style="146" customWidth="1"/>
    <col min="2" max="5" width="7.625" style="154" customWidth="1"/>
    <col min="6" max="7" width="7.625" style="146" customWidth="1"/>
    <col min="8" max="8" width="7.625" style="147" customWidth="1"/>
    <col min="9" max="38" width="6.625" style="146" customWidth="1"/>
    <col min="39" max="39" width="6.625" style="148" customWidth="1"/>
    <col min="40" max="40" width="8.625" style="146" customWidth="1"/>
    <col min="41" max="44" width="8.625" style="154" customWidth="1"/>
    <col min="45" max="45" width="7.625" style="170" customWidth="1"/>
    <col min="46" max="49" width="7.625" style="171" customWidth="1"/>
    <col min="50" max="56" width="7.625" style="152" customWidth="1"/>
    <col min="57" max="57" width="9" style="146"/>
    <col min="58" max="71" width="9" style="147"/>
    <col min="72" max="16384" width="9" style="146"/>
  </cols>
  <sheetData>
    <row r="1" spans="1:71" ht="15" customHeight="1">
      <c r="A1" s="144" t="s">
        <v>444</v>
      </c>
      <c r="B1" s="145"/>
      <c r="C1" s="145"/>
      <c r="D1" s="145"/>
      <c r="E1" s="145"/>
      <c r="AN1" s="144" t="s">
        <v>445</v>
      </c>
      <c r="AO1" s="145"/>
      <c r="AP1" s="145"/>
      <c r="AQ1" s="145"/>
      <c r="AR1" s="145"/>
      <c r="AS1" s="149"/>
      <c r="AT1" s="150"/>
      <c r="AU1" s="151"/>
      <c r="AV1" s="151"/>
      <c r="AW1" s="152"/>
    </row>
    <row r="2" spans="1:71" ht="15" customHeight="1">
      <c r="A2" s="153"/>
      <c r="AN2" s="153"/>
      <c r="AS2" s="155"/>
      <c r="AT2" s="151"/>
      <c r="AU2" s="151"/>
      <c r="AV2" s="151"/>
      <c r="AW2" s="152"/>
    </row>
    <row r="3" spans="1:71" ht="15" customHeight="1">
      <c r="A3" s="156" t="s">
        <v>384</v>
      </c>
      <c r="B3" s="157"/>
      <c r="C3" s="158"/>
      <c r="D3" s="159"/>
      <c r="E3" s="160"/>
      <c r="F3" s="160"/>
      <c r="AG3" s="148"/>
      <c r="AH3" s="161"/>
      <c r="AI3" s="161"/>
      <c r="AJ3" s="161"/>
      <c r="AK3" s="161"/>
      <c r="AL3" s="145"/>
      <c r="AM3" s="161"/>
      <c r="AN3" s="156" t="s">
        <v>384</v>
      </c>
      <c r="AO3" s="162">
        <f>B3</f>
        <v>0</v>
      </c>
      <c r="AP3" s="156"/>
      <c r="AQ3" s="163"/>
      <c r="AR3" s="164"/>
      <c r="AS3" s="165"/>
      <c r="AT3" s="152"/>
      <c r="AU3" s="152"/>
      <c r="AV3" s="152"/>
      <c r="AW3" s="152"/>
      <c r="AY3" s="147"/>
      <c r="AZ3" s="147"/>
      <c r="BA3" s="147"/>
      <c r="BB3" s="147"/>
      <c r="BC3" s="147"/>
      <c r="BD3" s="147"/>
    </row>
    <row r="4" spans="1:71" ht="15" customHeight="1">
      <c r="A4" s="156" t="s">
        <v>385</v>
      </c>
      <c r="B4" s="157"/>
      <c r="C4" s="166"/>
      <c r="D4" s="156"/>
      <c r="E4" s="156" t="s">
        <v>386</v>
      </c>
      <c r="F4" s="167"/>
      <c r="AG4" s="148"/>
      <c r="AH4" s="161"/>
      <c r="AI4" s="161"/>
      <c r="AJ4" s="161"/>
      <c r="AK4" s="161"/>
      <c r="AL4" s="145"/>
      <c r="AM4" s="161"/>
      <c r="AN4" s="156" t="s">
        <v>385</v>
      </c>
      <c r="AO4" s="162">
        <f>B4</f>
        <v>0</v>
      </c>
      <c r="AP4" s="162"/>
      <c r="AQ4" s="156"/>
      <c r="AR4" s="156" t="str">
        <f>E4</f>
        <v>担当者：</v>
      </c>
      <c r="AS4" s="156">
        <f>F4</f>
        <v>0</v>
      </c>
      <c r="AT4" s="152"/>
      <c r="AU4" s="152"/>
      <c r="AV4" s="152"/>
      <c r="AW4" s="152"/>
      <c r="AY4" s="147"/>
      <c r="AZ4" s="147"/>
      <c r="BA4" s="147"/>
      <c r="BB4" s="147"/>
      <c r="BC4" s="147"/>
      <c r="BD4" s="147"/>
    </row>
    <row r="5" spans="1:71" ht="15" customHeight="1">
      <c r="A5" s="153"/>
      <c r="B5" s="168"/>
      <c r="C5" s="168"/>
      <c r="D5" s="168"/>
      <c r="E5" s="168"/>
      <c r="F5" s="153"/>
      <c r="G5" s="153"/>
      <c r="H5" s="169"/>
      <c r="I5" s="153"/>
      <c r="AN5" s="153"/>
      <c r="AO5" s="145"/>
      <c r="AP5" s="145"/>
      <c r="AQ5" s="145"/>
      <c r="AR5" s="145"/>
    </row>
    <row r="6" spans="1:71" ht="15" customHeight="1">
      <c r="A6" s="172"/>
      <c r="B6" s="173" t="s">
        <v>387</v>
      </c>
      <c r="C6" s="168"/>
      <c r="D6" s="168"/>
      <c r="E6" s="168"/>
      <c r="F6" s="160"/>
      <c r="AN6" s="156" t="s">
        <v>388</v>
      </c>
      <c r="AO6" s="166" t="s">
        <v>389</v>
      </c>
      <c r="AP6" s="145"/>
      <c r="AQ6" s="145"/>
      <c r="AR6" s="145"/>
      <c r="AW6" s="152"/>
      <c r="BF6" s="174" t="s">
        <v>390</v>
      </c>
    </row>
    <row r="7" spans="1:71" ht="15" customHeight="1" thickBot="1">
      <c r="B7" s="145"/>
      <c r="C7" s="145"/>
      <c r="D7" s="145"/>
      <c r="E7" s="145"/>
      <c r="AO7" s="145"/>
      <c r="AP7" s="145"/>
      <c r="AQ7" s="145"/>
      <c r="AR7" s="145"/>
      <c r="AS7" s="149"/>
      <c r="BF7" s="175"/>
    </row>
    <row r="8" spans="1:71" s="153" customFormat="1" ht="15" customHeight="1">
      <c r="A8" s="176"/>
      <c r="B8" s="440" t="s">
        <v>391</v>
      </c>
      <c r="C8" s="441"/>
      <c r="D8" s="441"/>
      <c r="E8" s="441"/>
      <c r="F8" s="450" t="s">
        <v>392</v>
      </c>
      <c r="G8" s="451"/>
      <c r="H8" s="452"/>
      <c r="I8" s="453" t="s">
        <v>446</v>
      </c>
      <c r="J8" s="451"/>
      <c r="K8" s="451"/>
      <c r="L8" s="451"/>
      <c r="M8" s="451"/>
      <c r="N8" s="451"/>
      <c r="O8" s="451"/>
      <c r="P8" s="451"/>
      <c r="Q8" s="451"/>
      <c r="R8" s="451"/>
      <c r="S8" s="451"/>
      <c r="T8" s="451"/>
      <c r="U8" s="451"/>
      <c r="V8" s="451"/>
      <c r="W8" s="451"/>
      <c r="X8" s="452"/>
      <c r="Y8" s="453" t="s">
        <v>447</v>
      </c>
      <c r="Z8" s="451"/>
      <c r="AA8" s="451"/>
      <c r="AB8" s="451"/>
      <c r="AC8" s="451"/>
      <c r="AD8" s="451"/>
      <c r="AE8" s="451"/>
      <c r="AF8" s="452"/>
      <c r="AG8" s="453" t="s">
        <v>448</v>
      </c>
      <c r="AH8" s="451"/>
      <c r="AI8" s="451"/>
      <c r="AJ8" s="452"/>
      <c r="AK8" s="453" t="s">
        <v>449</v>
      </c>
      <c r="AL8" s="454"/>
      <c r="AM8" s="177"/>
      <c r="AN8" s="176"/>
      <c r="AO8" s="440" t="s">
        <v>391</v>
      </c>
      <c r="AP8" s="441"/>
      <c r="AQ8" s="441"/>
      <c r="AR8" s="441"/>
      <c r="AS8" s="442" t="s">
        <v>397</v>
      </c>
      <c r="AT8" s="443"/>
      <c r="AU8" s="443"/>
      <c r="AV8" s="444"/>
      <c r="AW8" s="445" t="s">
        <v>398</v>
      </c>
      <c r="AX8" s="446"/>
      <c r="AY8" s="446"/>
      <c r="AZ8" s="446"/>
      <c r="BA8" s="446"/>
      <c r="BB8" s="446"/>
      <c r="BC8" s="446"/>
      <c r="BD8" s="447"/>
      <c r="BF8" s="448" t="s">
        <v>450</v>
      </c>
      <c r="BG8" s="449"/>
      <c r="BH8" s="449"/>
      <c r="BI8" s="449"/>
      <c r="BJ8" s="449"/>
      <c r="BK8" s="449"/>
      <c r="BL8" s="449"/>
      <c r="BM8" s="449"/>
      <c r="BN8" s="178"/>
      <c r="BO8" s="178"/>
      <c r="BP8" s="178"/>
      <c r="BQ8" s="178"/>
      <c r="BR8" s="178"/>
      <c r="BS8" s="179"/>
    </row>
    <row r="9" spans="1:71" s="153" customFormat="1" ht="15" customHeight="1">
      <c r="A9" s="180" t="s">
        <v>400</v>
      </c>
      <c r="B9" s="433" t="s">
        <v>401</v>
      </c>
      <c r="C9" s="434"/>
      <c r="D9" s="433" t="s">
        <v>402</v>
      </c>
      <c r="E9" s="434"/>
      <c r="F9" s="181" t="s">
        <v>403</v>
      </c>
      <c r="G9" s="182" t="s">
        <v>404</v>
      </c>
      <c r="H9" s="183" t="s">
        <v>405</v>
      </c>
      <c r="I9" s="437" t="s">
        <v>406</v>
      </c>
      <c r="J9" s="438"/>
      <c r="K9" s="437" t="s">
        <v>407</v>
      </c>
      <c r="L9" s="438"/>
      <c r="M9" s="437" t="s">
        <v>408</v>
      </c>
      <c r="N9" s="438"/>
      <c r="O9" s="437" t="s">
        <v>409</v>
      </c>
      <c r="P9" s="438"/>
      <c r="Q9" s="437" t="s">
        <v>410</v>
      </c>
      <c r="R9" s="438"/>
      <c r="S9" s="437" t="s">
        <v>411</v>
      </c>
      <c r="T9" s="438"/>
      <c r="U9" s="437" t="s">
        <v>412</v>
      </c>
      <c r="V9" s="438"/>
      <c r="W9" s="437" t="s">
        <v>413</v>
      </c>
      <c r="X9" s="438"/>
      <c r="Y9" s="437" t="s">
        <v>406</v>
      </c>
      <c r="Z9" s="438"/>
      <c r="AA9" s="437" t="s">
        <v>407</v>
      </c>
      <c r="AB9" s="438"/>
      <c r="AC9" s="437" t="s">
        <v>408</v>
      </c>
      <c r="AD9" s="438"/>
      <c r="AE9" s="437" t="s">
        <v>409</v>
      </c>
      <c r="AF9" s="438"/>
      <c r="AG9" s="437" t="s">
        <v>406</v>
      </c>
      <c r="AH9" s="438"/>
      <c r="AI9" s="437" t="s">
        <v>408</v>
      </c>
      <c r="AJ9" s="438"/>
      <c r="AK9" s="437" t="s">
        <v>409</v>
      </c>
      <c r="AL9" s="439"/>
      <c r="AM9" s="177"/>
      <c r="AN9" s="180" t="s">
        <v>414</v>
      </c>
      <c r="AO9" s="433" t="s">
        <v>401</v>
      </c>
      <c r="AP9" s="434"/>
      <c r="AQ9" s="433" t="s">
        <v>402</v>
      </c>
      <c r="AR9" s="434"/>
      <c r="AS9" s="435" t="s">
        <v>415</v>
      </c>
      <c r="AT9" s="431" t="s">
        <v>416</v>
      </c>
      <c r="AU9" s="431" t="s">
        <v>417</v>
      </c>
      <c r="AV9" s="431" t="s">
        <v>418</v>
      </c>
      <c r="AW9" s="431" t="s">
        <v>406</v>
      </c>
      <c r="AX9" s="431" t="s">
        <v>407</v>
      </c>
      <c r="AY9" s="431" t="s">
        <v>408</v>
      </c>
      <c r="AZ9" s="431" t="s">
        <v>409</v>
      </c>
      <c r="BA9" s="431" t="s">
        <v>410</v>
      </c>
      <c r="BB9" s="431" t="s">
        <v>411</v>
      </c>
      <c r="BC9" s="431" t="s">
        <v>419</v>
      </c>
      <c r="BD9" s="427" t="s">
        <v>420</v>
      </c>
      <c r="BF9" s="429" t="s">
        <v>406</v>
      </c>
      <c r="BG9" s="423" t="s">
        <v>407</v>
      </c>
      <c r="BH9" s="423" t="s">
        <v>408</v>
      </c>
      <c r="BI9" s="423" t="s">
        <v>409</v>
      </c>
      <c r="BJ9" s="423" t="s">
        <v>410</v>
      </c>
      <c r="BK9" s="423" t="s">
        <v>411</v>
      </c>
      <c r="BL9" s="423" t="s">
        <v>419</v>
      </c>
      <c r="BM9" s="425" t="s">
        <v>420</v>
      </c>
      <c r="BN9" s="184" t="s">
        <v>451</v>
      </c>
      <c r="BO9" s="184" t="s">
        <v>452</v>
      </c>
      <c r="BP9" s="184" t="s">
        <v>453</v>
      </c>
      <c r="BQ9" s="184" t="s">
        <v>454</v>
      </c>
      <c r="BR9" s="184" t="s">
        <v>433</v>
      </c>
      <c r="BS9" s="185" t="s">
        <v>434</v>
      </c>
    </row>
    <row r="10" spans="1:71" s="195" customFormat="1" ht="15" customHeight="1" thickBot="1">
      <c r="A10" s="186"/>
      <c r="B10" s="187" t="s">
        <v>435</v>
      </c>
      <c r="C10" s="188" t="s">
        <v>436</v>
      </c>
      <c r="D10" s="187" t="s">
        <v>435</v>
      </c>
      <c r="E10" s="188" t="s">
        <v>436</v>
      </c>
      <c r="F10" s="189" t="s">
        <v>455</v>
      </c>
      <c r="G10" s="189" t="s">
        <v>456</v>
      </c>
      <c r="H10" s="189" t="s">
        <v>456</v>
      </c>
      <c r="I10" s="190" t="s">
        <v>457</v>
      </c>
      <c r="J10" s="190" t="s">
        <v>458</v>
      </c>
      <c r="K10" s="190" t="s">
        <v>457</v>
      </c>
      <c r="L10" s="190" t="s">
        <v>458</v>
      </c>
      <c r="M10" s="190" t="s">
        <v>457</v>
      </c>
      <c r="N10" s="190" t="s">
        <v>458</v>
      </c>
      <c r="O10" s="190" t="s">
        <v>457</v>
      </c>
      <c r="P10" s="190" t="s">
        <v>458</v>
      </c>
      <c r="Q10" s="190" t="s">
        <v>457</v>
      </c>
      <c r="R10" s="190" t="s">
        <v>458</v>
      </c>
      <c r="S10" s="190" t="s">
        <v>457</v>
      </c>
      <c r="T10" s="190" t="s">
        <v>458</v>
      </c>
      <c r="U10" s="190" t="s">
        <v>457</v>
      </c>
      <c r="V10" s="190" t="s">
        <v>458</v>
      </c>
      <c r="W10" s="190" t="s">
        <v>457</v>
      </c>
      <c r="X10" s="190" t="s">
        <v>458</v>
      </c>
      <c r="Y10" s="190" t="s">
        <v>457</v>
      </c>
      <c r="Z10" s="190" t="s">
        <v>458</v>
      </c>
      <c r="AA10" s="190" t="s">
        <v>457</v>
      </c>
      <c r="AB10" s="190" t="s">
        <v>458</v>
      </c>
      <c r="AC10" s="190" t="s">
        <v>457</v>
      </c>
      <c r="AD10" s="190" t="s">
        <v>458</v>
      </c>
      <c r="AE10" s="190" t="s">
        <v>457</v>
      </c>
      <c r="AF10" s="190" t="s">
        <v>458</v>
      </c>
      <c r="AG10" s="190" t="s">
        <v>457</v>
      </c>
      <c r="AH10" s="190" t="s">
        <v>458</v>
      </c>
      <c r="AI10" s="190" t="s">
        <v>457</v>
      </c>
      <c r="AJ10" s="190" t="s">
        <v>458</v>
      </c>
      <c r="AK10" s="190" t="s">
        <v>457</v>
      </c>
      <c r="AL10" s="191" t="s">
        <v>458</v>
      </c>
      <c r="AM10" s="177"/>
      <c r="AN10" s="186"/>
      <c r="AO10" s="193" t="s">
        <v>459</v>
      </c>
      <c r="AP10" s="194" t="s">
        <v>460</v>
      </c>
      <c r="AQ10" s="193" t="s">
        <v>459</v>
      </c>
      <c r="AR10" s="194" t="s">
        <v>460</v>
      </c>
      <c r="AS10" s="436"/>
      <c r="AT10" s="432"/>
      <c r="AU10" s="432"/>
      <c r="AV10" s="432"/>
      <c r="AW10" s="432"/>
      <c r="AX10" s="432"/>
      <c r="AY10" s="432"/>
      <c r="AZ10" s="432"/>
      <c r="BA10" s="432"/>
      <c r="BB10" s="432"/>
      <c r="BC10" s="432"/>
      <c r="BD10" s="428"/>
      <c r="BF10" s="430"/>
      <c r="BG10" s="424"/>
      <c r="BH10" s="424"/>
      <c r="BI10" s="424"/>
      <c r="BJ10" s="424"/>
      <c r="BK10" s="424"/>
      <c r="BL10" s="424"/>
      <c r="BM10" s="426"/>
      <c r="BN10" s="196"/>
      <c r="BO10" s="196"/>
      <c r="BP10" s="196"/>
      <c r="BQ10" s="196"/>
      <c r="BR10" s="196"/>
      <c r="BS10" s="197"/>
    </row>
    <row r="11" spans="1:71" s="153" customFormat="1" ht="15" customHeight="1">
      <c r="A11" s="198"/>
      <c r="B11" s="199"/>
      <c r="C11" s="200"/>
      <c r="D11" s="199"/>
      <c r="E11" s="200"/>
      <c r="F11" s="201"/>
      <c r="G11" s="202"/>
      <c r="H11" s="203">
        <f t="shared" ref="H11:H38" si="0">G11*(20+273)/(F11+273)</f>
        <v>0</v>
      </c>
      <c r="I11" s="204"/>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5"/>
      <c r="AM11" s="159"/>
      <c r="AN11" s="207">
        <f t="shared" ref="AN11:AR38" si="1">A11</f>
        <v>0</v>
      </c>
      <c r="AO11" s="208">
        <f t="shared" si="1"/>
        <v>0</v>
      </c>
      <c r="AP11" s="209">
        <f t="shared" si="1"/>
        <v>0</v>
      </c>
      <c r="AQ11" s="208">
        <f t="shared" si="1"/>
        <v>0</v>
      </c>
      <c r="AR11" s="209">
        <f t="shared" si="1"/>
        <v>0</v>
      </c>
      <c r="AS11" s="240" t="e">
        <f t="shared" ref="AS11:AS38" si="2">1000/96.06*(Y11-Z11+AG11-AH11)*20/H11</f>
        <v>#DIV/0!</v>
      </c>
      <c r="AT11" s="203" t="e">
        <f t="shared" ref="AT11:AT38" si="3">1000/62.01*(AA11-AB11)*20/H11</f>
        <v>#DIV/0!</v>
      </c>
      <c r="AU11" s="203" t="e">
        <f t="shared" ref="AU11:AU38" si="4">1000/35.45*(AC11-AD11+AI11-AJ11)*20/H11</f>
        <v>#DIV/0!</v>
      </c>
      <c r="AV11" s="203" t="e">
        <f t="shared" ref="AV11:AV38" si="5">1000/18.04*(AE11-AF11+AK11-AL11)*20/H11</f>
        <v>#DIV/0!</v>
      </c>
      <c r="AW11" s="203" t="e">
        <f t="shared" ref="AW11:AW38" si="6">1000/96.06*(I11-J11)*20/H11</f>
        <v>#DIV/0!</v>
      </c>
      <c r="AX11" s="203" t="e">
        <f t="shared" ref="AX11:AX38" si="7">1000/62.01*(K11-L11)*20/H11</f>
        <v>#DIV/0!</v>
      </c>
      <c r="AY11" s="203" t="e">
        <f t="shared" ref="AY11:AY38" si="8">1000/35.45*(M11-N11)*20/H11</f>
        <v>#DIV/0!</v>
      </c>
      <c r="AZ11" s="241" t="e">
        <f t="shared" ref="AZ11:AZ38" si="9">1000/18.04*(O11-P11)*20/H11</f>
        <v>#DIV/0!</v>
      </c>
      <c r="BA11" s="241" t="e">
        <f t="shared" ref="BA11:BA38" si="10">1000/22.99*(Q11-R11)*20/H11</f>
        <v>#DIV/0!</v>
      </c>
      <c r="BB11" s="241" t="e">
        <f t="shared" ref="BB11:BB38" si="11">1000/39.1*(S11-T11)*20/H11</f>
        <v>#DIV/0!</v>
      </c>
      <c r="BC11" s="241" t="e">
        <f t="shared" ref="BC11:BC38" si="12">1000/24.31*(U11-V11)*20/H11</f>
        <v>#DIV/0!</v>
      </c>
      <c r="BD11" s="242" t="e">
        <f t="shared" ref="BD11:BD38" si="13">1000/40*(W11-X11)*20/H11</f>
        <v>#DIV/0!</v>
      </c>
      <c r="BF11" s="216">
        <f t="shared" ref="BF11:BF39" si="14">(I11-J11)/48.03*1000</f>
        <v>0</v>
      </c>
      <c r="BG11" s="217">
        <f t="shared" ref="BG11:BG39" si="15">(K11-L11)/62.01*1000</f>
        <v>0</v>
      </c>
      <c r="BH11" s="217">
        <f t="shared" ref="BH11:BH39" si="16">(M11-N11)/35.45*1000</f>
        <v>0</v>
      </c>
      <c r="BI11" s="217">
        <f t="shared" ref="BI11:BI39" si="17">(O11-P11)/18.04*1000</f>
        <v>0</v>
      </c>
      <c r="BJ11" s="217">
        <f t="shared" ref="BJ11:BJ39" si="18">(Q11-R11)/22.99*1000</f>
        <v>0</v>
      </c>
      <c r="BK11" s="217">
        <f t="shared" ref="BK11:BK39" si="19">(S11-T11)/39.1*1000</f>
        <v>0</v>
      </c>
      <c r="BL11" s="217">
        <f t="shared" ref="BL11:BL39" si="20">(U11-V11)/12.16*1000</f>
        <v>0</v>
      </c>
      <c r="BM11" s="217">
        <f t="shared" ref="BM11:BM39" si="21">(W11-X11)/20.04*1000</f>
        <v>0</v>
      </c>
      <c r="BN11" s="217">
        <f t="shared" ref="BN11:BN39" si="22">SUM(BF11:BH11)</f>
        <v>0</v>
      </c>
      <c r="BO11" s="217">
        <f t="shared" ref="BO11:BO39" si="23">SUM(BI11:BM11)</f>
        <v>0</v>
      </c>
      <c r="BP11" s="217">
        <f t="shared" ref="BP11:BP39" si="24">BN11+BO11</f>
        <v>0</v>
      </c>
      <c r="BQ11" s="217" t="e">
        <f t="shared" ref="BQ11:BQ39" si="25">(BO11-BN11)/BP11*100</f>
        <v>#DIV/0!</v>
      </c>
      <c r="BR11" s="217">
        <f t="shared" ref="BR11:BR39" si="26">IF(BP11&lt;50,30,IF(BP11&lt;=100,15,8))</f>
        <v>30</v>
      </c>
      <c r="BS11" s="218" t="e">
        <f t="shared" ref="BS11:BS39" si="27">IF(ABS(BQ11)&lt;BR11,"○","×")</f>
        <v>#DIV/0!</v>
      </c>
    </row>
    <row r="12" spans="1:71" s="153" customFormat="1" ht="15" customHeight="1">
      <c r="A12" s="198"/>
      <c r="B12" s="199"/>
      <c r="C12" s="200"/>
      <c r="D12" s="199"/>
      <c r="E12" s="200"/>
      <c r="F12" s="201"/>
      <c r="G12" s="202"/>
      <c r="H12" s="203">
        <f t="shared" si="0"/>
        <v>0</v>
      </c>
      <c r="I12" s="204"/>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5"/>
      <c r="AM12" s="159"/>
      <c r="AN12" s="207">
        <f t="shared" si="1"/>
        <v>0</v>
      </c>
      <c r="AO12" s="208">
        <f t="shared" si="1"/>
        <v>0</v>
      </c>
      <c r="AP12" s="209">
        <f t="shared" si="1"/>
        <v>0</v>
      </c>
      <c r="AQ12" s="208">
        <f t="shared" si="1"/>
        <v>0</v>
      </c>
      <c r="AR12" s="209">
        <f t="shared" si="1"/>
        <v>0</v>
      </c>
      <c r="AS12" s="240" t="e">
        <f t="shared" si="2"/>
        <v>#DIV/0!</v>
      </c>
      <c r="AT12" s="203" t="e">
        <f t="shared" si="3"/>
        <v>#DIV/0!</v>
      </c>
      <c r="AU12" s="203" t="e">
        <f t="shared" si="4"/>
        <v>#DIV/0!</v>
      </c>
      <c r="AV12" s="203" t="e">
        <f t="shared" si="5"/>
        <v>#DIV/0!</v>
      </c>
      <c r="AW12" s="203" t="e">
        <f t="shared" si="6"/>
        <v>#DIV/0!</v>
      </c>
      <c r="AX12" s="203" t="e">
        <f t="shared" si="7"/>
        <v>#DIV/0!</v>
      </c>
      <c r="AY12" s="203" t="e">
        <f t="shared" si="8"/>
        <v>#DIV/0!</v>
      </c>
      <c r="AZ12" s="241" t="e">
        <f t="shared" si="9"/>
        <v>#DIV/0!</v>
      </c>
      <c r="BA12" s="241" t="e">
        <f t="shared" si="10"/>
        <v>#DIV/0!</v>
      </c>
      <c r="BB12" s="241" t="e">
        <f t="shared" si="11"/>
        <v>#DIV/0!</v>
      </c>
      <c r="BC12" s="241" t="e">
        <f t="shared" si="12"/>
        <v>#DIV/0!</v>
      </c>
      <c r="BD12" s="242" t="e">
        <f t="shared" si="13"/>
        <v>#DIV/0!</v>
      </c>
      <c r="BF12" s="220">
        <f t="shared" si="14"/>
        <v>0</v>
      </c>
      <c r="BG12" s="221">
        <f t="shared" si="15"/>
        <v>0</v>
      </c>
      <c r="BH12" s="221">
        <f t="shared" si="16"/>
        <v>0</v>
      </c>
      <c r="BI12" s="221">
        <f t="shared" si="17"/>
        <v>0</v>
      </c>
      <c r="BJ12" s="221">
        <f t="shared" si="18"/>
        <v>0</v>
      </c>
      <c r="BK12" s="221">
        <f t="shared" si="19"/>
        <v>0</v>
      </c>
      <c r="BL12" s="221">
        <f t="shared" si="20"/>
        <v>0</v>
      </c>
      <c r="BM12" s="221">
        <f t="shared" si="21"/>
        <v>0</v>
      </c>
      <c r="BN12" s="221">
        <f t="shared" si="22"/>
        <v>0</v>
      </c>
      <c r="BO12" s="221">
        <f t="shared" si="23"/>
        <v>0</v>
      </c>
      <c r="BP12" s="221">
        <f t="shared" si="24"/>
        <v>0</v>
      </c>
      <c r="BQ12" s="221" t="e">
        <f t="shared" si="25"/>
        <v>#DIV/0!</v>
      </c>
      <c r="BR12" s="221">
        <f t="shared" si="26"/>
        <v>30</v>
      </c>
      <c r="BS12" s="222" t="e">
        <f t="shared" si="27"/>
        <v>#DIV/0!</v>
      </c>
    </row>
    <row r="13" spans="1:71" s="153" customFormat="1" ht="15" customHeight="1">
      <c r="A13" s="198"/>
      <c r="B13" s="199"/>
      <c r="C13" s="200"/>
      <c r="D13" s="199"/>
      <c r="E13" s="200"/>
      <c r="F13" s="201"/>
      <c r="G13" s="202"/>
      <c r="H13" s="203">
        <f t="shared" si="0"/>
        <v>0</v>
      </c>
      <c r="I13" s="204"/>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5"/>
      <c r="AM13" s="159"/>
      <c r="AN13" s="207">
        <f t="shared" si="1"/>
        <v>0</v>
      </c>
      <c r="AO13" s="208">
        <f t="shared" si="1"/>
        <v>0</v>
      </c>
      <c r="AP13" s="209">
        <f t="shared" si="1"/>
        <v>0</v>
      </c>
      <c r="AQ13" s="208">
        <f t="shared" si="1"/>
        <v>0</v>
      </c>
      <c r="AR13" s="209">
        <f t="shared" si="1"/>
        <v>0</v>
      </c>
      <c r="AS13" s="240" t="e">
        <f t="shared" si="2"/>
        <v>#DIV/0!</v>
      </c>
      <c r="AT13" s="203" t="e">
        <f t="shared" si="3"/>
        <v>#DIV/0!</v>
      </c>
      <c r="AU13" s="203" t="e">
        <f t="shared" si="4"/>
        <v>#DIV/0!</v>
      </c>
      <c r="AV13" s="203" t="e">
        <f t="shared" si="5"/>
        <v>#DIV/0!</v>
      </c>
      <c r="AW13" s="203" t="e">
        <f t="shared" si="6"/>
        <v>#DIV/0!</v>
      </c>
      <c r="AX13" s="203" t="e">
        <f t="shared" si="7"/>
        <v>#DIV/0!</v>
      </c>
      <c r="AY13" s="203" t="e">
        <f t="shared" si="8"/>
        <v>#DIV/0!</v>
      </c>
      <c r="AZ13" s="241" t="e">
        <f t="shared" si="9"/>
        <v>#DIV/0!</v>
      </c>
      <c r="BA13" s="241" t="e">
        <f t="shared" si="10"/>
        <v>#DIV/0!</v>
      </c>
      <c r="BB13" s="241" t="e">
        <f t="shared" si="11"/>
        <v>#DIV/0!</v>
      </c>
      <c r="BC13" s="241" t="e">
        <f t="shared" si="12"/>
        <v>#DIV/0!</v>
      </c>
      <c r="BD13" s="242" t="e">
        <f t="shared" si="13"/>
        <v>#DIV/0!</v>
      </c>
      <c r="BF13" s="220">
        <f t="shared" si="14"/>
        <v>0</v>
      </c>
      <c r="BG13" s="221">
        <f t="shared" si="15"/>
        <v>0</v>
      </c>
      <c r="BH13" s="221">
        <f t="shared" si="16"/>
        <v>0</v>
      </c>
      <c r="BI13" s="221">
        <f t="shared" si="17"/>
        <v>0</v>
      </c>
      <c r="BJ13" s="221">
        <f t="shared" si="18"/>
        <v>0</v>
      </c>
      <c r="BK13" s="221">
        <f t="shared" si="19"/>
        <v>0</v>
      </c>
      <c r="BL13" s="221">
        <f t="shared" si="20"/>
        <v>0</v>
      </c>
      <c r="BM13" s="221">
        <f t="shared" si="21"/>
        <v>0</v>
      </c>
      <c r="BN13" s="221">
        <f t="shared" si="22"/>
        <v>0</v>
      </c>
      <c r="BO13" s="221">
        <f t="shared" si="23"/>
        <v>0</v>
      </c>
      <c r="BP13" s="221">
        <f t="shared" si="24"/>
        <v>0</v>
      </c>
      <c r="BQ13" s="221" t="e">
        <f t="shared" si="25"/>
        <v>#DIV/0!</v>
      </c>
      <c r="BR13" s="221">
        <f t="shared" si="26"/>
        <v>30</v>
      </c>
      <c r="BS13" s="222" t="e">
        <f t="shared" si="27"/>
        <v>#DIV/0!</v>
      </c>
    </row>
    <row r="14" spans="1:71" s="153" customFormat="1" ht="15" customHeight="1">
      <c r="A14" s="198"/>
      <c r="B14" s="199"/>
      <c r="C14" s="200"/>
      <c r="D14" s="199"/>
      <c r="E14" s="200"/>
      <c r="F14" s="201"/>
      <c r="G14" s="202"/>
      <c r="H14" s="203">
        <f t="shared" si="0"/>
        <v>0</v>
      </c>
      <c r="I14" s="204"/>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5"/>
      <c r="AM14" s="159"/>
      <c r="AN14" s="207">
        <f t="shared" si="1"/>
        <v>0</v>
      </c>
      <c r="AO14" s="208">
        <f t="shared" si="1"/>
        <v>0</v>
      </c>
      <c r="AP14" s="209">
        <f t="shared" si="1"/>
        <v>0</v>
      </c>
      <c r="AQ14" s="208">
        <f t="shared" si="1"/>
        <v>0</v>
      </c>
      <c r="AR14" s="209">
        <f t="shared" si="1"/>
        <v>0</v>
      </c>
      <c r="AS14" s="240" t="e">
        <f t="shared" si="2"/>
        <v>#DIV/0!</v>
      </c>
      <c r="AT14" s="203" t="e">
        <f t="shared" si="3"/>
        <v>#DIV/0!</v>
      </c>
      <c r="AU14" s="203" t="e">
        <f t="shared" si="4"/>
        <v>#DIV/0!</v>
      </c>
      <c r="AV14" s="203" t="e">
        <f t="shared" si="5"/>
        <v>#DIV/0!</v>
      </c>
      <c r="AW14" s="203" t="e">
        <f t="shared" si="6"/>
        <v>#DIV/0!</v>
      </c>
      <c r="AX14" s="203" t="e">
        <f t="shared" si="7"/>
        <v>#DIV/0!</v>
      </c>
      <c r="AY14" s="203" t="e">
        <f t="shared" si="8"/>
        <v>#DIV/0!</v>
      </c>
      <c r="AZ14" s="241" t="e">
        <f t="shared" si="9"/>
        <v>#DIV/0!</v>
      </c>
      <c r="BA14" s="241" t="e">
        <f t="shared" si="10"/>
        <v>#DIV/0!</v>
      </c>
      <c r="BB14" s="241" t="e">
        <f t="shared" si="11"/>
        <v>#DIV/0!</v>
      </c>
      <c r="BC14" s="241" t="e">
        <f t="shared" si="12"/>
        <v>#DIV/0!</v>
      </c>
      <c r="BD14" s="242" t="e">
        <f t="shared" si="13"/>
        <v>#DIV/0!</v>
      </c>
      <c r="BF14" s="220">
        <f t="shared" si="14"/>
        <v>0</v>
      </c>
      <c r="BG14" s="221">
        <f t="shared" si="15"/>
        <v>0</v>
      </c>
      <c r="BH14" s="221">
        <f t="shared" si="16"/>
        <v>0</v>
      </c>
      <c r="BI14" s="221">
        <f t="shared" si="17"/>
        <v>0</v>
      </c>
      <c r="BJ14" s="221">
        <f t="shared" si="18"/>
        <v>0</v>
      </c>
      <c r="BK14" s="221">
        <f t="shared" si="19"/>
        <v>0</v>
      </c>
      <c r="BL14" s="221">
        <f t="shared" si="20"/>
        <v>0</v>
      </c>
      <c r="BM14" s="221">
        <f t="shared" si="21"/>
        <v>0</v>
      </c>
      <c r="BN14" s="221">
        <f t="shared" si="22"/>
        <v>0</v>
      </c>
      <c r="BO14" s="221">
        <f t="shared" si="23"/>
        <v>0</v>
      </c>
      <c r="BP14" s="221">
        <f t="shared" si="24"/>
        <v>0</v>
      </c>
      <c r="BQ14" s="221" t="e">
        <f t="shared" si="25"/>
        <v>#DIV/0!</v>
      </c>
      <c r="BR14" s="221">
        <f t="shared" si="26"/>
        <v>30</v>
      </c>
      <c r="BS14" s="222" t="e">
        <f t="shared" si="27"/>
        <v>#DIV/0!</v>
      </c>
    </row>
    <row r="15" spans="1:71" s="153" customFormat="1" ht="15" customHeight="1">
      <c r="A15" s="198"/>
      <c r="B15" s="199"/>
      <c r="C15" s="200"/>
      <c r="D15" s="199"/>
      <c r="E15" s="200"/>
      <c r="F15" s="201"/>
      <c r="G15" s="202"/>
      <c r="H15" s="203">
        <f t="shared" si="0"/>
        <v>0</v>
      </c>
      <c r="I15" s="204"/>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5"/>
      <c r="AM15" s="159"/>
      <c r="AN15" s="207">
        <f t="shared" si="1"/>
        <v>0</v>
      </c>
      <c r="AO15" s="208">
        <f t="shared" si="1"/>
        <v>0</v>
      </c>
      <c r="AP15" s="209">
        <f t="shared" si="1"/>
        <v>0</v>
      </c>
      <c r="AQ15" s="208">
        <f t="shared" si="1"/>
        <v>0</v>
      </c>
      <c r="AR15" s="209">
        <f t="shared" si="1"/>
        <v>0</v>
      </c>
      <c r="AS15" s="240" t="e">
        <f t="shared" si="2"/>
        <v>#DIV/0!</v>
      </c>
      <c r="AT15" s="203" t="e">
        <f t="shared" si="3"/>
        <v>#DIV/0!</v>
      </c>
      <c r="AU15" s="203" t="e">
        <f t="shared" si="4"/>
        <v>#DIV/0!</v>
      </c>
      <c r="AV15" s="203" t="e">
        <f t="shared" si="5"/>
        <v>#DIV/0!</v>
      </c>
      <c r="AW15" s="203" t="e">
        <f t="shared" si="6"/>
        <v>#DIV/0!</v>
      </c>
      <c r="AX15" s="203" t="e">
        <f t="shared" si="7"/>
        <v>#DIV/0!</v>
      </c>
      <c r="AY15" s="203" t="e">
        <f t="shared" si="8"/>
        <v>#DIV/0!</v>
      </c>
      <c r="AZ15" s="241" t="e">
        <f t="shared" si="9"/>
        <v>#DIV/0!</v>
      </c>
      <c r="BA15" s="241" t="e">
        <f t="shared" si="10"/>
        <v>#DIV/0!</v>
      </c>
      <c r="BB15" s="241" t="e">
        <f t="shared" si="11"/>
        <v>#DIV/0!</v>
      </c>
      <c r="BC15" s="241" t="e">
        <f t="shared" si="12"/>
        <v>#DIV/0!</v>
      </c>
      <c r="BD15" s="242" t="e">
        <f t="shared" si="13"/>
        <v>#DIV/0!</v>
      </c>
      <c r="BF15" s="220">
        <f t="shared" si="14"/>
        <v>0</v>
      </c>
      <c r="BG15" s="221">
        <f t="shared" si="15"/>
        <v>0</v>
      </c>
      <c r="BH15" s="221">
        <f t="shared" si="16"/>
        <v>0</v>
      </c>
      <c r="BI15" s="221">
        <f t="shared" si="17"/>
        <v>0</v>
      </c>
      <c r="BJ15" s="221">
        <f t="shared" si="18"/>
        <v>0</v>
      </c>
      <c r="BK15" s="221">
        <f t="shared" si="19"/>
        <v>0</v>
      </c>
      <c r="BL15" s="221">
        <f t="shared" si="20"/>
        <v>0</v>
      </c>
      <c r="BM15" s="221">
        <f t="shared" si="21"/>
        <v>0</v>
      </c>
      <c r="BN15" s="221">
        <f t="shared" si="22"/>
        <v>0</v>
      </c>
      <c r="BO15" s="221">
        <f t="shared" si="23"/>
        <v>0</v>
      </c>
      <c r="BP15" s="221">
        <f t="shared" si="24"/>
        <v>0</v>
      </c>
      <c r="BQ15" s="221" t="e">
        <f t="shared" si="25"/>
        <v>#DIV/0!</v>
      </c>
      <c r="BR15" s="221">
        <f t="shared" si="26"/>
        <v>30</v>
      </c>
      <c r="BS15" s="222" t="e">
        <f t="shared" si="27"/>
        <v>#DIV/0!</v>
      </c>
    </row>
    <row r="16" spans="1:71" s="153" customFormat="1" ht="15" customHeight="1">
      <c r="A16" s="198"/>
      <c r="B16" s="199"/>
      <c r="C16" s="200"/>
      <c r="D16" s="199"/>
      <c r="E16" s="200"/>
      <c r="F16" s="201"/>
      <c r="G16" s="202"/>
      <c r="H16" s="203">
        <f t="shared" si="0"/>
        <v>0</v>
      </c>
      <c r="I16" s="20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5"/>
      <c r="AM16" s="159"/>
      <c r="AN16" s="207">
        <f t="shared" si="1"/>
        <v>0</v>
      </c>
      <c r="AO16" s="208">
        <f t="shared" si="1"/>
        <v>0</v>
      </c>
      <c r="AP16" s="209">
        <f t="shared" si="1"/>
        <v>0</v>
      </c>
      <c r="AQ16" s="208">
        <f t="shared" si="1"/>
        <v>0</v>
      </c>
      <c r="AR16" s="209">
        <f t="shared" si="1"/>
        <v>0</v>
      </c>
      <c r="AS16" s="240" t="e">
        <f t="shared" si="2"/>
        <v>#DIV/0!</v>
      </c>
      <c r="AT16" s="203" t="e">
        <f t="shared" si="3"/>
        <v>#DIV/0!</v>
      </c>
      <c r="AU16" s="203" t="e">
        <f t="shared" si="4"/>
        <v>#DIV/0!</v>
      </c>
      <c r="AV16" s="203" t="e">
        <f t="shared" si="5"/>
        <v>#DIV/0!</v>
      </c>
      <c r="AW16" s="203" t="e">
        <f t="shared" si="6"/>
        <v>#DIV/0!</v>
      </c>
      <c r="AX16" s="203" t="e">
        <f t="shared" si="7"/>
        <v>#DIV/0!</v>
      </c>
      <c r="AY16" s="203" t="e">
        <f t="shared" si="8"/>
        <v>#DIV/0!</v>
      </c>
      <c r="AZ16" s="241" t="e">
        <f t="shared" si="9"/>
        <v>#DIV/0!</v>
      </c>
      <c r="BA16" s="241" t="e">
        <f t="shared" si="10"/>
        <v>#DIV/0!</v>
      </c>
      <c r="BB16" s="241" t="e">
        <f t="shared" si="11"/>
        <v>#DIV/0!</v>
      </c>
      <c r="BC16" s="241" t="e">
        <f t="shared" si="12"/>
        <v>#DIV/0!</v>
      </c>
      <c r="BD16" s="242" t="e">
        <f t="shared" si="13"/>
        <v>#DIV/0!</v>
      </c>
      <c r="BF16" s="220">
        <f t="shared" si="14"/>
        <v>0</v>
      </c>
      <c r="BG16" s="221">
        <f t="shared" si="15"/>
        <v>0</v>
      </c>
      <c r="BH16" s="221">
        <f t="shared" si="16"/>
        <v>0</v>
      </c>
      <c r="BI16" s="221">
        <f t="shared" si="17"/>
        <v>0</v>
      </c>
      <c r="BJ16" s="221">
        <f t="shared" si="18"/>
        <v>0</v>
      </c>
      <c r="BK16" s="221">
        <f t="shared" si="19"/>
        <v>0</v>
      </c>
      <c r="BL16" s="221">
        <f t="shared" si="20"/>
        <v>0</v>
      </c>
      <c r="BM16" s="221">
        <f t="shared" si="21"/>
        <v>0</v>
      </c>
      <c r="BN16" s="221">
        <f t="shared" si="22"/>
        <v>0</v>
      </c>
      <c r="BO16" s="221">
        <f t="shared" si="23"/>
        <v>0</v>
      </c>
      <c r="BP16" s="221">
        <f t="shared" si="24"/>
        <v>0</v>
      </c>
      <c r="BQ16" s="221" t="e">
        <f t="shared" si="25"/>
        <v>#DIV/0!</v>
      </c>
      <c r="BR16" s="221">
        <f t="shared" si="26"/>
        <v>30</v>
      </c>
      <c r="BS16" s="222" t="e">
        <f t="shared" si="27"/>
        <v>#DIV/0!</v>
      </c>
    </row>
    <row r="17" spans="1:71" s="153" customFormat="1" ht="15" customHeight="1">
      <c r="A17" s="198"/>
      <c r="B17" s="199"/>
      <c r="C17" s="200"/>
      <c r="D17" s="199"/>
      <c r="E17" s="200"/>
      <c r="F17" s="201"/>
      <c r="G17" s="202"/>
      <c r="H17" s="203">
        <f t="shared" si="0"/>
        <v>0</v>
      </c>
      <c r="I17" s="204"/>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5"/>
      <c r="AM17" s="159"/>
      <c r="AN17" s="207">
        <f t="shared" si="1"/>
        <v>0</v>
      </c>
      <c r="AO17" s="208">
        <f t="shared" si="1"/>
        <v>0</v>
      </c>
      <c r="AP17" s="209">
        <f t="shared" si="1"/>
        <v>0</v>
      </c>
      <c r="AQ17" s="208">
        <f t="shared" si="1"/>
        <v>0</v>
      </c>
      <c r="AR17" s="209">
        <f t="shared" si="1"/>
        <v>0</v>
      </c>
      <c r="AS17" s="240" t="e">
        <f t="shared" si="2"/>
        <v>#DIV/0!</v>
      </c>
      <c r="AT17" s="203" t="e">
        <f t="shared" si="3"/>
        <v>#DIV/0!</v>
      </c>
      <c r="AU17" s="203" t="e">
        <f t="shared" si="4"/>
        <v>#DIV/0!</v>
      </c>
      <c r="AV17" s="203" t="e">
        <f t="shared" si="5"/>
        <v>#DIV/0!</v>
      </c>
      <c r="AW17" s="203" t="e">
        <f t="shared" si="6"/>
        <v>#DIV/0!</v>
      </c>
      <c r="AX17" s="203" t="e">
        <f t="shared" si="7"/>
        <v>#DIV/0!</v>
      </c>
      <c r="AY17" s="203" t="e">
        <f t="shared" si="8"/>
        <v>#DIV/0!</v>
      </c>
      <c r="AZ17" s="241" t="e">
        <f t="shared" si="9"/>
        <v>#DIV/0!</v>
      </c>
      <c r="BA17" s="241" t="e">
        <f t="shared" si="10"/>
        <v>#DIV/0!</v>
      </c>
      <c r="BB17" s="241" t="e">
        <f t="shared" si="11"/>
        <v>#DIV/0!</v>
      </c>
      <c r="BC17" s="241" t="e">
        <f t="shared" si="12"/>
        <v>#DIV/0!</v>
      </c>
      <c r="BD17" s="242" t="e">
        <f t="shared" si="13"/>
        <v>#DIV/0!</v>
      </c>
      <c r="BF17" s="220">
        <f t="shared" si="14"/>
        <v>0</v>
      </c>
      <c r="BG17" s="221">
        <f t="shared" si="15"/>
        <v>0</v>
      </c>
      <c r="BH17" s="221">
        <f t="shared" si="16"/>
        <v>0</v>
      </c>
      <c r="BI17" s="221">
        <f t="shared" si="17"/>
        <v>0</v>
      </c>
      <c r="BJ17" s="221">
        <f t="shared" si="18"/>
        <v>0</v>
      </c>
      <c r="BK17" s="221">
        <f t="shared" si="19"/>
        <v>0</v>
      </c>
      <c r="BL17" s="221">
        <f t="shared" si="20"/>
        <v>0</v>
      </c>
      <c r="BM17" s="221">
        <f t="shared" si="21"/>
        <v>0</v>
      </c>
      <c r="BN17" s="221">
        <f t="shared" si="22"/>
        <v>0</v>
      </c>
      <c r="BO17" s="221">
        <f t="shared" si="23"/>
        <v>0</v>
      </c>
      <c r="BP17" s="221">
        <f t="shared" si="24"/>
        <v>0</v>
      </c>
      <c r="BQ17" s="221" t="e">
        <f t="shared" si="25"/>
        <v>#DIV/0!</v>
      </c>
      <c r="BR17" s="221">
        <f t="shared" si="26"/>
        <v>30</v>
      </c>
      <c r="BS17" s="222" t="e">
        <f t="shared" si="27"/>
        <v>#DIV/0!</v>
      </c>
    </row>
    <row r="18" spans="1:71" s="153" customFormat="1" ht="15" customHeight="1">
      <c r="A18" s="198"/>
      <c r="B18" s="199"/>
      <c r="C18" s="200"/>
      <c r="D18" s="199"/>
      <c r="E18" s="200"/>
      <c r="F18" s="201"/>
      <c r="G18" s="202"/>
      <c r="H18" s="203">
        <f t="shared" si="0"/>
        <v>0</v>
      </c>
      <c r="I18" s="204"/>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5"/>
      <c r="AM18" s="159"/>
      <c r="AN18" s="207">
        <f t="shared" si="1"/>
        <v>0</v>
      </c>
      <c r="AO18" s="208">
        <f t="shared" si="1"/>
        <v>0</v>
      </c>
      <c r="AP18" s="209">
        <f t="shared" si="1"/>
        <v>0</v>
      </c>
      <c r="AQ18" s="208">
        <f t="shared" si="1"/>
        <v>0</v>
      </c>
      <c r="AR18" s="209">
        <f t="shared" si="1"/>
        <v>0</v>
      </c>
      <c r="AS18" s="240" t="e">
        <f t="shared" si="2"/>
        <v>#DIV/0!</v>
      </c>
      <c r="AT18" s="203" t="e">
        <f t="shared" si="3"/>
        <v>#DIV/0!</v>
      </c>
      <c r="AU18" s="203" t="e">
        <f t="shared" si="4"/>
        <v>#DIV/0!</v>
      </c>
      <c r="AV18" s="203" t="e">
        <f t="shared" si="5"/>
        <v>#DIV/0!</v>
      </c>
      <c r="AW18" s="203" t="e">
        <f t="shared" si="6"/>
        <v>#DIV/0!</v>
      </c>
      <c r="AX18" s="203" t="e">
        <f t="shared" si="7"/>
        <v>#DIV/0!</v>
      </c>
      <c r="AY18" s="203" t="e">
        <f t="shared" si="8"/>
        <v>#DIV/0!</v>
      </c>
      <c r="AZ18" s="241" t="e">
        <f t="shared" si="9"/>
        <v>#DIV/0!</v>
      </c>
      <c r="BA18" s="241" t="e">
        <f t="shared" si="10"/>
        <v>#DIV/0!</v>
      </c>
      <c r="BB18" s="241" t="e">
        <f t="shared" si="11"/>
        <v>#DIV/0!</v>
      </c>
      <c r="BC18" s="241" t="e">
        <f t="shared" si="12"/>
        <v>#DIV/0!</v>
      </c>
      <c r="BD18" s="242" t="e">
        <f t="shared" si="13"/>
        <v>#DIV/0!</v>
      </c>
      <c r="BF18" s="220">
        <f t="shared" si="14"/>
        <v>0</v>
      </c>
      <c r="BG18" s="221">
        <f t="shared" si="15"/>
        <v>0</v>
      </c>
      <c r="BH18" s="221">
        <f t="shared" si="16"/>
        <v>0</v>
      </c>
      <c r="BI18" s="221">
        <f t="shared" si="17"/>
        <v>0</v>
      </c>
      <c r="BJ18" s="221">
        <f t="shared" si="18"/>
        <v>0</v>
      </c>
      <c r="BK18" s="221">
        <f t="shared" si="19"/>
        <v>0</v>
      </c>
      <c r="BL18" s="221">
        <f t="shared" si="20"/>
        <v>0</v>
      </c>
      <c r="BM18" s="221">
        <f t="shared" si="21"/>
        <v>0</v>
      </c>
      <c r="BN18" s="221">
        <f t="shared" si="22"/>
        <v>0</v>
      </c>
      <c r="BO18" s="221">
        <f t="shared" si="23"/>
        <v>0</v>
      </c>
      <c r="BP18" s="221">
        <f t="shared" si="24"/>
        <v>0</v>
      </c>
      <c r="BQ18" s="221" t="e">
        <f t="shared" si="25"/>
        <v>#DIV/0!</v>
      </c>
      <c r="BR18" s="221">
        <f t="shared" si="26"/>
        <v>30</v>
      </c>
      <c r="BS18" s="222" t="e">
        <f t="shared" si="27"/>
        <v>#DIV/0!</v>
      </c>
    </row>
    <row r="19" spans="1:71" s="153" customFormat="1" ht="15" customHeight="1">
      <c r="A19" s="198"/>
      <c r="B19" s="199"/>
      <c r="C19" s="200"/>
      <c r="D19" s="199"/>
      <c r="E19" s="200"/>
      <c r="F19" s="201"/>
      <c r="G19" s="202"/>
      <c r="H19" s="203">
        <f t="shared" si="0"/>
        <v>0</v>
      </c>
      <c r="I19" s="204"/>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5"/>
      <c r="AM19" s="159"/>
      <c r="AN19" s="207">
        <f t="shared" si="1"/>
        <v>0</v>
      </c>
      <c r="AO19" s="208">
        <f t="shared" si="1"/>
        <v>0</v>
      </c>
      <c r="AP19" s="209">
        <f t="shared" si="1"/>
        <v>0</v>
      </c>
      <c r="AQ19" s="208">
        <f t="shared" si="1"/>
        <v>0</v>
      </c>
      <c r="AR19" s="209">
        <f t="shared" si="1"/>
        <v>0</v>
      </c>
      <c r="AS19" s="240" t="e">
        <f t="shared" si="2"/>
        <v>#DIV/0!</v>
      </c>
      <c r="AT19" s="203" t="e">
        <f t="shared" si="3"/>
        <v>#DIV/0!</v>
      </c>
      <c r="AU19" s="203" t="e">
        <f t="shared" si="4"/>
        <v>#DIV/0!</v>
      </c>
      <c r="AV19" s="203" t="e">
        <f t="shared" si="5"/>
        <v>#DIV/0!</v>
      </c>
      <c r="AW19" s="203" t="e">
        <f t="shared" si="6"/>
        <v>#DIV/0!</v>
      </c>
      <c r="AX19" s="203" t="e">
        <f t="shared" si="7"/>
        <v>#DIV/0!</v>
      </c>
      <c r="AY19" s="203" t="e">
        <f t="shared" si="8"/>
        <v>#DIV/0!</v>
      </c>
      <c r="AZ19" s="241" t="e">
        <f t="shared" si="9"/>
        <v>#DIV/0!</v>
      </c>
      <c r="BA19" s="241" t="e">
        <f t="shared" si="10"/>
        <v>#DIV/0!</v>
      </c>
      <c r="BB19" s="241" t="e">
        <f t="shared" si="11"/>
        <v>#DIV/0!</v>
      </c>
      <c r="BC19" s="241" t="e">
        <f t="shared" si="12"/>
        <v>#DIV/0!</v>
      </c>
      <c r="BD19" s="242" t="e">
        <f t="shared" si="13"/>
        <v>#DIV/0!</v>
      </c>
      <c r="BF19" s="220">
        <f t="shared" si="14"/>
        <v>0</v>
      </c>
      <c r="BG19" s="221">
        <f t="shared" si="15"/>
        <v>0</v>
      </c>
      <c r="BH19" s="221">
        <f t="shared" si="16"/>
        <v>0</v>
      </c>
      <c r="BI19" s="221">
        <f t="shared" si="17"/>
        <v>0</v>
      </c>
      <c r="BJ19" s="221">
        <f t="shared" si="18"/>
        <v>0</v>
      </c>
      <c r="BK19" s="221">
        <f t="shared" si="19"/>
        <v>0</v>
      </c>
      <c r="BL19" s="221">
        <f t="shared" si="20"/>
        <v>0</v>
      </c>
      <c r="BM19" s="221">
        <f t="shared" si="21"/>
        <v>0</v>
      </c>
      <c r="BN19" s="221">
        <f t="shared" si="22"/>
        <v>0</v>
      </c>
      <c r="BO19" s="221">
        <f t="shared" si="23"/>
        <v>0</v>
      </c>
      <c r="BP19" s="221">
        <f t="shared" si="24"/>
        <v>0</v>
      </c>
      <c r="BQ19" s="221" t="e">
        <f t="shared" si="25"/>
        <v>#DIV/0!</v>
      </c>
      <c r="BR19" s="221">
        <f t="shared" si="26"/>
        <v>30</v>
      </c>
      <c r="BS19" s="222" t="e">
        <f t="shared" si="27"/>
        <v>#DIV/0!</v>
      </c>
    </row>
    <row r="20" spans="1:71" s="153" customFormat="1" ht="15" customHeight="1">
      <c r="A20" s="198"/>
      <c r="B20" s="199"/>
      <c r="C20" s="200"/>
      <c r="D20" s="199"/>
      <c r="E20" s="200"/>
      <c r="F20" s="201"/>
      <c r="G20" s="202"/>
      <c r="H20" s="203">
        <f t="shared" si="0"/>
        <v>0</v>
      </c>
      <c r="I20" s="204"/>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5"/>
      <c r="AM20" s="159"/>
      <c r="AN20" s="207">
        <f t="shared" si="1"/>
        <v>0</v>
      </c>
      <c r="AO20" s="208">
        <f t="shared" si="1"/>
        <v>0</v>
      </c>
      <c r="AP20" s="209">
        <f t="shared" si="1"/>
        <v>0</v>
      </c>
      <c r="AQ20" s="208">
        <f t="shared" si="1"/>
        <v>0</v>
      </c>
      <c r="AR20" s="209">
        <f t="shared" si="1"/>
        <v>0</v>
      </c>
      <c r="AS20" s="240" t="e">
        <f t="shared" si="2"/>
        <v>#DIV/0!</v>
      </c>
      <c r="AT20" s="203" t="e">
        <f t="shared" si="3"/>
        <v>#DIV/0!</v>
      </c>
      <c r="AU20" s="203" t="e">
        <f t="shared" si="4"/>
        <v>#DIV/0!</v>
      </c>
      <c r="AV20" s="203" t="e">
        <f t="shared" si="5"/>
        <v>#DIV/0!</v>
      </c>
      <c r="AW20" s="203" t="e">
        <f t="shared" si="6"/>
        <v>#DIV/0!</v>
      </c>
      <c r="AX20" s="203" t="e">
        <f t="shared" si="7"/>
        <v>#DIV/0!</v>
      </c>
      <c r="AY20" s="203" t="e">
        <f t="shared" si="8"/>
        <v>#DIV/0!</v>
      </c>
      <c r="AZ20" s="241" t="e">
        <f t="shared" si="9"/>
        <v>#DIV/0!</v>
      </c>
      <c r="BA20" s="241" t="e">
        <f t="shared" si="10"/>
        <v>#DIV/0!</v>
      </c>
      <c r="BB20" s="241" t="e">
        <f t="shared" si="11"/>
        <v>#DIV/0!</v>
      </c>
      <c r="BC20" s="241" t="e">
        <f t="shared" si="12"/>
        <v>#DIV/0!</v>
      </c>
      <c r="BD20" s="242" t="e">
        <f t="shared" si="13"/>
        <v>#DIV/0!</v>
      </c>
      <c r="BF20" s="220">
        <f t="shared" si="14"/>
        <v>0</v>
      </c>
      <c r="BG20" s="221">
        <f t="shared" si="15"/>
        <v>0</v>
      </c>
      <c r="BH20" s="221">
        <f t="shared" si="16"/>
        <v>0</v>
      </c>
      <c r="BI20" s="221">
        <f t="shared" si="17"/>
        <v>0</v>
      </c>
      <c r="BJ20" s="221">
        <f t="shared" si="18"/>
        <v>0</v>
      </c>
      <c r="BK20" s="221">
        <f t="shared" si="19"/>
        <v>0</v>
      </c>
      <c r="BL20" s="221">
        <f t="shared" si="20"/>
        <v>0</v>
      </c>
      <c r="BM20" s="221">
        <f t="shared" si="21"/>
        <v>0</v>
      </c>
      <c r="BN20" s="221">
        <f t="shared" si="22"/>
        <v>0</v>
      </c>
      <c r="BO20" s="221">
        <f t="shared" si="23"/>
        <v>0</v>
      </c>
      <c r="BP20" s="221">
        <f t="shared" si="24"/>
        <v>0</v>
      </c>
      <c r="BQ20" s="221" t="e">
        <f t="shared" si="25"/>
        <v>#DIV/0!</v>
      </c>
      <c r="BR20" s="221">
        <f t="shared" si="26"/>
        <v>30</v>
      </c>
      <c r="BS20" s="222" t="e">
        <f t="shared" si="27"/>
        <v>#DIV/0!</v>
      </c>
    </row>
    <row r="21" spans="1:71" s="153" customFormat="1" ht="15" customHeight="1">
      <c r="A21" s="198"/>
      <c r="B21" s="199"/>
      <c r="C21" s="200"/>
      <c r="D21" s="199"/>
      <c r="E21" s="200"/>
      <c r="F21" s="201"/>
      <c r="G21" s="202"/>
      <c r="H21" s="203">
        <f t="shared" si="0"/>
        <v>0</v>
      </c>
      <c r="I21" s="204"/>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5"/>
      <c r="AM21" s="159"/>
      <c r="AN21" s="207">
        <f t="shared" si="1"/>
        <v>0</v>
      </c>
      <c r="AO21" s="208">
        <f t="shared" si="1"/>
        <v>0</v>
      </c>
      <c r="AP21" s="209">
        <f t="shared" si="1"/>
        <v>0</v>
      </c>
      <c r="AQ21" s="208">
        <f t="shared" si="1"/>
        <v>0</v>
      </c>
      <c r="AR21" s="209">
        <f t="shared" si="1"/>
        <v>0</v>
      </c>
      <c r="AS21" s="240" t="e">
        <f t="shared" si="2"/>
        <v>#DIV/0!</v>
      </c>
      <c r="AT21" s="203" t="e">
        <f t="shared" si="3"/>
        <v>#DIV/0!</v>
      </c>
      <c r="AU21" s="203" t="e">
        <f t="shared" si="4"/>
        <v>#DIV/0!</v>
      </c>
      <c r="AV21" s="203" t="e">
        <f t="shared" si="5"/>
        <v>#DIV/0!</v>
      </c>
      <c r="AW21" s="203" t="e">
        <f t="shared" si="6"/>
        <v>#DIV/0!</v>
      </c>
      <c r="AX21" s="203" t="e">
        <f t="shared" si="7"/>
        <v>#DIV/0!</v>
      </c>
      <c r="AY21" s="203" t="e">
        <f t="shared" si="8"/>
        <v>#DIV/0!</v>
      </c>
      <c r="AZ21" s="241" t="e">
        <f t="shared" si="9"/>
        <v>#DIV/0!</v>
      </c>
      <c r="BA21" s="241" t="e">
        <f t="shared" si="10"/>
        <v>#DIV/0!</v>
      </c>
      <c r="BB21" s="241" t="e">
        <f t="shared" si="11"/>
        <v>#DIV/0!</v>
      </c>
      <c r="BC21" s="241" t="e">
        <f t="shared" si="12"/>
        <v>#DIV/0!</v>
      </c>
      <c r="BD21" s="242" t="e">
        <f t="shared" si="13"/>
        <v>#DIV/0!</v>
      </c>
      <c r="BF21" s="220">
        <f t="shared" si="14"/>
        <v>0</v>
      </c>
      <c r="BG21" s="221">
        <f t="shared" si="15"/>
        <v>0</v>
      </c>
      <c r="BH21" s="221">
        <f t="shared" si="16"/>
        <v>0</v>
      </c>
      <c r="BI21" s="221">
        <f t="shared" si="17"/>
        <v>0</v>
      </c>
      <c r="BJ21" s="221">
        <f t="shared" si="18"/>
        <v>0</v>
      </c>
      <c r="BK21" s="221">
        <f t="shared" si="19"/>
        <v>0</v>
      </c>
      <c r="BL21" s="221">
        <f t="shared" si="20"/>
        <v>0</v>
      </c>
      <c r="BM21" s="221">
        <f t="shared" si="21"/>
        <v>0</v>
      </c>
      <c r="BN21" s="221">
        <f t="shared" si="22"/>
        <v>0</v>
      </c>
      <c r="BO21" s="221">
        <f t="shared" si="23"/>
        <v>0</v>
      </c>
      <c r="BP21" s="221">
        <f t="shared" si="24"/>
        <v>0</v>
      </c>
      <c r="BQ21" s="221" t="e">
        <f t="shared" si="25"/>
        <v>#DIV/0!</v>
      </c>
      <c r="BR21" s="221">
        <f t="shared" si="26"/>
        <v>30</v>
      </c>
      <c r="BS21" s="222" t="e">
        <f t="shared" si="27"/>
        <v>#DIV/0!</v>
      </c>
    </row>
    <row r="22" spans="1:71" s="153" customFormat="1" ht="15" customHeight="1">
      <c r="A22" s="198"/>
      <c r="B22" s="199"/>
      <c r="C22" s="200"/>
      <c r="D22" s="199"/>
      <c r="E22" s="200"/>
      <c r="F22" s="201"/>
      <c r="G22" s="202"/>
      <c r="H22" s="203">
        <f t="shared" si="0"/>
        <v>0</v>
      </c>
      <c r="I22" s="204"/>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5"/>
      <c r="AM22" s="159"/>
      <c r="AN22" s="207">
        <f t="shared" si="1"/>
        <v>0</v>
      </c>
      <c r="AO22" s="208">
        <f t="shared" si="1"/>
        <v>0</v>
      </c>
      <c r="AP22" s="209">
        <f t="shared" si="1"/>
        <v>0</v>
      </c>
      <c r="AQ22" s="208">
        <f t="shared" si="1"/>
        <v>0</v>
      </c>
      <c r="AR22" s="209">
        <f t="shared" si="1"/>
        <v>0</v>
      </c>
      <c r="AS22" s="240" t="e">
        <f t="shared" si="2"/>
        <v>#DIV/0!</v>
      </c>
      <c r="AT22" s="203" t="e">
        <f t="shared" si="3"/>
        <v>#DIV/0!</v>
      </c>
      <c r="AU22" s="203" t="e">
        <f t="shared" si="4"/>
        <v>#DIV/0!</v>
      </c>
      <c r="AV22" s="203" t="e">
        <f t="shared" si="5"/>
        <v>#DIV/0!</v>
      </c>
      <c r="AW22" s="203" t="e">
        <f t="shared" si="6"/>
        <v>#DIV/0!</v>
      </c>
      <c r="AX22" s="203" t="e">
        <f t="shared" si="7"/>
        <v>#DIV/0!</v>
      </c>
      <c r="AY22" s="203" t="e">
        <f t="shared" si="8"/>
        <v>#DIV/0!</v>
      </c>
      <c r="AZ22" s="241" t="e">
        <f t="shared" si="9"/>
        <v>#DIV/0!</v>
      </c>
      <c r="BA22" s="241" t="e">
        <f t="shared" si="10"/>
        <v>#DIV/0!</v>
      </c>
      <c r="BB22" s="241" t="e">
        <f t="shared" si="11"/>
        <v>#DIV/0!</v>
      </c>
      <c r="BC22" s="241" t="e">
        <f t="shared" si="12"/>
        <v>#DIV/0!</v>
      </c>
      <c r="BD22" s="242" t="e">
        <f t="shared" si="13"/>
        <v>#DIV/0!</v>
      </c>
      <c r="BF22" s="220">
        <f t="shared" si="14"/>
        <v>0</v>
      </c>
      <c r="BG22" s="221">
        <f t="shared" si="15"/>
        <v>0</v>
      </c>
      <c r="BH22" s="221">
        <f t="shared" si="16"/>
        <v>0</v>
      </c>
      <c r="BI22" s="221">
        <f t="shared" si="17"/>
        <v>0</v>
      </c>
      <c r="BJ22" s="221">
        <f t="shared" si="18"/>
        <v>0</v>
      </c>
      <c r="BK22" s="221">
        <f t="shared" si="19"/>
        <v>0</v>
      </c>
      <c r="BL22" s="221">
        <f t="shared" si="20"/>
        <v>0</v>
      </c>
      <c r="BM22" s="221">
        <f t="shared" si="21"/>
        <v>0</v>
      </c>
      <c r="BN22" s="221">
        <f t="shared" si="22"/>
        <v>0</v>
      </c>
      <c r="BO22" s="221">
        <f t="shared" si="23"/>
        <v>0</v>
      </c>
      <c r="BP22" s="221">
        <f t="shared" si="24"/>
        <v>0</v>
      </c>
      <c r="BQ22" s="221" t="e">
        <f t="shared" si="25"/>
        <v>#DIV/0!</v>
      </c>
      <c r="BR22" s="221">
        <f t="shared" si="26"/>
        <v>30</v>
      </c>
      <c r="BS22" s="222" t="e">
        <f t="shared" si="27"/>
        <v>#DIV/0!</v>
      </c>
    </row>
    <row r="23" spans="1:71" s="153" customFormat="1" ht="15" customHeight="1">
      <c r="A23" s="198"/>
      <c r="B23" s="199"/>
      <c r="C23" s="200"/>
      <c r="D23" s="199"/>
      <c r="E23" s="200"/>
      <c r="F23" s="201"/>
      <c r="G23" s="202"/>
      <c r="H23" s="203">
        <f t="shared" si="0"/>
        <v>0</v>
      </c>
      <c r="I23" s="204"/>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5"/>
      <c r="AM23" s="159"/>
      <c r="AN23" s="207">
        <f t="shared" si="1"/>
        <v>0</v>
      </c>
      <c r="AO23" s="208">
        <f t="shared" si="1"/>
        <v>0</v>
      </c>
      <c r="AP23" s="209">
        <f t="shared" si="1"/>
        <v>0</v>
      </c>
      <c r="AQ23" s="208">
        <f t="shared" si="1"/>
        <v>0</v>
      </c>
      <c r="AR23" s="209">
        <f t="shared" si="1"/>
        <v>0</v>
      </c>
      <c r="AS23" s="240" t="e">
        <f t="shared" si="2"/>
        <v>#DIV/0!</v>
      </c>
      <c r="AT23" s="203" t="e">
        <f t="shared" si="3"/>
        <v>#DIV/0!</v>
      </c>
      <c r="AU23" s="203" t="e">
        <f t="shared" si="4"/>
        <v>#DIV/0!</v>
      </c>
      <c r="AV23" s="203" t="e">
        <f t="shared" si="5"/>
        <v>#DIV/0!</v>
      </c>
      <c r="AW23" s="203" t="e">
        <f t="shared" si="6"/>
        <v>#DIV/0!</v>
      </c>
      <c r="AX23" s="203" t="e">
        <f t="shared" si="7"/>
        <v>#DIV/0!</v>
      </c>
      <c r="AY23" s="203" t="e">
        <f t="shared" si="8"/>
        <v>#DIV/0!</v>
      </c>
      <c r="AZ23" s="241" t="e">
        <f t="shared" si="9"/>
        <v>#DIV/0!</v>
      </c>
      <c r="BA23" s="241" t="e">
        <f t="shared" si="10"/>
        <v>#DIV/0!</v>
      </c>
      <c r="BB23" s="241" t="e">
        <f t="shared" si="11"/>
        <v>#DIV/0!</v>
      </c>
      <c r="BC23" s="241" t="e">
        <f t="shared" si="12"/>
        <v>#DIV/0!</v>
      </c>
      <c r="BD23" s="242" t="e">
        <f t="shared" si="13"/>
        <v>#DIV/0!</v>
      </c>
      <c r="BF23" s="220">
        <f t="shared" si="14"/>
        <v>0</v>
      </c>
      <c r="BG23" s="221">
        <f t="shared" si="15"/>
        <v>0</v>
      </c>
      <c r="BH23" s="221">
        <f t="shared" si="16"/>
        <v>0</v>
      </c>
      <c r="BI23" s="221">
        <f t="shared" si="17"/>
        <v>0</v>
      </c>
      <c r="BJ23" s="221">
        <f t="shared" si="18"/>
        <v>0</v>
      </c>
      <c r="BK23" s="221">
        <f t="shared" si="19"/>
        <v>0</v>
      </c>
      <c r="BL23" s="221">
        <f t="shared" si="20"/>
        <v>0</v>
      </c>
      <c r="BM23" s="221">
        <f t="shared" si="21"/>
        <v>0</v>
      </c>
      <c r="BN23" s="221">
        <f t="shared" si="22"/>
        <v>0</v>
      </c>
      <c r="BO23" s="221">
        <f t="shared" si="23"/>
        <v>0</v>
      </c>
      <c r="BP23" s="221">
        <f t="shared" si="24"/>
        <v>0</v>
      </c>
      <c r="BQ23" s="221" t="e">
        <f t="shared" si="25"/>
        <v>#DIV/0!</v>
      </c>
      <c r="BR23" s="221">
        <f t="shared" si="26"/>
        <v>30</v>
      </c>
      <c r="BS23" s="222" t="e">
        <f t="shared" si="27"/>
        <v>#DIV/0!</v>
      </c>
    </row>
    <row r="24" spans="1:71" s="153" customFormat="1" ht="15" customHeight="1">
      <c r="A24" s="198"/>
      <c r="B24" s="199"/>
      <c r="C24" s="200"/>
      <c r="D24" s="199"/>
      <c r="E24" s="200"/>
      <c r="F24" s="201"/>
      <c r="G24" s="202"/>
      <c r="H24" s="203">
        <f t="shared" si="0"/>
        <v>0</v>
      </c>
      <c r="I24" s="204"/>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5"/>
      <c r="AM24" s="159"/>
      <c r="AN24" s="207">
        <f t="shared" si="1"/>
        <v>0</v>
      </c>
      <c r="AO24" s="208">
        <f t="shared" si="1"/>
        <v>0</v>
      </c>
      <c r="AP24" s="209">
        <f t="shared" si="1"/>
        <v>0</v>
      </c>
      <c r="AQ24" s="208">
        <f t="shared" si="1"/>
        <v>0</v>
      </c>
      <c r="AR24" s="209">
        <f t="shared" si="1"/>
        <v>0</v>
      </c>
      <c r="AS24" s="240" t="e">
        <f t="shared" si="2"/>
        <v>#DIV/0!</v>
      </c>
      <c r="AT24" s="203" t="e">
        <f t="shared" si="3"/>
        <v>#DIV/0!</v>
      </c>
      <c r="AU24" s="203" t="e">
        <f t="shared" si="4"/>
        <v>#DIV/0!</v>
      </c>
      <c r="AV24" s="203" t="e">
        <f t="shared" si="5"/>
        <v>#DIV/0!</v>
      </c>
      <c r="AW24" s="203" t="e">
        <f t="shared" si="6"/>
        <v>#DIV/0!</v>
      </c>
      <c r="AX24" s="203" t="e">
        <f t="shared" si="7"/>
        <v>#DIV/0!</v>
      </c>
      <c r="AY24" s="203" t="e">
        <f t="shared" si="8"/>
        <v>#DIV/0!</v>
      </c>
      <c r="AZ24" s="241" t="e">
        <f t="shared" si="9"/>
        <v>#DIV/0!</v>
      </c>
      <c r="BA24" s="241" t="e">
        <f t="shared" si="10"/>
        <v>#DIV/0!</v>
      </c>
      <c r="BB24" s="241" t="e">
        <f t="shared" si="11"/>
        <v>#DIV/0!</v>
      </c>
      <c r="BC24" s="241" t="e">
        <f t="shared" si="12"/>
        <v>#DIV/0!</v>
      </c>
      <c r="BD24" s="242" t="e">
        <f t="shared" si="13"/>
        <v>#DIV/0!</v>
      </c>
      <c r="BF24" s="220">
        <f t="shared" si="14"/>
        <v>0</v>
      </c>
      <c r="BG24" s="221">
        <f t="shared" si="15"/>
        <v>0</v>
      </c>
      <c r="BH24" s="221">
        <f t="shared" si="16"/>
        <v>0</v>
      </c>
      <c r="BI24" s="221">
        <f t="shared" si="17"/>
        <v>0</v>
      </c>
      <c r="BJ24" s="221">
        <f t="shared" si="18"/>
        <v>0</v>
      </c>
      <c r="BK24" s="221">
        <f t="shared" si="19"/>
        <v>0</v>
      </c>
      <c r="BL24" s="221">
        <f t="shared" si="20"/>
        <v>0</v>
      </c>
      <c r="BM24" s="221">
        <f t="shared" si="21"/>
        <v>0</v>
      </c>
      <c r="BN24" s="221">
        <f t="shared" si="22"/>
        <v>0</v>
      </c>
      <c r="BO24" s="221">
        <f t="shared" si="23"/>
        <v>0</v>
      </c>
      <c r="BP24" s="221">
        <f t="shared" si="24"/>
        <v>0</v>
      </c>
      <c r="BQ24" s="221" t="e">
        <f t="shared" si="25"/>
        <v>#DIV/0!</v>
      </c>
      <c r="BR24" s="221">
        <f t="shared" si="26"/>
        <v>30</v>
      </c>
      <c r="BS24" s="222" t="e">
        <f t="shared" si="27"/>
        <v>#DIV/0!</v>
      </c>
    </row>
    <row r="25" spans="1:71" s="153" customFormat="1" ht="15" customHeight="1">
      <c r="A25" s="198"/>
      <c r="B25" s="199"/>
      <c r="C25" s="200"/>
      <c r="D25" s="199"/>
      <c r="E25" s="200"/>
      <c r="F25" s="201"/>
      <c r="G25" s="202"/>
      <c r="H25" s="203">
        <f t="shared" si="0"/>
        <v>0</v>
      </c>
      <c r="I25" s="204"/>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5"/>
      <c r="AM25" s="159"/>
      <c r="AN25" s="207">
        <f t="shared" si="1"/>
        <v>0</v>
      </c>
      <c r="AO25" s="208">
        <f t="shared" si="1"/>
        <v>0</v>
      </c>
      <c r="AP25" s="209">
        <f t="shared" si="1"/>
        <v>0</v>
      </c>
      <c r="AQ25" s="208">
        <f t="shared" si="1"/>
        <v>0</v>
      </c>
      <c r="AR25" s="209">
        <f t="shared" si="1"/>
        <v>0</v>
      </c>
      <c r="AS25" s="240" t="e">
        <f t="shared" si="2"/>
        <v>#DIV/0!</v>
      </c>
      <c r="AT25" s="203" t="e">
        <f t="shared" si="3"/>
        <v>#DIV/0!</v>
      </c>
      <c r="AU25" s="203" t="e">
        <f t="shared" si="4"/>
        <v>#DIV/0!</v>
      </c>
      <c r="AV25" s="203" t="e">
        <f t="shared" si="5"/>
        <v>#DIV/0!</v>
      </c>
      <c r="AW25" s="203" t="e">
        <f t="shared" si="6"/>
        <v>#DIV/0!</v>
      </c>
      <c r="AX25" s="203" t="e">
        <f t="shared" si="7"/>
        <v>#DIV/0!</v>
      </c>
      <c r="AY25" s="203" t="e">
        <f t="shared" si="8"/>
        <v>#DIV/0!</v>
      </c>
      <c r="AZ25" s="241" t="e">
        <f t="shared" si="9"/>
        <v>#DIV/0!</v>
      </c>
      <c r="BA25" s="241" t="e">
        <f t="shared" si="10"/>
        <v>#DIV/0!</v>
      </c>
      <c r="BB25" s="241" t="e">
        <f t="shared" si="11"/>
        <v>#DIV/0!</v>
      </c>
      <c r="BC25" s="241" t="e">
        <f t="shared" si="12"/>
        <v>#DIV/0!</v>
      </c>
      <c r="BD25" s="242" t="e">
        <f t="shared" si="13"/>
        <v>#DIV/0!</v>
      </c>
      <c r="BF25" s="220">
        <f t="shared" si="14"/>
        <v>0</v>
      </c>
      <c r="BG25" s="221">
        <f t="shared" si="15"/>
        <v>0</v>
      </c>
      <c r="BH25" s="221">
        <f t="shared" si="16"/>
        <v>0</v>
      </c>
      <c r="BI25" s="221">
        <f t="shared" si="17"/>
        <v>0</v>
      </c>
      <c r="BJ25" s="221">
        <f t="shared" si="18"/>
        <v>0</v>
      </c>
      <c r="BK25" s="221">
        <f t="shared" si="19"/>
        <v>0</v>
      </c>
      <c r="BL25" s="221">
        <f t="shared" si="20"/>
        <v>0</v>
      </c>
      <c r="BM25" s="221">
        <f t="shared" si="21"/>
        <v>0</v>
      </c>
      <c r="BN25" s="221">
        <f t="shared" si="22"/>
        <v>0</v>
      </c>
      <c r="BO25" s="221">
        <f t="shared" si="23"/>
        <v>0</v>
      </c>
      <c r="BP25" s="221">
        <f t="shared" si="24"/>
        <v>0</v>
      </c>
      <c r="BQ25" s="221" t="e">
        <f t="shared" si="25"/>
        <v>#DIV/0!</v>
      </c>
      <c r="BR25" s="221">
        <f t="shared" si="26"/>
        <v>30</v>
      </c>
      <c r="BS25" s="222" t="e">
        <f t="shared" si="27"/>
        <v>#DIV/0!</v>
      </c>
    </row>
    <row r="26" spans="1:71" s="153" customFormat="1" ht="15" customHeight="1">
      <c r="A26" s="198"/>
      <c r="B26" s="199"/>
      <c r="C26" s="200"/>
      <c r="D26" s="199"/>
      <c r="E26" s="200"/>
      <c r="F26" s="201"/>
      <c r="G26" s="202"/>
      <c r="H26" s="203">
        <f t="shared" si="0"/>
        <v>0</v>
      </c>
      <c r="I26" s="204"/>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5"/>
      <c r="AM26" s="159"/>
      <c r="AN26" s="207">
        <f t="shared" si="1"/>
        <v>0</v>
      </c>
      <c r="AO26" s="208">
        <f t="shared" si="1"/>
        <v>0</v>
      </c>
      <c r="AP26" s="209">
        <f t="shared" si="1"/>
        <v>0</v>
      </c>
      <c r="AQ26" s="208">
        <f t="shared" si="1"/>
        <v>0</v>
      </c>
      <c r="AR26" s="209">
        <f t="shared" si="1"/>
        <v>0</v>
      </c>
      <c r="AS26" s="240" t="e">
        <f t="shared" si="2"/>
        <v>#DIV/0!</v>
      </c>
      <c r="AT26" s="203" t="e">
        <f t="shared" si="3"/>
        <v>#DIV/0!</v>
      </c>
      <c r="AU26" s="203" t="e">
        <f t="shared" si="4"/>
        <v>#DIV/0!</v>
      </c>
      <c r="AV26" s="203" t="e">
        <f t="shared" si="5"/>
        <v>#DIV/0!</v>
      </c>
      <c r="AW26" s="203" t="e">
        <f t="shared" si="6"/>
        <v>#DIV/0!</v>
      </c>
      <c r="AX26" s="203" t="e">
        <f t="shared" si="7"/>
        <v>#DIV/0!</v>
      </c>
      <c r="AY26" s="203" t="e">
        <f t="shared" si="8"/>
        <v>#DIV/0!</v>
      </c>
      <c r="AZ26" s="241" t="e">
        <f t="shared" si="9"/>
        <v>#DIV/0!</v>
      </c>
      <c r="BA26" s="241" t="e">
        <f t="shared" si="10"/>
        <v>#DIV/0!</v>
      </c>
      <c r="BB26" s="241" t="e">
        <f t="shared" si="11"/>
        <v>#DIV/0!</v>
      </c>
      <c r="BC26" s="241" t="e">
        <f t="shared" si="12"/>
        <v>#DIV/0!</v>
      </c>
      <c r="BD26" s="242" t="e">
        <f t="shared" si="13"/>
        <v>#DIV/0!</v>
      </c>
      <c r="BF26" s="220">
        <f t="shared" si="14"/>
        <v>0</v>
      </c>
      <c r="BG26" s="221">
        <f t="shared" si="15"/>
        <v>0</v>
      </c>
      <c r="BH26" s="221">
        <f t="shared" si="16"/>
        <v>0</v>
      </c>
      <c r="BI26" s="221">
        <f t="shared" si="17"/>
        <v>0</v>
      </c>
      <c r="BJ26" s="221">
        <f t="shared" si="18"/>
        <v>0</v>
      </c>
      <c r="BK26" s="221">
        <f t="shared" si="19"/>
        <v>0</v>
      </c>
      <c r="BL26" s="221">
        <f t="shared" si="20"/>
        <v>0</v>
      </c>
      <c r="BM26" s="221">
        <f t="shared" si="21"/>
        <v>0</v>
      </c>
      <c r="BN26" s="221">
        <f t="shared" si="22"/>
        <v>0</v>
      </c>
      <c r="BO26" s="221">
        <f t="shared" si="23"/>
        <v>0</v>
      </c>
      <c r="BP26" s="221">
        <f t="shared" si="24"/>
        <v>0</v>
      </c>
      <c r="BQ26" s="221" t="e">
        <f t="shared" si="25"/>
        <v>#DIV/0!</v>
      </c>
      <c r="BR26" s="221">
        <f t="shared" si="26"/>
        <v>30</v>
      </c>
      <c r="BS26" s="222" t="e">
        <f t="shared" si="27"/>
        <v>#DIV/0!</v>
      </c>
    </row>
    <row r="27" spans="1:71" s="153" customFormat="1" ht="15" customHeight="1">
      <c r="A27" s="198"/>
      <c r="B27" s="199"/>
      <c r="C27" s="200"/>
      <c r="D27" s="199"/>
      <c r="E27" s="200"/>
      <c r="F27" s="201"/>
      <c r="G27" s="202"/>
      <c r="H27" s="203">
        <f t="shared" si="0"/>
        <v>0</v>
      </c>
      <c r="I27" s="204"/>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5"/>
      <c r="AM27" s="159"/>
      <c r="AN27" s="207">
        <f t="shared" si="1"/>
        <v>0</v>
      </c>
      <c r="AO27" s="208">
        <f t="shared" si="1"/>
        <v>0</v>
      </c>
      <c r="AP27" s="209">
        <f t="shared" si="1"/>
        <v>0</v>
      </c>
      <c r="AQ27" s="208">
        <f t="shared" si="1"/>
        <v>0</v>
      </c>
      <c r="AR27" s="209">
        <f t="shared" si="1"/>
        <v>0</v>
      </c>
      <c r="AS27" s="240" t="e">
        <f t="shared" si="2"/>
        <v>#DIV/0!</v>
      </c>
      <c r="AT27" s="203" t="e">
        <f t="shared" si="3"/>
        <v>#DIV/0!</v>
      </c>
      <c r="AU27" s="203" t="e">
        <f t="shared" si="4"/>
        <v>#DIV/0!</v>
      </c>
      <c r="AV27" s="203" t="e">
        <f t="shared" si="5"/>
        <v>#DIV/0!</v>
      </c>
      <c r="AW27" s="203" t="e">
        <f t="shared" si="6"/>
        <v>#DIV/0!</v>
      </c>
      <c r="AX27" s="203" t="e">
        <f t="shared" si="7"/>
        <v>#DIV/0!</v>
      </c>
      <c r="AY27" s="203" t="e">
        <f t="shared" si="8"/>
        <v>#DIV/0!</v>
      </c>
      <c r="AZ27" s="241" t="e">
        <f t="shared" si="9"/>
        <v>#DIV/0!</v>
      </c>
      <c r="BA27" s="241" t="e">
        <f t="shared" si="10"/>
        <v>#DIV/0!</v>
      </c>
      <c r="BB27" s="241" t="e">
        <f t="shared" si="11"/>
        <v>#DIV/0!</v>
      </c>
      <c r="BC27" s="241" t="e">
        <f t="shared" si="12"/>
        <v>#DIV/0!</v>
      </c>
      <c r="BD27" s="242" t="e">
        <f t="shared" si="13"/>
        <v>#DIV/0!</v>
      </c>
      <c r="BF27" s="220">
        <f t="shared" si="14"/>
        <v>0</v>
      </c>
      <c r="BG27" s="221">
        <f t="shared" si="15"/>
        <v>0</v>
      </c>
      <c r="BH27" s="221">
        <f t="shared" si="16"/>
        <v>0</v>
      </c>
      <c r="BI27" s="221">
        <f t="shared" si="17"/>
        <v>0</v>
      </c>
      <c r="BJ27" s="221">
        <f t="shared" si="18"/>
        <v>0</v>
      </c>
      <c r="BK27" s="221">
        <f t="shared" si="19"/>
        <v>0</v>
      </c>
      <c r="BL27" s="221">
        <f t="shared" si="20"/>
        <v>0</v>
      </c>
      <c r="BM27" s="221">
        <f t="shared" si="21"/>
        <v>0</v>
      </c>
      <c r="BN27" s="221">
        <f t="shared" si="22"/>
        <v>0</v>
      </c>
      <c r="BO27" s="221">
        <f t="shared" si="23"/>
        <v>0</v>
      </c>
      <c r="BP27" s="221">
        <f t="shared" si="24"/>
        <v>0</v>
      </c>
      <c r="BQ27" s="221" t="e">
        <f t="shared" si="25"/>
        <v>#DIV/0!</v>
      </c>
      <c r="BR27" s="221">
        <f t="shared" si="26"/>
        <v>30</v>
      </c>
      <c r="BS27" s="222" t="e">
        <f t="shared" si="27"/>
        <v>#DIV/0!</v>
      </c>
    </row>
    <row r="28" spans="1:71" s="153" customFormat="1" ht="15" customHeight="1">
      <c r="A28" s="198"/>
      <c r="B28" s="199"/>
      <c r="C28" s="200"/>
      <c r="D28" s="199"/>
      <c r="E28" s="200"/>
      <c r="F28" s="201"/>
      <c r="G28" s="202"/>
      <c r="H28" s="203">
        <f t="shared" si="0"/>
        <v>0</v>
      </c>
      <c r="I28" s="204"/>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5"/>
      <c r="AM28" s="159"/>
      <c r="AN28" s="207">
        <f t="shared" si="1"/>
        <v>0</v>
      </c>
      <c r="AO28" s="208">
        <f t="shared" si="1"/>
        <v>0</v>
      </c>
      <c r="AP28" s="209">
        <f t="shared" si="1"/>
        <v>0</v>
      </c>
      <c r="AQ28" s="208">
        <f t="shared" si="1"/>
        <v>0</v>
      </c>
      <c r="AR28" s="209">
        <f t="shared" si="1"/>
        <v>0</v>
      </c>
      <c r="AS28" s="240" t="e">
        <f t="shared" si="2"/>
        <v>#DIV/0!</v>
      </c>
      <c r="AT28" s="203" t="e">
        <f t="shared" si="3"/>
        <v>#DIV/0!</v>
      </c>
      <c r="AU28" s="203" t="e">
        <f t="shared" si="4"/>
        <v>#DIV/0!</v>
      </c>
      <c r="AV28" s="203" t="e">
        <f t="shared" si="5"/>
        <v>#DIV/0!</v>
      </c>
      <c r="AW28" s="203" t="e">
        <f t="shared" si="6"/>
        <v>#DIV/0!</v>
      </c>
      <c r="AX28" s="203" t="e">
        <f t="shared" si="7"/>
        <v>#DIV/0!</v>
      </c>
      <c r="AY28" s="203" t="e">
        <f t="shared" si="8"/>
        <v>#DIV/0!</v>
      </c>
      <c r="AZ28" s="241" t="e">
        <f t="shared" si="9"/>
        <v>#DIV/0!</v>
      </c>
      <c r="BA28" s="241" t="e">
        <f t="shared" si="10"/>
        <v>#DIV/0!</v>
      </c>
      <c r="BB28" s="241" t="e">
        <f t="shared" si="11"/>
        <v>#DIV/0!</v>
      </c>
      <c r="BC28" s="241" t="e">
        <f t="shared" si="12"/>
        <v>#DIV/0!</v>
      </c>
      <c r="BD28" s="242" t="e">
        <f t="shared" si="13"/>
        <v>#DIV/0!</v>
      </c>
      <c r="BF28" s="220">
        <f t="shared" si="14"/>
        <v>0</v>
      </c>
      <c r="BG28" s="221">
        <f t="shared" si="15"/>
        <v>0</v>
      </c>
      <c r="BH28" s="221">
        <f t="shared" si="16"/>
        <v>0</v>
      </c>
      <c r="BI28" s="221">
        <f t="shared" si="17"/>
        <v>0</v>
      </c>
      <c r="BJ28" s="221">
        <f t="shared" si="18"/>
        <v>0</v>
      </c>
      <c r="BK28" s="221">
        <f t="shared" si="19"/>
        <v>0</v>
      </c>
      <c r="BL28" s="221">
        <f t="shared" si="20"/>
        <v>0</v>
      </c>
      <c r="BM28" s="221">
        <f t="shared" si="21"/>
        <v>0</v>
      </c>
      <c r="BN28" s="221">
        <f t="shared" si="22"/>
        <v>0</v>
      </c>
      <c r="BO28" s="221">
        <f t="shared" si="23"/>
        <v>0</v>
      </c>
      <c r="BP28" s="221">
        <f t="shared" si="24"/>
        <v>0</v>
      </c>
      <c r="BQ28" s="221" t="e">
        <f t="shared" si="25"/>
        <v>#DIV/0!</v>
      </c>
      <c r="BR28" s="221">
        <f t="shared" si="26"/>
        <v>30</v>
      </c>
      <c r="BS28" s="222" t="e">
        <f t="shared" si="27"/>
        <v>#DIV/0!</v>
      </c>
    </row>
    <row r="29" spans="1:71" s="153" customFormat="1" ht="15" customHeight="1">
      <c r="A29" s="198"/>
      <c r="B29" s="199"/>
      <c r="C29" s="200"/>
      <c r="D29" s="199"/>
      <c r="E29" s="200"/>
      <c r="F29" s="201"/>
      <c r="G29" s="202"/>
      <c r="H29" s="203">
        <f t="shared" si="0"/>
        <v>0</v>
      </c>
      <c r="I29" s="204"/>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5"/>
      <c r="AM29" s="159"/>
      <c r="AN29" s="207">
        <f t="shared" si="1"/>
        <v>0</v>
      </c>
      <c r="AO29" s="208">
        <f t="shared" si="1"/>
        <v>0</v>
      </c>
      <c r="AP29" s="209">
        <f t="shared" si="1"/>
        <v>0</v>
      </c>
      <c r="AQ29" s="208">
        <f t="shared" si="1"/>
        <v>0</v>
      </c>
      <c r="AR29" s="209">
        <f t="shared" si="1"/>
        <v>0</v>
      </c>
      <c r="AS29" s="240" t="e">
        <f t="shared" si="2"/>
        <v>#DIV/0!</v>
      </c>
      <c r="AT29" s="203" t="e">
        <f t="shared" si="3"/>
        <v>#DIV/0!</v>
      </c>
      <c r="AU29" s="203" t="e">
        <f t="shared" si="4"/>
        <v>#DIV/0!</v>
      </c>
      <c r="AV29" s="203" t="e">
        <f t="shared" si="5"/>
        <v>#DIV/0!</v>
      </c>
      <c r="AW29" s="203" t="e">
        <f t="shared" si="6"/>
        <v>#DIV/0!</v>
      </c>
      <c r="AX29" s="203" t="e">
        <f t="shared" si="7"/>
        <v>#DIV/0!</v>
      </c>
      <c r="AY29" s="203" t="e">
        <f t="shared" si="8"/>
        <v>#DIV/0!</v>
      </c>
      <c r="AZ29" s="241" t="e">
        <f t="shared" si="9"/>
        <v>#DIV/0!</v>
      </c>
      <c r="BA29" s="241" t="e">
        <f t="shared" si="10"/>
        <v>#DIV/0!</v>
      </c>
      <c r="BB29" s="241" t="e">
        <f t="shared" si="11"/>
        <v>#DIV/0!</v>
      </c>
      <c r="BC29" s="241" t="e">
        <f t="shared" si="12"/>
        <v>#DIV/0!</v>
      </c>
      <c r="BD29" s="242" t="e">
        <f t="shared" si="13"/>
        <v>#DIV/0!</v>
      </c>
      <c r="BF29" s="220">
        <f t="shared" si="14"/>
        <v>0</v>
      </c>
      <c r="BG29" s="221">
        <f t="shared" si="15"/>
        <v>0</v>
      </c>
      <c r="BH29" s="221">
        <f t="shared" si="16"/>
        <v>0</v>
      </c>
      <c r="BI29" s="221">
        <f t="shared" si="17"/>
        <v>0</v>
      </c>
      <c r="BJ29" s="221">
        <f t="shared" si="18"/>
        <v>0</v>
      </c>
      <c r="BK29" s="221">
        <f t="shared" si="19"/>
        <v>0</v>
      </c>
      <c r="BL29" s="221">
        <f t="shared" si="20"/>
        <v>0</v>
      </c>
      <c r="BM29" s="221">
        <f t="shared" si="21"/>
        <v>0</v>
      </c>
      <c r="BN29" s="221">
        <f t="shared" si="22"/>
        <v>0</v>
      </c>
      <c r="BO29" s="221">
        <f t="shared" si="23"/>
        <v>0</v>
      </c>
      <c r="BP29" s="221">
        <f t="shared" si="24"/>
        <v>0</v>
      </c>
      <c r="BQ29" s="221" t="e">
        <f t="shared" si="25"/>
        <v>#DIV/0!</v>
      </c>
      <c r="BR29" s="221">
        <f t="shared" si="26"/>
        <v>30</v>
      </c>
      <c r="BS29" s="222" t="e">
        <f t="shared" si="27"/>
        <v>#DIV/0!</v>
      </c>
    </row>
    <row r="30" spans="1:71" s="153" customFormat="1" ht="15" customHeight="1">
      <c r="A30" s="198"/>
      <c r="B30" s="199"/>
      <c r="C30" s="200"/>
      <c r="D30" s="199"/>
      <c r="E30" s="200"/>
      <c r="F30" s="201"/>
      <c r="G30" s="202"/>
      <c r="H30" s="203">
        <f t="shared" si="0"/>
        <v>0</v>
      </c>
      <c r="I30" s="204"/>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5"/>
      <c r="AM30" s="159"/>
      <c r="AN30" s="207">
        <f t="shared" si="1"/>
        <v>0</v>
      </c>
      <c r="AO30" s="208">
        <f t="shared" si="1"/>
        <v>0</v>
      </c>
      <c r="AP30" s="209">
        <f t="shared" si="1"/>
        <v>0</v>
      </c>
      <c r="AQ30" s="208">
        <f t="shared" si="1"/>
        <v>0</v>
      </c>
      <c r="AR30" s="209">
        <f t="shared" si="1"/>
        <v>0</v>
      </c>
      <c r="AS30" s="240" t="e">
        <f t="shared" si="2"/>
        <v>#DIV/0!</v>
      </c>
      <c r="AT30" s="203" t="e">
        <f t="shared" si="3"/>
        <v>#DIV/0!</v>
      </c>
      <c r="AU30" s="203" t="e">
        <f t="shared" si="4"/>
        <v>#DIV/0!</v>
      </c>
      <c r="AV30" s="203" t="e">
        <f t="shared" si="5"/>
        <v>#DIV/0!</v>
      </c>
      <c r="AW30" s="203" t="e">
        <f t="shared" si="6"/>
        <v>#DIV/0!</v>
      </c>
      <c r="AX30" s="203" t="e">
        <f t="shared" si="7"/>
        <v>#DIV/0!</v>
      </c>
      <c r="AY30" s="203" t="e">
        <f t="shared" si="8"/>
        <v>#DIV/0!</v>
      </c>
      <c r="AZ30" s="241" t="e">
        <f t="shared" si="9"/>
        <v>#DIV/0!</v>
      </c>
      <c r="BA30" s="241" t="e">
        <f t="shared" si="10"/>
        <v>#DIV/0!</v>
      </c>
      <c r="BB30" s="241" t="e">
        <f t="shared" si="11"/>
        <v>#DIV/0!</v>
      </c>
      <c r="BC30" s="241" t="e">
        <f t="shared" si="12"/>
        <v>#DIV/0!</v>
      </c>
      <c r="BD30" s="242" t="e">
        <f t="shared" si="13"/>
        <v>#DIV/0!</v>
      </c>
      <c r="BF30" s="220">
        <f t="shared" si="14"/>
        <v>0</v>
      </c>
      <c r="BG30" s="221">
        <f t="shared" si="15"/>
        <v>0</v>
      </c>
      <c r="BH30" s="221">
        <f t="shared" si="16"/>
        <v>0</v>
      </c>
      <c r="BI30" s="221">
        <f t="shared" si="17"/>
        <v>0</v>
      </c>
      <c r="BJ30" s="221">
        <f t="shared" si="18"/>
        <v>0</v>
      </c>
      <c r="BK30" s="221">
        <f t="shared" si="19"/>
        <v>0</v>
      </c>
      <c r="BL30" s="221">
        <f t="shared" si="20"/>
        <v>0</v>
      </c>
      <c r="BM30" s="221">
        <f t="shared" si="21"/>
        <v>0</v>
      </c>
      <c r="BN30" s="221">
        <f t="shared" si="22"/>
        <v>0</v>
      </c>
      <c r="BO30" s="221">
        <f t="shared" si="23"/>
        <v>0</v>
      </c>
      <c r="BP30" s="221">
        <f t="shared" si="24"/>
        <v>0</v>
      </c>
      <c r="BQ30" s="221" t="e">
        <f t="shared" si="25"/>
        <v>#DIV/0!</v>
      </c>
      <c r="BR30" s="221">
        <f t="shared" si="26"/>
        <v>30</v>
      </c>
      <c r="BS30" s="222" t="e">
        <f t="shared" si="27"/>
        <v>#DIV/0!</v>
      </c>
    </row>
    <row r="31" spans="1:71" s="153" customFormat="1" ht="15" customHeight="1">
      <c r="A31" s="198"/>
      <c r="B31" s="199"/>
      <c r="C31" s="200"/>
      <c r="D31" s="199"/>
      <c r="E31" s="200"/>
      <c r="F31" s="201"/>
      <c r="G31" s="202"/>
      <c r="H31" s="203">
        <f t="shared" si="0"/>
        <v>0</v>
      </c>
      <c r="I31" s="204"/>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5"/>
      <c r="AM31" s="159"/>
      <c r="AN31" s="207">
        <f t="shared" si="1"/>
        <v>0</v>
      </c>
      <c r="AO31" s="208">
        <f t="shared" si="1"/>
        <v>0</v>
      </c>
      <c r="AP31" s="209">
        <f t="shared" si="1"/>
        <v>0</v>
      </c>
      <c r="AQ31" s="208">
        <f t="shared" si="1"/>
        <v>0</v>
      </c>
      <c r="AR31" s="209">
        <f t="shared" si="1"/>
        <v>0</v>
      </c>
      <c r="AS31" s="240" t="e">
        <f t="shared" si="2"/>
        <v>#DIV/0!</v>
      </c>
      <c r="AT31" s="203" t="e">
        <f t="shared" si="3"/>
        <v>#DIV/0!</v>
      </c>
      <c r="AU31" s="203" t="e">
        <f t="shared" si="4"/>
        <v>#DIV/0!</v>
      </c>
      <c r="AV31" s="203" t="e">
        <f t="shared" si="5"/>
        <v>#DIV/0!</v>
      </c>
      <c r="AW31" s="203" t="e">
        <f t="shared" si="6"/>
        <v>#DIV/0!</v>
      </c>
      <c r="AX31" s="203" t="e">
        <f t="shared" si="7"/>
        <v>#DIV/0!</v>
      </c>
      <c r="AY31" s="203" t="e">
        <f t="shared" si="8"/>
        <v>#DIV/0!</v>
      </c>
      <c r="AZ31" s="241" t="e">
        <f t="shared" si="9"/>
        <v>#DIV/0!</v>
      </c>
      <c r="BA31" s="241" t="e">
        <f t="shared" si="10"/>
        <v>#DIV/0!</v>
      </c>
      <c r="BB31" s="241" t="e">
        <f t="shared" si="11"/>
        <v>#DIV/0!</v>
      </c>
      <c r="BC31" s="241" t="e">
        <f t="shared" si="12"/>
        <v>#DIV/0!</v>
      </c>
      <c r="BD31" s="242" t="e">
        <f t="shared" si="13"/>
        <v>#DIV/0!</v>
      </c>
      <c r="BF31" s="220">
        <f t="shared" si="14"/>
        <v>0</v>
      </c>
      <c r="BG31" s="221">
        <f t="shared" si="15"/>
        <v>0</v>
      </c>
      <c r="BH31" s="221">
        <f t="shared" si="16"/>
        <v>0</v>
      </c>
      <c r="BI31" s="221">
        <f t="shared" si="17"/>
        <v>0</v>
      </c>
      <c r="BJ31" s="221">
        <f t="shared" si="18"/>
        <v>0</v>
      </c>
      <c r="BK31" s="221">
        <f t="shared" si="19"/>
        <v>0</v>
      </c>
      <c r="BL31" s="221">
        <f t="shared" si="20"/>
        <v>0</v>
      </c>
      <c r="BM31" s="221">
        <f t="shared" si="21"/>
        <v>0</v>
      </c>
      <c r="BN31" s="221">
        <f t="shared" si="22"/>
        <v>0</v>
      </c>
      <c r="BO31" s="221">
        <f t="shared" si="23"/>
        <v>0</v>
      </c>
      <c r="BP31" s="221">
        <f t="shared" si="24"/>
        <v>0</v>
      </c>
      <c r="BQ31" s="221" t="e">
        <f t="shared" si="25"/>
        <v>#DIV/0!</v>
      </c>
      <c r="BR31" s="221">
        <f t="shared" si="26"/>
        <v>30</v>
      </c>
      <c r="BS31" s="222" t="e">
        <f t="shared" si="27"/>
        <v>#DIV/0!</v>
      </c>
    </row>
    <row r="32" spans="1:71" s="153" customFormat="1" ht="15" customHeight="1">
      <c r="A32" s="198"/>
      <c r="B32" s="199"/>
      <c r="C32" s="200"/>
      <c r="D32" s="199"/>
      <c r="E32" s="200"/>
      <c r="F32" s="201"/>
      <c r="G32" s="202"/>
      <c r="H32" s="203">
        <f t="shared" si="0"/>
        <v>0</v>
      </c>
      <c r="I32" s="204"/>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5"/>
      <c r="AM32" s="159"/>
      <c r="AN32" s="207">
        <f t="shared" si="1"/>
        <v>0</v>
      </c>
      <c r="AO32" s="208">
        <f t="shared" si="1"/>
        <v>0</v>
      </c>
      <c r="AP32" s="209">
        <f t="shared" si="1"/>
        <v>0</v>
      </c>
      <c r="AQ32" s="208">
        <f t="shared" si="1"/>
        <v>0</v>
      </c>
      <c r="AR32" s="209">
        <f t="shared" si="1"/>
        <v>0</v>
      </c>
      <c r="AS32" s="240" t="e">
        <f t="shared" si="2"/>
        <v>#DIV/0!</v>
      </c>
      <c r="AT32" s="203" t="e">
        <f t="shared" si="3"/>
        <v>#DIV/0!</v>
      </c>
      <c r="AU32" s="203" t="e">
        <f t="shared" si="4"/>
        <v>#DIV/0!</v>
      </c>
      <c r="AV32" s="203" t="e">
        <f t="shared" si="5"/>
        <v>#DIV/0!</v>
      </c>
      <c r="AW32" s="203" t="e">
        <f t="shared" si="6"/>
        <v>#DIV/0!</v>
      </c>
      <c r="AX32" s="203" t="e">
        <f t="shared" si="7"/>
        <v>#DIV/0!</v>
      </c>
      <c r="AY32" s="203" t="e">
        <f t="shared" si="8"/>
        <v>#DIV/0!</v>
      </c>
      <c r="AZ32" s="241" t="e">
        <f t="shared" si="9"/>
        <v>#DIV/0!</v>
      </c>
      <c r="BA32" s="241" t="e">
        <f t="shared" si="10"/>
        <v>#DIV/0!</v>
      </c>
      <c r="BB32" s="241" t="e">
        <f t="shared" si="11"/>
        <v>#DIV/0!</v>
      </c>
      <c r="BC32" s="241" t="e">
        <f t="shared" si="12"/>
        <v>#DIV/0!</v>
      </c>
      <c r="BD32" s="242" t="e">
        <f t="shared" si="13"/>
        <v>#DIV/0!</v>
      </c>
      <c r="BF32" s="220">
        <f t="shared" si="14"/>
        <v>0</v>
      </c>
      <c r="BG32" s="221">
        <f t="shared" si="15"/>
        <v>0</v>
      </c>
      <c r="BH32" s="221">
        <f t="shared" si="16"/>
        <v>0</v>
      </c>
      <c r="BI32" s="221">
        <f t="shared" si="17"/>
        <v>0</v>
      </c>
      <c r="BJ32" s="221">
        <f t="shared" si="18"/>
        <v>0</v>
      </c>
      <c r="BK32" s="221">
        <f t="shared" si="19"/>
        <v>0</v>
      </c>
      <c r="BL32" s="221">
        <f t="shared" si="20"/>
        <v>0</v>
      </c>
      <c r="BM32" s="221">
        <f t="shared" si="21"/>
        <v>0</v>
      </c>
      <c r="BN32" s="221">
        <f t="shared" si="22"/>
        <v>0</v>
      </c>
      <c r="BO32" s="221">
        <f t="shared" si="23"/>
        <v>0</v>
      </c>
      <c r="BP32" s="221">
        <f t="shared" si="24"/>
        <v>0</v>
      </c>
      <c r="BQ32" s="221" t="e">
        <f t="shared" si="25"/>
        <v>#DIV/0!</v>
      </c>
      <c r="BR32" s="221">
        <f t="shared" si="26"/>
        <v>30</v>
      </c>
      <c r="BS32" s="222" t="e">
        <f t="shared" si="27"/>
        <v>#DIV/0!</v>
      </c>
    </row>
    <row r="33" spans="1:71" s="153" customFormat="1" ht="15" customHeight="1">
      <c r="A33" s="198"/>
      <c r="B33" s="266"/>
      <c r="C33" s="200"/>
      <c r="D33" s="266"/>
      <c r="E33" s="200"/>
      <c r="F33" s="201"/>
      <c r="G33" s="202"/>
      <c r="H33" s="203">
        <f t="shared" si="0"/>
        <v>0</v>
      </c>
      <c r="I33" s="204"/>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5"/>
      <c r="AM33" s="159"/>
      <c r="AN33" s="207">
        <f t="shared" si="1"/>
        <v>0</v>
      </c>
      <c r="AO33" s="208">
        <f t="shared" si="1"/>
        <v>0</v>
      </c>
      <c r="AP33" s="209">
        <f t="shared" si="1"/>
        <v>0</v>
      </c>
      <c r="AQ33" s="208">
        <f t="shared" si="1"/>
        <v>0</v>
      </c>
      <c r="AR33" s="209">
        <f t="shared" si="1"/>
        <v>0</v>
      </c>
      <c r="AS33" s="240" t="e">
        <f t="shared" si="2"/>
        <v>#DIV/0!</v>
      </c>
      <c r="AT33" s="203" t="e">
        <f t="shared" si="3"/>
        <v>#DIV/0!</v>
      </c>
      <c r="AU33" s="203" t="e">
        <f t="shared" si="4"/>
        <v>#DIV/0!</v>
      </c>
      <c r="AV33" s="203" t="e">
        <f t="shared" si="5"/>
        <v>#DIV/0!</v>
      </c>
      <c r="AW33" s="203" t="e">
        <f t="shared" si="6"/>
        <v>#DIV/0!</v>
      </c>
      <c r="AX33" s="203" t="e">
        <f t="shared" si="7"/>
        <v>#DIV/0!</v>
      </c>
      <c r="AY33" s="203" t="e">
        <f t="shared" si="8"/>
        <v>#DIV/0!</v>
      </c>
      <c r="AZ33" s="241" t="e">
        <f t="shared" si="9"/>
        <v>#DIV/0!</v>
      </c>
      <c r="BA33" s="241" t="e">
        <f t="shared" si="10"/>
        <v>#DIV/0!</v>
      </c>
      <c r="BB33" s="241" t="e">
        <f t="shared" si="11"/>
        <v>#DIV/0!</v>
      </c>
      <c r="BC33" s="241" t="e">
        <f t="shared" si="12"/>
        <v>#DIV/0!</v>
      </c>
      <c r="BD33" s="242" t="e">
        <f t="shared" si="13"/>
        <v>#DIV/0!</v>
      </c>
      <c r="BF33" s="220">
        <f t="shared" si="14"/>
        <v>0</v>
      </c>
      <c r="BG33" s="221">
        <f t="shared" si="15"/>
        <v>0</v>
      </c>
      <c r="BH33" s="221">
        <f t="shared" si="16"/>
        <v>0</v>
      </c>
      <c r="BI33" s="221">
        <f t="shared" si="17"/>
        <v>0</v>
      </c>
      <c r="BJ33" s="221">
        <f t="shared" si="18"/>
        <v>0</v>
      </c>
      <c r="BK33" s="221">
        <f t="shared" si="19"/>
        <v>0</v>
      </c>
      <c r="BL33" s="221">
        <f t="shared" si="20"/>
        <v>0</v>
      </c>
      <c r="BM33" s="221">
        <f t="shared" si="21"/>
        <v>0</v>
      </c>
      <c r="BN33" s="221">
        <f t="shared" si="22"/>
        <v>0</v>
      </c>
      <c r="BO33" s="221">
        <f t="shared" si="23"/>
        <v>0</v>
      </c>
      <c r="BP33" s="221">
        <f t="shared" si="24"/>
        <v>0</v>
      </c>
      <c r="BQ33" s="221" t="e">
        <f t="shared" si="25"/>
        <v>#DIV/0!</v>
      </c>
      <c r="BR33" s="221">
        <f t="shared" si="26"/>
        <v>30</v>
      </c>
      <c r="BS33" s="222" t="e">
        <f t="shared" si="27"/>
        <v>#DIV/0!</v>
      </c>
    </row>
    <row r="34" spans="1:71" s="153" customFormat="1" ht="15" customHeight="1">
      <c r="A34" s="198"/>
      <c r="B34" s="199"/>
      <c r="C34" s="200"/>
      <c r="D34" s="199"/>
      <c r="E34" s="200"/>
      <c r="F34" s="201"/>
      <c r="G34" s="202"/>
      <c r="H34" s="203">
        <f t="shared" si="0"/>
        <v>0</v>
      </c>
      <c r="I34" s="204"/>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5"/>
      <c r="AM34" s="159"/>
      <c r="AN34" s="207">
        <f t="shared" si="1"/>
        <v>0</v>
      </c>
      <c r="AO34" s="208">
        <f t="shared" si="1"/>
        <v>0</v>
      </c>
      <c r="AP34" s="209">
        <f t="shared" si="1"/>
        <v>0</v>
      </c>
      <c r="AQ34" s="208">
        <f t="shared" si="1"/>
        <v>0</v>
      </c>
      <c r="AR34" s="209">
        <f t="shared" si="1"/>
        <v>0</v>
      </c>
      <c r="AS34" s="240" t="e">
        <f t="shared" si="2"/>
        <v>#DIV/0!</v>
      </c>
      <c r="AT34" s="203" t="e">
        <f t="shared" si="3"/>
        <v>#DIV/0!</v>
      </c>
      <c r="AU34" s="203" t="e">
        <f t="shared" si="4"/>
        <v>#DIV/0!</v>
      </c>
      <c r="AV34" s="203" t="e">
        <f t="shared" si="5"/>
        <v>#DIV/0!</v>
      </c>
      <c r="AW34" s="203" t="e">
        <f t="shared" si="6"/>
        <v>#DIV/0!</v>
      </c>
      <c r="AX34" s="203" t="e">
        <f t="shared" si="7"/>
        <v>#DIV/0!</v>
      </c>
      <c r="AY34" s="203" t="e">
        <f t="shared" si="8"/>
        <v>#DIV/0!</v>
      </c>
      <c r="AZ34" s="241" t="e">
        <f t="shared" si="9"/>
        <v>#DIV/0!</v>
      </c>
      <c r="BA34" s="241" t="e">
        <f t="shared" si="10"/>
        <v>#DIV/0!</v>
      </c>
      <c r="BB34" s="241" t="e">
        <f t="shared" si="11"/>
        <v>#DIV/0!</v>
      </c>
      <c r="BC34" s="241" t="e">
        <f t="shared" si="12"/>
        <v>#DIV/0!</v>
      </c>
      <c r="BD34" s="242" t="e">
        <f t="shared" si="13"/>
        <v>#DIV/0!</v>
      </c>
      <c r="BF34" s="220">
        <f t="shared" si="14"/>
        <v>0</v>
      </c>
      <c r="BG34" s="221">
        <f t="shared" si="15"/>
        <v>0</v>
      </c>
      <c r="BH34" s="221">
        <f t="shared" si="16"/>
        <v>0</v>
      </c>
      <c r="BI34" s="221">
        <f t="shared" si="17"/>
        <v>0</v>
      </c>
      <c r="BJ34" s="221">
        <f t="shared" si="18"/>
        <v>0</v>
      </c>
      <c r="BK34" s="221">
        <f t="shared" si="19"/>
        <v>0</v>
      </c>
      <c r="BL34" s="221">
        <f t="shared" si="20"/>
        <v>0</v>
      </c>
      <c r="BM34" s="221">
        <f t="shared" si="21"/>
        <v>0</v>
      </c>
      <c r="BN34" s="221">
        <f t="shared" si="22"/>
        <v>0</v>
      </c>
      <c r="BO34" s="221">
        <f t="shared" si="23"/>
        <v>0</v>
      </c>
      <c r="BP34" s="221">
        <f t="shared" si="24"/>
        <v>0</v>
      </c>
      <c r="BQ34" s="221" t="e">
        <f t="shared" si="25"/>
        <v>#DIV/0!</v>
      </c>
      <c r="BR34" s="221">
        <f t="shared" si="26"/>
        <v>30</v>
      </c>
      <c r="BS34" s="222" t="e">
        <f t="shared" si="27"/>
        <v>#DIV/0!</v>
      </c>
    </row>
    <row r="35" spans="1:71" s="153" customFormat="1" ht="15" customHeight="1">
      <c r="A35" s="198"/>
      <c r="B35" s="199"/>
      <c r="C35" s="200"/>
      <c r="D35" s="199"/>
      <c r="E35" s="200"/>
      <c r="F35" s="201"/>
      <c r="G35" s="202"/>
      <c r="H35" s="203">
        <f t="shared" si="0"/>
        <v>0</v>
      </c>
      <c r="I35" s="204"/>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5"/>
      <c r="AM35" s="159"/>
      <c r="AN35" s="207">
        <f t="shared" si="1"/>
        <v>0</v>
      </c>
      <c r="AO35" s="208">
        <f t="shared" si="1"/>
        <v>0</v>
      </c>
      <c r="AP35" s="209">
        <f t="shared" si="1"/>
        <v>0</v>
      </c>
      <c r="AQ35" s="208">
        <f t="shared" si="1"/>
        <v>0</v>
      </c>
      <c r="AR35" s="209">
        <f t="shared" si="1"/>
        <v>0</v>
      </c>
      <c r="AS35" s="240" t="e">
        <f t="shared" si="2"/>
        <v>#DIV/0!</v>
      </c>
      <c r="AT35" s="203" t="e">
        <f t="shared" si="3"/>
        <v>#DIV/0!</v>
      </c>
      <c r="AU35" s="203" t="e">
        <f t="shared" si="4"/>
        <v>#DIV/0!</v>
      </c>
      <c r="AV35" s="203" t="e">
        <f t="shared" si="5"/>
        <v>#DIV/0!</v>
      </c>
      <c r="AW35" s="203" t="e">
        <f t="shared" si="6"/>
        <v>#DIV/0!</v>
      </c>
      <c r="AX35" s="203" t="e">
        <f t="shared" si="7"/>
        <v>#DIV/0!</v>
      </c>
      <c r="AY35" s="203" t="e">
        <f t="shared" si="8"/>
        <v>#DIV/0!</v>
      </c>
      <c r="AZ35" s="241" t="e">
        <f t="shared" si="9"/>
        <v>#DIV/0!</v>
      </c>
      <c r="BA35" s="241" t="e">
        <f t="shared" si="10"/>
        <v>#DIV/0!</v>
      </c>
      <c r="BB35" s="241" t="e">
        <f t="shared" si="11"/>
        <v>#DIV/0!</v>
      </c>
      <c r="BC35" s="241" t="e">
        <f t="shared" si="12"/>
        <v>#DIV/0!</v>
      </c>
      <c r="BD35" s="242" t="e">
        <f t="shared" si="13"/>
        <v>#DIV/0!</v>
      </c>
      <c r="BF35" s="220">
        <f t="shared" si="14"/>
        <v>0</v>
      </c>
      <c r="BG35" s="221">
        <f t="shared" si="15"/>
        <v>0</v>
      </c>
      <c r="BH35" s="221">
        <f t="shared" si="16"/>
        <v>0</v>
      </c>
      <c r="BI35" s="221">
        <f t="shared" si="17"/>
        <v>0</v>
      </c>
      <c r="BJ35" s="221">
        <f t="shared" si="18"/>
        <v>0</v>
      </c>
      <c r="BK35" s="221">
        <f t="shared" si="19"/>
        <v>0</v>
      </c>
      <c r="BL35" s="221">
        <f t="shared" si="20"/>
        <v>0</v>
      </c>
      <c r="BM35" s="221">
        <f t="shared" si="21"/>
        <v>0</v>
      </c>
      <c r="BN35" s="221">
        <f t="shared" si="22"/>
        <v>0</v>
      </c>
      <c r="BO35" s="221">
        <f t="shared" si="23"/>
        <v>0</v>
      </c>
      <c r="BP35" s="221">
        <f t="shared" si="24"/>
        <v>0</v>
      </c>
      <c r="BQ35" s="221" t="e">
        <f t="shared" si="25"/>
        <v>#DIV/0!</v>
      </c>
      <c r="BR35" s="221">
        <f t="shared" si="26"/>
        <v>30</v>
      </c>
      <c r="BS35" s="222" t="e">
        <f t="shared" si="27"/>
        <v>#DIV/0!</v>
      </c>
    </row>
    <row r="36" spans="1:71" s="153" customFormat="1" ht="15" customHeight="1">
      <c r="A36" s="198"/>
      <c r="B36" s="199"/>
      <c r="C36" s="200"/>
      <c r="D36" s="199"/>
      <c r="E36" s="200"/>
      <c r="F36" s="201"/>
      <c r="G36" s="202"/>
      <c r="H36" s="203">
        <f t="shared" si="0"/>
        <v>0</v>
      </c>
      <c r="I36" s="204"/>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5"/>
      <c r="AM36" s="159"/>
      <c r="AN36" s="207">
        <f t="shared" si="1"/>
        <v>0</v>
      </c>
      <c r="AO36" s="208">
        <f t="shared" si="1"/>
        <v>0</v>
      </c>
      <c r="AP36" s="209">
        <f t="shared" si="1"/>
        <v>0</v>
      </c>
      <c r="AQ36" s="208">
        <f t="shared" si="1"/>
        <v>0</v>
      </c>
      <c r="AR36" s="209">
        <f t="shared" si="1"/>
        <v>0</v>
      </c>
      <c r="AS36" s="240" t="e">
        <f t="shared" si="2"/>
        <v>#DIV/0!</v>
      </c>
      <c r="AT36" s="203" t="e">
        <f t="shared" si="3"/>
        <v>#DIV/0!</v>
      </c>
      <c r="AU36" s="203" t="e">
        <f t="shared" si="4"/>
        <v>#DIV/0!</v>
      </c>
      <c r="AV36" s="203" t="e">
        <f t="shared" si="5"/>
        <v>#DIV/0!</v>
      </c>
      <c r="AW36" s="203" t="e">
        <f t="shared" si="6"/>
        <v>#DIV/0!</v>
      </c>
      <c r="AX36" s="203" t="e">
        <f t="shared" si="7"/>
        <v>#DIV/0!</v>
      </c>
      <c r="AY36" s="203" t="e">
        <f t="shared" si="8"/>
        <v>#DIV/0!</v>
      </c>
      <c r="AZ36" s="241" t="e">
        <f t="shared" si="9"/>
        <v>#DIV/0!</v>
      </c>
      <c r="BA36" s="241" t="e">
        <f t="shared" si="10"/>
        <v>#DIV/0!</v>
      </c>
      <c r="BB36" s="241" t="e">
        <f t="shared" si="11"/>
        <v>#DIV/0!</v>
      </c>
      <c r="BC36" s="241" t="e">
        <f t="shared" si="12"/>
        <v>#DIV/0!</v>
      </c>
      <c r="BD36" s="242" t="e">
        <f t="shared" si="13"/>
        <v>#DIV/0!</v>
      </c>
      <c r="BF36" s="220">
        <f t="shared" si="14"/>
        <v>0</v>
      </c>
      <c r="BG36" s="221">
        <f t="shared" si="15"/>
        <v>0</v>
      </c>
      <c r="BH36" s="221">
        <f t="shared" si="16"/>
        <v>0</v>
      </c>
      <c r="BI36" s="221">
        <f t="shared" si="17"/>
        <v>0</v>
      </c>
      <c r="BJ36" s="221">
        <f t="shared" si="18"/>
        <v>0</v>
      </c>
      <c r="BK36" s="221">
        <f t="shared" si="19"/>
        <v>0</v>
      </c>
      <c r="BL36" s="221">
        <f t="shared" si="20"/>
        <v>0</v>
      </c>
      <c r="BM36" s="221">
        <f t="shared" si="21"/>
        <v>0</v>
      </c>
      <c r="BN36" s="221">
        <f t="shared" si="22"/>
        <v>0</v>
      </c>
      <c r="BO36" s="221">
        <f t="shared" si="23"/>
        <v>0</v>
      </c>
      <c r="BP36" s="221">
        <f t="shared" si="24"/>
        <v>0</v>
      </c>
      <c r="BQ36" s="221" t="e">
        <f t="shared" si="25"/>
        <v>#DIV/0!</v>
      </c>
      <c r="BR36" s="221">
        <f t="shared" si="26"/>
        <v>30</v>
      </c>
      <c r="BS36" s="222" t="e">
        <f t="shared" si="27"/>
        <v>#DIV/0!</v>
      </c>
    </row>
    <row r="37" spans="1:71" s="153" customFormat="1" ht="15" customHeight="1">
      <c r="A37" s="198"/>
      <c r="B37" s="199"/>
      <c r="C37" s="200"/>
      <c r="D37" s="199"/>
      <c r="E37" s="200"/>
      <c r="F37" s="201"/>
      <c r="G37" s="202"/>
      <c r="H37" s="203">
        <f t="shared" si="0"/>
        <v>0</v>
      </c>
      <c r="I37" s="204"/>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5"/>
      <c r="AM37" s="159"/>
      <c r="AN37" s="207">
        <f t="shared" si="1"/>
        <v>0</v>
      </c>
      <c r="AO37" s="208">
        <f t="shared" si="1"/>
        <v>0</v>
      </c>
      <c r="AP37" s="209">
        <f t="shared" si="1"/>
        <v>0</v>
      </c>
      <c r="AQ37" s="208">
        <f t="shared" si="1"/>
        <v>0</v>
      </c>
      <c r="AR37" s="209">
        <f t="shared" si="1"/>
        <v>0</v>
      </c>
      <c r="AS37" s="240" t="e">
        <f t="shared" si="2"/>
        <v>#DIV/0!</v>
      </c>
      <c r="AT37" s="203" t="e">
        <f t="shared" si="3"/>
        <v>#DIV/0!</v>
      </c>
      <c r="AU37" s="203" t="e">
        <f t="shared" si="4"/>
        <v>#DIV/0!</v>
      </c>
      <c r="AV37" s="203" t="e">
        <f t="shared" si="5"/>
        <v>#DIV/0!</v>
      </c>
      <c r="AW37" s="203" t="e">
        <f t="shared" si="6"/>
        <v>#DIV/0!</v>
      </c>
      <c r="AX37" s="203" t="e">
        <f t="shared" si="7"/>
        <v>#DIV/0!</v>
      </c>
      <c r="AY37" s="203" t="e">
        <f t="shared" si="8"/>
        <v>#DIV/0!</v>
      </c>
      <c r="AZ37" s="241" t="e">
        <f t="shared" si="9"/>
        <v>#DIV/0!</v>
      </c>
      <c r="BA37" s="241" t="e">
        <f t="shared" si="10"/>
        <v>#DIV/0!</v>
      </c>
      <c r="BB37" s="241" t="e">
        <f t="shared" si="11"/>
        <v>#DIV/0!</v>
      </c>
      <c r="BC37" s="241" t="e">
        <f t="shared" si="12"/>
        <v>#DIV/0!</v>
      </c>
      <c r="BD37" s="242" t="e">
        <f t="shared" si="13"/>
        <v>#DIV/0!</v>
      </c>
      <c r="BF37" s="220">
        <f t="shared" si="14"/>
        <v>0</v>
      </c>
      <c r="BG37" s="221">
        <f t="shared" si="15"/>
        <v>0</v>
      </c>
      <c r="BH37" s="221">
        <f t="shared" si="16"/>
        <v>0</v>
      </c>
      <c r="BI37" s="221">
        <f t="shared" si="17"/>
        <v>0</v>
      </c>
      <c r="BJ37" s="221">
        <f t="shared" si="18"/>
        <v>0</v>
      </c>
      <c r="BK37" s="221">
        <f t="shared" si="19"/>
        <v>0</v>
      </c>
      <c r="BL37" s="221">
        <f t="shared" si="20"/>
        <v>0</v>
      </c>
      <c r="BM37" s="221">
        <f t="shared" si="21"/>
        <v>0</v>
      </c>
      <c r="BN37" s="221">
        <f t="shared" si="22"/>
        <v>0</v>
      </c>
      <c r="BO37" s="221">
        <f t="shared" si="23"/>
        <v>0</v>
      </c>
      <c r="BP37" s="221">
        <f t="shared" si="24"/>
        <v>0</v>
      </c>
      <c r="BQ37" s="221" t="e">
        <f t="shared" si="25"/>
        <v>#DIV/0!</v>
      </c>
      <c r="BR37" s="221">
        <f t="shared" si="26"/>
        <v>30</v>
      </c>
      <c r="BS37" s="222" t="e">
        <f t="shared" si="27"/>
        <v>#DIV/0!</v>
      </c>
    </row>
    <row r="38" spans="1:71" s="153" customFormat="1" ht="15" customHeight="1" thickBot="1">
      <c r="A38" s="267"/>
      <c r="B38" s="268"/>
      <c r="C38" s="269"/>
      <c r="D38" s="268"/>
      <c r="E38" s="269"/>
      <c r="F38" s="274"/>
      <c r="G38" s="280"/>
      <c r="H38" s="248">
        <f t="shared" si="0"/>
        <v>0</v>
      </c>
      <c r="I38" s="281"/>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5"/>
      <c r="AM38" s="159"/>
      <c r="AN38" s="276">
        <f t="shared" si="1"/>
        <v>0</v>
      </c>
      <c r="AO38" s="277">
        <f t="shared" si="1"/>
        <v>0</v>
      </c>
      <c r="AP38" s="278">
        <f t="shared" si="1"/>
        <v>0</v>
      </c>
      <c r="AQ38" s="277">
        <f t="shared" si="1"/>
        <v>0</v>
      </c>
      <c r="AR38" s="278">
        <f t="shared" si="1"/>
        <v>0</v>
      </c>
      <c r="AS38" s="247" t="e">
        <f t="shared" si="2"/>
        <v>#DIV/0!</v>
      </c>
      <c r="AT38" s="248" t="e">
        <f t="shared" si="3"/>
        <v>#DIV/0!</v>
      </c>
      <c r="AU38" s="248" t="e">
        <f t="shared" si="4"/>
        <v>#DIV/0!</v>
      </c>
      <c r="AV38" s="248" t="e">
        <f t="shared" si="5"/>
        <v>#DIV/0!</v>
      </c>
      <c r="AW38" s="248" t="e">
        <f t="shared" si="6"/>
        <v>#DIV/0!</v>
      </c>
      <c r="AX38" s="248" t="e">
        <f t="shared" si="7"/>
        <v>#DIV/0!</v>
      </c>
      <c r="AY38" s="248" t="e">
        <f t="shared" si="8"/>
        <v>#DIV/0!</v>
      </c>
      <c r="AZ38" s="249" t="e">
        <f t="shared" si="9"/>
        <v>#DIV/0!</v>
      </c>
      <c r="BA38" s="249" t="e">
        <f t="shared" si="10"/>
        <v>#DIV/0!</v>
      </c>
      <c r="BB38" s="249" t="e">
        <f t="shared" si="11"/>
        <v>#DIV/0!</v>
      </c>
      <c r="BC38" s="249" t="e">
        <f t="shared" si="12"/>
        <v>#DIV/0!</v>
      </c>
      <c r="BD38" s="250" t="e">
        <f t="shared" si="13"/>
        <v>#DIV/0!</v>
      </c>
      <c r="BF38" s="220">
        <f t="shared" si="14"/>
        <v>0</v>
      </c>
      <c r="BG38" s="221">
        <f t="shared" si="15"/>
        <v>0</v>
      </c>
      <c r="BH38" s="221">
        <f t="shared" si="16"/>
        <v>0</v>
      </c>
      <c r="BI38" s="221">
        <f t="shared" si="17"/>
        <v>0</v>
      </c>
      <c r="BJ38" s="221">
        <f t="shared" si="18"/>
        <v>0</v>
      </c>
      <c r="BK38" s="221">
        <f t="shared" si="19"/>
        <v>0</v>
      </c>
      <c r="BL38" s="221">
        <f t="shared" si="20"/>
        <v>0</v>
      </c>
      <c r="BM38" s="221">
        <f t="shared" si="21"/>
        <v>0</v>
      </c>
      <c r="BN38" s="221">
        <f t="shared" si="22"/>
        <v>0</v>
      </c>
      <c r="BO38" s="221">
        <f t="shared" si="23"/>
        <v>0</v>
      </c>
      <c r="BP38" s="221">
        <f t="shared" si="24"/>
        <v>0</v>
      </c>
      <c r="BQ38" s="221" t="e">
        <f t="shared" si="25"/>
        <v>#DIV/0!</v>
      </c>
      <c r="BR38" s="221">
        <f t="shared" si="26"/>
        <v>30</v>
      </c>
      <c r="BS38" s="222" t="e">
        <f t="shared" si="27"/>
        <v>#DIV/0!</v>
      </c>
    </row>
    <row r="39" spans="1:71" ht="15" thickBot="1">
      <c r="A39" s="282"/>
      <c r="B39" s="173"/>
      <c r="C39" s="168"/>
      <c r="D39" s="168"/>
      <c r="E39" s="168"/>
      <c r="AN39" s="148"/>
      <c r="AO39" s="168"/>
      <c r="AP39" s="168"/>
      <c r="AQ39" s="168"/>
      <c r="AR39" s="168"/>
      <c r="AS39" s="155"/>
      <c r="AT39" s="151"/>
      <c r="AU39" s="151"/>
      <c r="AV39" s="151"/>
      <c r="AW39" s="151"/>
      <c r="AX39" s="279"/>
      <c r="AY39" s="279"/>
      <c r="BF39" s="252">
        <f t="shared" si="14"/>
        <v>0</v>
      </c>
      <c r="BG39" s="253">
        <f t="shared" si="15"/>
        <v>0</v>
      </c>
      <c r="BH39" s="253">
        <f t="shared" si="16"/>
        <v>0</v>
      </c>
      <c r="BI39" s="253">
        <f t="shared" si="17"/>
        <v>0</v>
      </c>
      <c r="BJ39" s="253">
        <f t="shared" si="18"/>
        <v>0</v>
      </c>
      <c r="BK39" s="253">
        <f t="shared" si="19"/>
        <v>0</v>
      </c>
      <c r="BL39" s="253">
        <f t="shared" si="20"/>
        <v>0</v>
      </c>
      <c r="BM39" s="253">
        <f t="shared" si="21"/>
        <v>0</v>
      </c>
      <c r="BN39" s="253">
        <f t="shared" si="22"/>
        <v>0</v>
      </c>
      <c r="BO39" s="253">
        <f t="shared" si="23"/>
        <v>0</v>
      </c>
      <c r="BP39" s="253">
        <f t="shared" si="24"/>
        <v>0</v>
      </c>
      <c r="BQ39" s="253" t="e">
        <f t="shared" si="25"/>
        <v>#DIV/0!</v>
      </c>
      <c r="BR39" s="253">
        <f t="shared" si="26"/>
        <v>30</v>
      </c>
      <c r="BS39" s="254" t="e">
        <f t="shared" si="27"/>
        <v>#DIV/0!</v>
      </c>
    </row>
    <row r="40" spans="1:71">
      <c r="C40" s="168"/>
      <c r="D40" s="168"/>
      <c r="E40" s="168"/>
      <c r="AN40" s="148"/>
      <c r="AO40" s="168"/>
      <c r="AP40" s="168"/>
      <c r="AQ40" s="168"/>
      <c r="AR40" s="168"/>
      <c r="AS40" s="155"/>
      <c r="AT40" s="151"/>
      <c r="AU40" s="151"/>
      <c r="AV40" s="151"/>
      <c r="AW40" s="151"/>
      <c r="AX40" s="279"/>
      <c r="AY40" s="279"/>
    </row>
    <row r="41" spans="1:71">
      <c r="A41" s="148"/>
      <c r="B41" s="168"/>
      <c r="C41" s="168"/>
      <c r="D41" s="168"/>
      <c r="E41" s="168"/>
      <c r="AN41" s="148"/>
      <c r="AO41" s="168"/>
      <c r="AP41" s="168"/>
      <c r="AQ41" s="168"/>
      <c r="AR41" s="168"/>
      <c r="AS41" s="155"/>
      <c r="AT41" s="151"/>
      <c r="AU41" s="151"/>
      <c r="AV41" s="151"/>
      <c r="AW41" s="151"/>
      <c r="AX41" s="279"/>
      <c r="AY41" s="279"/>
    </row>
    <row r="42" spans="1:71">
      <c r="A42" s="148"/>
      <c r="B42" s="168"/>
      <c r="C42" s="168"/>
      <c r="D42" s="168"/>
      <c r="E42" s="168"/>
      <c r="AN42" s="148"/>
      <c r="AO42" s="168"/>
      <c r="AP42" s="168"/>
      <c r="AQ42" s="168"/>
      <c r="AR42" s="168"/>
      <c r="AS42" s="155"/>
      <c r="AT42" s="151"/>
      <c r="AU42" s="151"/>
      <c r="AV42" s="151"/>
      <c r="AW42" s="151"/>
      <c r="AX42" s="279"/>
      <c r="AY42" s="279"/>
    </row>
    <row r="43" spans="1:71">
      <c r="A43" s="148"/>
      <c r="B43" s="168"/>
      <c r="C43" s="168"/>
      <c r="D43" s="168"/>
      <c r="E43" s="168"/>
      <c r="AN43" s="148"/>
      <c r="AO43" s="168"/>
      <c r="AP43" s="168"/>
      <c r="AQ43" s="168"/>
      <c r="AR43" s="168"/>
      <c r="AS43" s="155"/>
      <c r="AT43" s="151"/>
      <c r="AU43" s="151"/>
      <c r="AV43" s="151"/>
      <c r="AW43" s="151"/>
      <c r="AX43" s="279"/>
      <c r="AY43" s="279"/>
    </row>
    <row r="44" spans="1:71">
      <c r="A44" s="148"/>
      <c r="B44" s="168"/>
      <c r="C44" s="168"/>
      <c r="D44" s="168"/>
      <c r="E44" s="168"/>
      <c r="AN44" s="148"/>
      <c r="AO44" s="168"/>
      <c r="AP44" s="168"/>
      <c r="AQ44" s="168"/>
      <c r="AR44" s="168"/>
      <c r="AS44" s="155"/>
      <c r="AT44" s="151"/>
      <c r="AU44" s="151"/>
      <c r="AV44" s="151"/>
      <c r="AW44" s="151"/>
      <c r="AX44" s="279"/>
      <c r="AY44" s="279"/>
    </row>
    <row r="45" spans="1:71">
      <c r="A45" s="148"/>
      <c r="B45" s="168"/>
      <c r="C45" s="168"/>
      <c r="D45" s="168"/>
      <c r="E45" s="168"/>
      <c r="AN45" s="148"/>
      <c r="AO45" s="168"/>
      <c r="AP45" s="168"/>
      <c r="AQ45" s="168"/>
      <c r="AR45" s="168"/>
      <c r="AS45" s="155"/>
      <c r="AT45" s="151"/>
      <c r="AU45" s="151"/>
      <c r="AV45" s="151"/>
      <c r="AW45" s="151"/>
      <c r="AX45" s="279"/>
      <c r="AY45" s="279"/>
    </row>
    <row r="46" spans="1:71">
      <c r="A46" s="148"/>
      <c r="B46" s="168"/>
      <c r="C46" s="168"/>
      <c r="D46" s="168"/>
      <c r="E46" s="168"/>
      <c r="AN46" s="148"/>
      <c r="AO46" s="168"/>
      <c r="AP46" s="168"/>
      <c r="AQ46" s="168"/>
      <c r="AR46" s="168"/>
      <c r="AS46" s="155"/>
      <c r="AT46" s="151"/>
      <c r="AU46" s="151"/>
      <c r="AV46" s="151"/>
      <c r="AW46" s="151"/>
      <c r="AX46" s="279"/>
      <c r="AY46" s="279"/>
    </row>
    <row r="47" spans="1:71">
      <c r="A47" s="148"/>
      <c r="B47" s="168"/>
      <c r="C47" s="168"/>
      <c r="D47" s="168"/>
      <c r="E47" s="168"/>
      <c r="AN47" s="148"/>
      <c r="AO47" s="168"/>
      <c r="AP47" s="168"/>
      <c r="AQ47" s="168"/>
      <c r="AR47" s="168"/>
      <c r="AS47" s="155"/>
      <c r="AT47" s="151"/>
      <c r="AU47" s="151"/>
      <c r="AV47" s="151"/>
      <c r="AW47" s="151"/>
      <c r="AX47" s="279"/>
      <c r="AY47" s="279"/>
    </row>
    <row r="48" spans="1:71">
      <c r="A48" s="148"/>
      <c r="B48" s="168"/>
      <c r="C48" s="168"/>
      <c r="D48" s="168"/>
      <c r="E48" s="168"/>
      <c r="AN48" s="148"/>
      <c r="AO48" s="168"/>
      <c r="AP48" s="168"/>
      <c r="AQ48" s="168"/>
      <c r="AR48" s="168"/>
      <c r="AS48" s="155"/>
      <c r="AT48" s="151"/>
      <c r="AU48" s="151"/>
      <c r="AV48" s="151"/>
      <c r="AW48" s="151"/>
      <c r="AX48" s="279"/>
      <c r="AY48" s="279"/>
    </row>
    <row r="49" spans="1:51">
      <c r="A49" s="148"/>
      <c r="B49" s="168"/>
      <c r="C49" s="168"/>
      <c r="D49" s="168"/>
      <c r="E49" s="168"/>
      <c r="AN49" s="148"/>
      <c r="AO49" s="168"/>
      <c r="AP49" s="168"/>
      <c r="AQ49" s="168"/>
      <c r="AR49" s="168"/>
      <c r="AS49" s="155"/>
      <c r="AT49" s="151"/>
      <c r="AU49" s="151"/>
      <c r="AV49" s="151"/>
      <c r="AW49" s="151"/>
      <c r="AX49" s="279"/>
      <c r="AY49" s="279"/>
    </row>
    <row r="50" spans="1:51">
      <c r="A50" s="148"/>
      <c r="B50" s="168"/>
      <c r="C50" s="168"/>
      <c r="D50" s="168"/>
      <c r="E50" s="168"/>
      <c r="AN50" s="148"/>
      <c r="AO50" s="168"/>
      <c r="AP50" s="168"/>
      <c r="AQ50" s="168"/>
      <c r="AR50" s="168"/>
      <c r="AS50" s="155"/>
      <c r="AT50" s="151"/>
      <c r="AU50" s="151"/>
      <c r="AV50" s="151"/>
      <c r="AW50" s="151"/>
      <c r="AX50" s="279"/>
      <c r="AY50" s="279"/>
    </row>
    <row r="51" spans="1:51">
      <c r="A51" s="148"/>
      <c r="B51" s="168"/>
      <c r="C51" s="168"/>
      <c r="D51" s="168"/>
      <c r="E51" s="168"/>
      <c r="AN51" s="148"/>
      <c r="AO51" s="168"/>
      <c r="AP51" s="168"/>
      <c r="AQ51" s="168"/>
      <c r="AR51" s="168"/>
      <c r="AS51" s="155"/>
      <c r="AT51" s="151"/>
      <c r="AU51" s="151"/>
      <c r="AV51" s="151"/>
      <c r="AW51" s="151"/>
      <c r="AX51" s="279"/>
      <c r="AY51" s="279"/>
    </row>
    <row r="52" spans="1:51">
      <c r="A52" s="148"/>
      <c r="B52" s="168"/>
      <c r="C52" s="168"/>
      <c r="D52" s="168"/>
      <c r="E52" s="168"/>
      <c r="AN52" s="148"/>
      <c r="AO52" s="168"/>
      <c r="AP52" s="168"/>
      <c r="AQ52" s="168"/>
      <c r="AR52" s="168"/>
      <c r="AS52" s="155"/>
      <c r="AT52" s="151"/>
      <c r="AU52" s="151"/>
      <c r="AV52" s="151"/>
      <c r="AW52" s="151"/>
      <c r="AX52" s="279"/>
      <c r="AY52" s="279"/>
    </row>
    <row r="53" spans="1:51">
      <c r="A53" s="148"/>
      <c r="B53" s="168"/>
      <c r="C53" s="168"/>
      <c r="D53" s="168"/>
      <c r="E53" s="168"/>
      <c r="AN53" s="148"/>
      <c r="AO53" s="168"/>
      <c r="AP53" s="168"/>
      <c r="AQ53" s="168"/>
      <c r="AR53" s="168"/>
      <c r="AS53" s="155"/>
      <c r="AT53" s="151"/>
      <c r="AU53" s="151"/>
      <c r="AV53" s="151"/>
      <c r="AW53" s="151"/>
      <c r="AX53" s="279"/>
      <c r="AY53" s="279"/>
    </row>
    <row r="54" spans="1:51">
      <c r="A54" s="148"/>
      <c r="B54" s="168"/>
      <c r="C54" s="168"/>
      <c r="D54" s="168"/>
      <c r="E54" s="168"/>
      <c r="AN54" s="148"/>
      <c r="AO54" s="168"/>
      <c r="AP54" s="168"/>
      <c r="AQ54" s="168"/>
      <c r="AR54" s="168"/>
      <c r="AS54" s="155"/>
      <c r="AT54" s="151"/>
      <c r="AU54" s="151"/>
      <c r="AV54" s="151"/>
      <c r="AW54" s="151"/>
      <c r="AX54" s="279"/>
      <c r="AY54" s="279"/>
    </row>
    <row r="55" spans="1:51">
      <c r="A55" s="148"/>
      <c r="B55" s="168"/>
      <c r="C55" s="168"/>
      <c r="D55" s="168"/>
      <c r="E55" s="168"/>
      <c r="AN55" s="148"/>
      <c r="AO55" s="168"/>
      <c r="AP55" s="168"/>
      <c r="AQ55" s="168"/>
      <c r="AR55" s="168"/>
      <c r="AS55" s="155"/>
      <c r="AT55" s="151"/>
      <c r="AU55" s="151"/>
      <c r="AV55" s="151"/>
      <c r="AW55" s="151"/>
      <c r="AX55" s="279"/>
      <c r="AY55" s="279"/>
    </row>
    <row r="56" spans="1:51">
      <c r="A56" s="148"/>
      <c r="B56" s="168"/>
      <c r="C56" s="168"/>
      <c r="D56" s="168"/>
      <c r="E56" s="168"/>
      <c r="AN56" s="148"/>
      <c r="AO56" s="168"/>
      <c r="AP56" s="168"/>
      <c r="AQ56" s="168"/>
      <c r="AR56" s="168"/>
      <c r="AS56" s="155"/>
      <c r="AT56" s="151"/>
      <c r="AU56" s="151"/>
      <c r="AV56" s="151"/>
      <c r="AW56" s="151"/>
      <c r="AX56" s="279"/>
      <c r="AY56" s="279"/>
    </row>
    <row r="57" spans="1:51">
      <c r="A57" s="148"/>
      <c r="B57" s="168"/>
      <c r="C57" s="168"/>
      <c r="D57" s="168"/>
      <c r="E57" s="168"/>
      <c r="AN57" s="148"/>
      <c r="AO57" s="168"/>
      <c r="AP57" s="168"/>
      <c r="AQ57" s="168"/>
      <c r="AR57" s="168"/>
      <c r="AS57" s="155"/>
      <c r="AT57" s="151"/>
      <c r="AU57" s="151"/>
      <c r="AV57" s="151"/>
      <c r="AW57" s="151"/>
      <c r="AX57" s="279"/>
      <c r="AY57" s="279"/>
    </row>
    <row r="58" spans="1:51">
      <c r="A58" s="148"/>
      <c r="B58" s="168"/>
      <c r="C58" s="168"/>
      <c r="D58" s="168"/>
      <c r="E58" s="168"/>
      <c r="AN58" s="148"/>
      <c r="AO58" s="168"/>
      <c r="AP58" s="168"/>
      <c r="AQ58" s="168"/>
      <c r="AR58" s="168"/>
      <c r="AS58" s="155"/>
      <c r="AT58" s="151"/>
      <c r="AU58" s="151"/>
      <c r="AV58" s="151"/>
      <c r="AW58" s="151"/>
      <c r="AX58" s="279"/>
      <c r="AY58" s="279"/>
    </row>
    <row r="59" spans="1:51">
      <c r="A59" s="148"/>
      <c r="B59" s="168"/>
      <c r="C59" s="168"/>
      <c r="D59" s="168"/>
      <c r="E59" s="168"/>
      <c r="AN59" s="148"/>
      <c r="AO59" s="168"/>
      <c r="AP59" s="168"/>
      <c r="AQ59" s="168"/>
      <c r="AR59" s="168"/>
      <c r="AS59" s="155"/>
      <c r="AT59" s="151"/>
      <c r="AU59" s="151"/>
      <c r="AV59" s="151"/>
      <c r="AW59" s="151"/>
      <c r="AX59" s="279"/>
      <c r="AY59" s="279"/>
    </row>
    <row r="60" spans="1:51">
      <c r="A60" s="148"/>
      <c r="B60" s="168"/>
      <c r="C60" s="168"/>
      <c r="D60" s="168"/>
      <c r="E60" s="168"/>
      <c r="AN60" s="148"/>
      <c r="AO60" s="168"/>
      <c r="AP60" s="168"/>
      <c r="AQ60" s="168"/>
      <c r="AR60" s="168"/>
      <c r="AS60" s="155"/>
      <c r="AT60" s="151"/>
      <c r="AU60" s="151"/>
      <c r="AV60" s="151"/>
      <c r="AW60" s="151"/>
      <c r="AX60" s="279"/>
      <c r="AY60" s="279"/>
    </row>
    <row r="61" spans="1:51">
      <c r="A61" s="148"/>
      <c r="B61" s="168"/>
      <c r="C61" s="168"/>
      <c r="D61" s="168"/>
      <c r="E61" s="168"/>
      <c r="AN61" s="148"/>
      <c r="AO61" s="168"/>
      <c r="AP61" s="168"/>
      <c r="AQ61" s="168"/>
      <c r="AR61" s="168"/>
      <c r="AS61" s="155"/>
      <c r="AT61" s="151"/>
      <c r="AU61" s="151"/>
      <c r="AV61" s="151"/>
      <c r="AW61" s="151"/>
      <c r="AX61" s="279"/>
      <c r="AY61" s="279"/>
    </row>
    <row r="62" spans="1:51">
      <c r="A62" s="148"/>
      <c r="B62" s="168"/>
      <c r="C62" s="168"/>
      <c r="D62" s="168"/>
      <c r="E62" s="168"/>
      <c r="AN62" s="148"/>
      <c r="AO62" s="168"/>
      <c r="AP62" s="168"/>
      <c r="AQ62" s="168"/>
      <c r="AR62" s="168"/>
      <c r="AS62" s="155"/>
      <c r="AT62" s="151"/>
      <c r="AU62" s="151"/>
      <c r="AV62" s="151"/>
      <c r="AW62" s="151"/>
      <c r="AX62" s="279"/>
      <c r="AY62" s="279"/>
    </row>
    <row r="63" spans="1:51">
      <c r="A63" s="148"/>
      <c r="B63" s="168"/>
      <c r="C63" s="168"/>
      <c r="D63" s="168"/>
      <c r="E63" s="168"/>
      <c r="AN63" s="148"/>
      <c r="AO63" s="168"/>
      <c r="AP63" s="168"/>
      <c r="AQ63" s="168"/>
      <c r="AR63" s="168"/>
      <c r="AS63" s="155"/>
      <c r="AT63" s="151"/>
      <c r="AU63" s="151"/>
      <c r="AV63" s="151"/>
      <c r="AW63" s="151"/>
      <c r="AX63" s="279"/>
      <c r="AY63" s="279"/>
    </row>
  </sheetData>
  <mergeCells count="4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 ref="AO9:AP9"/>
    <mergeCell ref="Q9:R9"/>
    <mergeCell ref="S9:T9"/>
    <mergeCell ref="U9:V9"/>
    <mergeCell ref="W9:X9"/>
    <mergeCell ref="Y9:Z9"/>
    <mergeCell ref="AA9:AB9"/>
    <mergeCell ref="AC9:AD9"/>
    <mergeCell ref="AE9:AF9"/>
    <mergeCell ref="AG9:AH9"/>
    <mergeCell ref="AI9:AJ9"/>
    <mergeCell ref="AK9:AL9"/>
    <mergeCell ref="BC9:BC10"/>
    <mergeCell ref="AQ9:AR9"/>
    <mergeCell ref="AS9:AS10"/>
    <mergeCell ref="AT9:AT10"/>
    <mergeCell ref="AU9:AU10"/>
    <mergeCell ref="AV9:AV10"/>
    <mergeCell ref="AW9:AW10"/>
    <mergeCell ref="AX9:AX10"/>
    <mergeCell ref="AY9:AY10"/>
    <mergeCell ref="AZ9:AZ10"/>
    <mergeCell ref="BA9:BA10"/>
    <mergeCell ref="BB9:BB10"/>
    <mergeCell ref="BK9:BK10"/>
    <mergeCell ref="BL9:BL10"/>
    <mergeCell ref="BM9:BM10"/>
    <mergeCell ref="BD9:BD10"/>
    <mergeCell ref="BF9:BF10"/>
    <mergeCell ref="BG9:BG10"/>
    <mergeCell ref="BH9:BH10"/>
    <mergeCell ref="BI9:BI10"/>
    <mergeCell ref="BJ9:BJ10"/>
  </mergeCells>
  <phoneticPr fontId="3"/>
  <pageMargins left="0.78740157480314965" right="0.78740157480314965" top="0.98425196850393704" bottom="0.98425196850393704" header="0.51181102362204722" footer="0.51181102362204722"/>
  <pageSetup paperSize="8" scale="72"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BC9140"/>
  <sheetViews>
    <sheetView view="pageBreakPreview" zoomScale="70" zoomScaleNormal="70" zoomScaleSheetLayoutView="70" workbookViewId="0">
      <pane xSplit="4" ySplit="6" topLeftCell="E7" activePane="bottomRight" state="frozen"/>
      <selection pane="topRight" activeCell="E1" sqref="E1"/>
      <selection pane="bottomLeft" activeCell="A7" sqref="A7"/>
      <selection pane="bottomRight" activeCell="Q8" sqref="Q8"/>
    </sheetView>
  </sheetViews>
  <sheetFormatPr defaultRowHeight="13.5"/>
  <cols>
    <col min="1" max="1" width="3.5" customWidth="1"/>
    <col min="2" max="2" width="2.875" bestFit="1" customWidth="1"/>
    <col min="3" max="3" width="9.25" bestFit="1" customWidth="1"/>
  </cols>
  <sheetData>
    <row r="1" spans="2:21" ht="17.100000000000001" customHeight="1">
      <c r="C1" t="s">
        <v>461</v>
      </c>
    </row>
    <row r="2" spans="2:21" ht="17.100000000000001" customHeight="1">
      <c r="C2" s="283" t="s">
        <v>462</v>
      </c>
      <c r="D2" s="464" t="s">
        <v>463</v>
      </c>
      <c r="E2" s="464"/>
      <c r="F2" s="464"/>
      <c r="G2" s="464"/>
      <c r="H2" s="464"/>
    </row>
    <row r="3" spans="2:21" ht="17.100000000000001" customHeight="1">
      <c r="C3" s="284" t="s">
        <v>464</v>
      </c>
      <c r="D3" s="284"/>
      <c r="E3" s="284"/>
      <c r="F3" s="465" t="s">
        <v>465</v>
      </c>
      <c r="G3" s="465"/>
      <c r="H3" s="465"/>
      <c r="I3" t="s">
        <v>466</v>
      </c>
      <c r="R3" s="353" t="s">
        <v>567</v>
      </c>
      <c r="S3" s="353"/>
    </row>
    <row r="4" spans="2:21" ht="17.100000000000001" customHeight="1">
      <c r="R4" t="s">
        <v>565</v>
      </c>
      <c r="S4" t="s">
        <v>566</v>
      </c>
    </row>
    <row r="5" spans="2:21" ht="15" customHeight="1">
      <c r="B5" s="466" t="s">
        <v>467</v>
      </c>
      <c r="C5" s="467"/>
      <c r="D5" s="285" t="s">
        <v>31</v>
      </c>
      <c r="E5" s="286" t="s">
        <v>468</v>
      </c>
      <c r="F5" s="287" t="s">
        <v>469</v>
      </c>
      <c r="G5" s="287" t="s">
        <v>470</v>
      </c>
      <c r="H5" s="287" t="s">
        <v>471</v>
      </c>
      <c r="I5" s="287" t="s">
        <v>472</v>
      </c>
      <c r="J5" s="287" t="s">
        <v>473</v>
      </c>
      <c r="K5" s="287" t="s">
        <v>474</v>
      </c>
      <c r="L5" s="287" t="s">
        <v>475</v>
      </c>
      <c r="M5" s="287" t="s">
        <v>476</v>
      </c>
      <c r="N5" s="287" t="s">
        <v>477</v>
      </c>
      <c r="O5" s="287" t="s">
        <v>478</v>
      </c>
      <c r="P5" s="287" t="s">
        <v>479</v>
      </c>
      <c r="Q5" s="287" t="s">
        <v>480</v>
      </c>
      <c r="R5" s="287" t="s">
        <v>481</v>
      </c>
      <c r="S5" s="288" t="s">
        <v>482</v>
      </c>
      <c r="U5" s="2" t="s">
        <v>483</v>
      </c>
    </row>
    <row r="6" spans="2:21" ht="15" customHeight="1">
      <c r="B6" s="468"/>
      <c r="C6" s="469"/>
      <c r="D6" s="289" t="s">
        <v>436</v>
      </c>
      <c r="E6" s="290" t="s">
        <v>484</v>
      </c>
      <c r="F6" s="291" t="s">
        <v>484</v>
      </c>
      <c r="G6" s="291" t="s">
        <v>484</v>
      </c>
      <c r="H6" s="291" t="s">
        <v>484</v>
      </c>
      <c r="I6" s="291" t="s">
        <v>484</v>
      </c>
      <c r="J6" s="291" t="s">
        <v>485</v>
      </c>
      <c r="K6" s="291" t="s">
        <v>485</v>
      </c>
      <c r="L6" s="291" t="s">
        <v>486</v>
      </c>
      <c r="M6" s="291" t="s">
        <v>486</v>
      </c>
      <c r="N6" s="291" t="s">
        <v>486</v>
      </c>
      <c r="O6" s="291" t="s">
        <v>487</v>
      </c>
      <c r="P6" s="291"/>
      <c r="Q6" s="291" t="s">
        <v>488</v>
      </c>
      <c r="R6" s="291" t="s">
        <v>489</v>
      </c>
      <c r="S6" s="292" t="s">
        <v>490</v>
      </c>
      <c r="U6" s="2" t="s">
        <v>491</v>
      </c>
    </row>
    <row r="7" spans="2:21" ht="15" customHeight="1">
      <c r="B7" s="461"/>
      <c r="C7" s="457">
        <v>42496</v>
      </c>
      <c r="D7" s="293" t="s">
        <v>492</v>
      </c>
      <c r="E7" s="294">
        <v>0</v>
      </c>
      <c r="F7" s="295">
        <v>0</v>
      </c>
      <c r="G7" s="295">
        <v>2</v>
      </c>
      <c r="H7" s="295">
        <v>2</v>
      </c>
      <c r="I7" s="295">
        <v>52</v>
      </c>
      <c r="J7" s="295">
        <v>9</v>
      </c>
      <c r="K7" s="295">
        <v>8</v>
      </c>
      <c r="L7" s="295">
        <v>0.08</v>
      </c>
      <c r="M7" s="295">
        <v>1.94</v>
      </c>
      <c r="N7" s="295">
        <v>2.02</v>
      </c>
      <c r="O7" s="295"/>
      <c r="P7" s="295" t="s">
        <v>493</v>
      </c>
      <c r="Q7" s="295">
        <v>1.6</v>
      </c>
      <c r="R7" s="295">
        <v>11</v>
      </c>
      <c r="S7" s="296">
        <v>57</v>
      </c>
      <c r="U7" t="s">
        <v>494</v>
      </c>
    </row>
    <row r="8" spans="2:21" ht="15" customHeight="1">
      <c r="B8" s="462"/>
      <c r="C8" s="458"/>
      <c r="D8" s="297" t="s">
        <v>495</v>
      </c>
      <c r="E8" s="298">
        <v>0</v>
      </c>
      <c r="F8" s="299">
        <v>0</v>
      </c>
      <c r="G8" s="299">
        <v>2</v>
      </c>
      <c r="H8" s="299">
        <v>2</v>
      </c>
      <c r="I8" s="299">
        <v>48</v>
      </c>
      <c r="J8" s="299">
        <v>13</v>
      </c>
      <c r="K8" s="299">
        <v>7</v>
      </c>
      <c r="L8" s="299">
        <v>7.0000000000000007E-2</v>
      </c>
      <c r="M8" s="299">
        <v>2</v>
      </c>
      <c r="N8" s="299">
        <v>2.0699999999999998</v>
      </c>
      <c r="O8" s="299"/>
      <c r="P8" s="299" t="s">
        <v>493</v>
      </c>
      <c r="Q8" s="299">
        <v>1.6</v>
      </c>
      <c r="R8" s="299">
        <v>10.9</v>
      </c>
      <c r="S8" s="300">
        <v>58</v>
      </c>
      <c r="U8" t="s">
        <v>496</v>
      </c>
    </row>
    <row r="9" spans="2:21" ht="15" customHeight="1">
      <c r="B9" s="462"/>
      <c r="C9" s="458"/>
      <c r="D9" s="297" t="s">
        <v>497</v>
      </c>
      <c r="E9" s="298">
        <v>0</v>
      </c>
      <c r="F9" s="299">
        <v>0</v>
      </c>
      <c r="G9" s="299">
        <v>2</v>
      </c>
      <c r="H9" s="299">
        <v>2</v>
      </c>
      <c r="I9" s="299">
        <v>45</v>
      </c>
      <c r="J9" s="299">
        <v>10</v>
      </c>
      <c r="K9" s="299">
        <v>5</v>
      </c>
      <c r="L9" s="299">
        <v>7.0000000000000007E-2</v>
      </c>
      <c r="M9" s="299">
        <v>2.1</v>
      </c>
      <c r="N9" s="299">
        <v>2.17</v>
      </c>
      <c r="O9" s="299"/>
      <c r="P9" s="299" t="s">
        <v>498</v>
      </c>
      <c r="Q9" s="299">
        <v>2.2000000000000002</v>
      </c>
      <c r="R9" s="299">
        <v>9.4</v>
      </c>
      <c r="S9" s="300">
        <v>54</v>
      </c>
      <c r="U9" t="s">
        <v>499</v>
      </c>
    </row>
    <row r="10" spans="2:21" ht="15" customHeight="1">
      <c r="B10" s="462"/>
      <c r="C10" s="458"/>
      <c r="D10" s="297" t="s">
        <v>500</v>
      </c>
      <c r="E10" s="298">
        <v>0</v>
      </c>
      <c r="F10" s="299">
        <v>0</v>
      </c>
      <c r="G10" s="299">
        <v>2</v>
      </c>
      <c r="H10" s="299">
        <v>2</v>
      </c>
      <c r="I10" s="299" t="s">
        <v>501</v>
      </c>
      <c r="J10" s="299">
        <v>13</v>
      </c>
      <c r="K10" s="299">
        <v>4</v>
      </c>
      <c r="L10" s="299">
        <v>7.0000000000000007E-2</v>
      </c>
      <c r="M10" s="299">
        <v>2.11</v>
      </c>
      <c r="N10" s="299">
        <v>2.1800000000000002</v>
      </c>
      <c r="O10" s="299"/>
      <c r="P10" s="299" t="s">
        <v>493</v>
      </c>
      <c r="Q10" s="299">
        <v>1.8</v>
      </c>
      <c r="R10" s="299">
        <v>9.4</v>
      </c>
      <c r="S10" s="300">
        <v>57</v>
      </c>
      <c r="U10" t="s">
        <v>502</v>
      </c>
    </row>
    <row r="11" spans="2:21" ht="15" customHeight="1">
      <c r="B11" s="462"/>
      <c r="C11" s="458"/>
      <c r="D11" s="297" t="s">
        <v>503</v>
      </c>
      <c r="E11" s="298">
        <v>0</v>
      </c>
      <c r="F11" s="299">
        <v>0</v>
      </c>
      <c r="G11" s="299">
        <v>2</v>
      </c>
      <c r="H11" s="299">
        <v>2</v>
      </c>
      <c r="I11" s="299">
        <v>44</v>
      </c>
      <c r="J11" s="299">
        <v>16</v>
      </c>
      <c r="K11" s="299">
        <v>4</v>
      </c>
      <c r="L11" s="299">
        <v>0.05</v>
      </c>
      <c r="M11" s="299">
        <v>2.12</v>
      </c>
      <c r="N11" s="299">
        <v>2.17</v>
      </c>
      <c r="O11" s="299"/>
      <c r="P11" s="299" t="s">
        <v>498</v>
      </c>
      <c r="Q11" s="299">
        <v>1.4</v>
      </c>
      <c r="R11" s="299">
        <v>9.8000000000000007</v>
      </c>
      <c r="S11" s="300">
        <v>53</v>
      </c>
      <c r="U11" t="s">
        <v>504</v>
      </c>
    </row>
    <row r="12" spans="2:21" ht="15" customHeight="1">
      <c r="B12" s="462"/>
      <c r="C12" s="458"/>
      <c r="D12" s="297" t="s">
        <v>505</v>
      </c>
      <c r="E12" s="298">
        <v>0</v>
      </c>
      <c r="F12" s="299">
        <v>0</v>
      </c>
      <c r="G12" s="299">
        <v>4</v>
      </c>
      <c r="H12" s="299">
        <v>4</v>
      </c>
      <c r="I12" s="299">
        <v>40</v>
      </c>
      <c r="J12" s="299">
        <v>18</v>
      </c>
      <c r="K12" s="299">
        <v>10</v>
      </c>
      <c r="L12" s="299">
        <v>7.0000000000000007E-2</v>
      </c>
      <c r="M12" s="299">
        <v>2.08</v>
      </c>
      <c r="N12" s="299">
        <v>2.15</v>
      </c>
      <c r="O12" s="299"/>
      <c r="P12" s="299" t="s">
        <v>506</v>
      </c>
      <c r="Q12" s="299">
        <v>1.2</v>
      </c>
      <c r="R12" s="299">
        <v>10.4</v>
      </c>
      <c r="S12" s="300">
        <v>50</v>
      </c>
      <c r="U12" t="s">
        <v>507</v>
      </c>
    </row>
    <row r="13" spans="2:21" ht="15" customHeight="1">
      <c r="B13" s="462"/>
      <c r="C13" s="458"/>
      <c r="D13" s="297" t="s">
        <v>508</v>
      </c>
      <c r="E13" s="298">
        <v>1</v>
      </c>
      <c r="F13" s="299">
        <v>1</v>
      </c>
      <c r="G13" s="299">
        <v>6</v>
      </c>
      <c r="H13" s="299">
        <v>7</v>
      </c>
      <c r="I13" s="299">
        <v>39</v>
      </c>
      <c r="J13" s="299">
        <v>15</v>
      </c>
      <c r="K13" s="299">
        <v>7</v>
      </c>
      <c r="L13" s="299">
        <v>0.08</v>
      </c>
      <c r="M13" s="299">
        <v>2.1</v>
      </c>
      <c r="N13" s="299">
        <v>2.1800000000000002</v>
      </c>
      <c r="O13" s="299"/>
      <c r="P13" s="299" t="s">
        <v>498</v>
      </c>
      <c r="Q13" s="299">
        <v>2.9</v>
      </c>
      <c r="R13" s="299">
        <v>13.2</v>
      </c>
      <c r="S13" s="300">
        <v>41</v>
      </c>
      <c r="U13" t="s">
        <v>509</v>
      </c>
    </row>
    <row r="14" spans="2:21" ht="15" customHeight="1">
      <c r="B14" s="462"/>
      <c r="C14" s="458"/>
      <c r="D14" s="297" t="s">
        <v>510</v>
      </c>
      <c r="E14" s="298">
        <v>0</v>
      </c>
      <c r="F14" s="299">
        <v>1</v>
      </c>
      <c r="G14" s="299">
        <v>4</v>
      </c>
      <c r="H14" s="299">
        <v>5</v>
      </c>
      <c r="I14" s="299">
        <v>49</v>
      </c>
      <c r="J14" s="299">
        <v>24</v>
      </c>
      <c r="K14" s="299">
        <v>8</v>
      </c>
      <c r="L14" s="299">
        <v>7.0000000000000007E-2</v>
      </c>
      <c r="M14" s="299">
        <v>2.09</v>
      </c>
      <c r="N14" s="299">
        <v>2.16</v>
      </c>
      <c r="O14" s="299"/>
      <c r="P14" s="299" t="s">
        <v>498</v>
      </c>
      <c r="Q14" s="299">
        <v>2.9</v>
      </c>
      <c r="R14" s="299">
        <v>15</v>
      </c>
      <c r="S14" s="300">
        <v>38</v>
      </c>
    </row>
    <row r="15" spans="2:21" ht="15" customHeight="1">
      <c r="B15" s="462"/>
      <c r="C15" s="458"/>
      <c r="D15" s="297" t="s">
        <v>511</v>
      </c>
      <c r="E15" s="298">
        <v>0</v>
      </c>
      <c r="F15" s="299">
        <v>1</v>
      </c>
      <c r="G15" s="299">
        <v>5</v>
      </c>
      <c r="H15" s="299">
        <v>6</v>
      </c>
      <c r="I15" s="299">
        <v>53</v>
      </c>
      <c r="J15" s="299">
        <v>21</v>
      </c>
      <c r="K15" s="299">
        <v>6</v>
      </c>
      <c r="L15" s="299">
        <v>0.06</v>
      </c>
      <c r="M15" s="299">
        <v>2.04</v>
      </c>
      <c r="N15" s="299">
        <v>2.1</v>
      </c>
      <c r="O15" s="299"/>
      <c r="P15" s="299" t="s">
        <v>498</v>
      </c>
      <c r="Q15" s="299">
        <v>1.9</v>
      </c>
      <c r="R15" s="299">
        <v>18.100000000000001</v>
      </c>
      <c r="S15" s="300">
        <v>37</v>
      </c>
    </row>
    <row r="16" spans="2:21" ht="15" customHeight="1" thickBot="1">
      <c r="B16" s="463"/>
      <c r="C16" s="458"/>
      <c r="D16" s="301" t="s">
        <v>512</v>
      </c>
      <c r="E16" s="302">
        <v>1</v>
      </c>
      <c r="F16" s="303">
        <v>1</v>
      </c>
      <c r="G16" s="304">
        <v>6</v>
      </c>
      <c r="H16" s="304">
        <v>7</v>
      </c>
      <c r="I16" s="304">
        <v>56</v>
      </c>
      <c r="J16" s="304">
        <v>24</v>
      </c>
      <c r="K16" s="304">
        <v>1</v>
      </c>
      <c r="L16" s="304">
        <v>0.05</v>
      </c>
      <c r="M16" s="304">
        <v>2.0099999999999998</v>
      </c>
      <c r="N16" s="304">
        <v>2.06</v>
      </c>
      <c r="O16" s="304"/>
      <c r="P16" s="304" t="s">
        <v>513</v>
      </c>
      <c r="Q16" s="304">
        <v>1.1000000000000001</v>
      </c>
      <c r="R16" s="304">
        <v>19.399999999999999</v>
      </c>
      <c r="S16" s="305">
        <v>41</v>
      </c>
    </row>
    <row r="17" spans="2:46" ht="15" customHeight="1">
      <c r="B17" s="460"/>
      <c r="C17" s="458"/>
      <c r="D17" s="306" t="s">
        <v>514</v>
      </c>
      <c r="E17" s="307">
        <v>1</v>
      </c>
      <c r="F17" s="308">
        <v>0</v>
      </c>
      <c r="G17" s="295">
        <v>4</v>
      </c>
      <c r="H17" s="295">
        <v>4</v>
      </c>
      <c r="I17" s="295">
        <v>67</v>
      </c>
      <c r="J17" s="295">
        <v>20</v>
      </c>
      <c r="K17" s="295">
        <v>16</v>
      </c>
      <c r="L17" s="295">
        <v>7.0000000000000007E-2</v>
      </c>
      <c r="M17" s="295">
        <v>1.98</v>
      </c>
      <c r="N17" s="295">
        <v>2.0499999999999998</v>
      </c>
      <c r="O17" s="295"/>
      <c r="P17" s="295" t="s">
        <v>515</v>
      </c>
      <c r="Q17" s="295">
        <v>3.1</v>
      </c>
      <c r="R17" s="295">
        <v>19.5</v>
      </c>
      <c r="S17" s="296">
        <v>48</v>
      </c>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row>
    <row r="18" spans="2:46" ht="15" customHeight="1">
      <c r="B18" s="460"/>
      <c r="C18" s="458"/>
      <c r="D18" s="297" t="s">
        <v>516</v>
      </c>
      <c r="E18" s="298">
        <v>1</v>
      </c>
      <c r="F18" s="299">
        <v>0</v>
      </c>
      <c r="G18" s="299">
        <v>5</v>
      </c>
      <c r="H18" s="299">
        <v>5</v>
      </c>
      <c r="I18" s="299">
        <v>70</v>
      </c>
      <c r="J18" s="299">
        <v>20</v>
      </c>
      <c r="K18" s="299">
        <v>7</v>
      </c>
      <c r="L18" s="299">
        <v>7.0000000000000007E-2</v>
      </c>
      <c r="M18" s="299">
        <v>1.94</v>
      </c>
      <c r="N18" s="299">
        <v>2.0099999999999998</v>
      </c>
      <c r="O18" s="299"/>
      <c r="P18" s="299" t="s">
        <v>515</v>
      </c>
      <c r="Q18" s="299">
        <v>2.8</v>
      </c>
      <c r="R18" s="299">
        <v>20.100000000000001</v>
      </c>
      <c r="S18" s="300">
        <v>52</v>
      </c>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row>
    <row r="19" spans="2:46" ht="15" customHeight="1">
      <c r="B19" s="460"/>
      <c r="C19" s="458"/>
      <c r="D19" s="297" t="s">
        <v>517</v>
      </c>
      <c r="E19" s="298">
        <v>1</v>
      </c>
      <c r="F19" s="299">
        <v>0</v>
      </c>
      <c r="G19" s="299">
        <v>4</v>
      </c>
      <c r="H19" s="299">
        <v>4</v>
      </c>
      <c r="I19" s="299">
        <v>74</v>
      </c>
      <c r="J19" s="299">
        <v>20</v>
      </c>
      <c r="K19" s="299">
        <v>10</v>
      </c>
      <c r="L19" s="299">
        <v>0.06</v>
      </c>
      <c r="M19" s="299">
        <v>1.94</v>
      </c>
      <c r="N19" s="299">
        <v>2</v>
      </c>
      <c r="O19" s="299"/>
      <c r="P19" s="299" t="s">
        <v>518</v>
      </c>
      <c r="Q19" s="299">
        <v>2.5</v>
      </c>
      <c r="R19" s="299">
        <v>20.2</v>
      </c>
      <c r="S19" s="300">
        <v>50</v>
      </c>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row>
    <row r="20" spans="2:46" ht="15" customHeight="1">
      <c r="B20" s="460"/>
      <c r="C20" s="458"/>
      <c r="D20" s="297" t="s">
        <v>519</v>
      </c>
      <c r="E20" s="298">
        <v>1</v>
      </c>
      <c r="F20" s="299">
        <v>0</v>
      </c>
      <c r="G20" s="299">
        <v>4</v>
      </c>
      <c r="H20" s="299">
        <v>4</v>
      </c>
      <c r="I20" s="299">
        <v>78</v>
      </c>
      <c r="J20" s="299">
        <v>34</v>
      </c>
      <c r="K20" s="299">
        <v>14</v>
      </c>
      <c r="L20" s="299">
        <v>0.06</v>
      </c>
      <c r="M20" s="299">
        <v>1.95</v>
      </c>
      <c r="N20" s="299">
        <v>2.0099999999999998</v>
      </c>
      <c r="O20" s="299"/>
      <c r="P20" s="299" t="s">
        <v>515</v>
      </c>
      <c r="Q20" s="299">
        <v>3.1</v>
      </c>
      <c r="R20" s="299">
        <v>20.7</v>
      </c>
      <c r="S20" s="300">
        <v>53</v>
      </c>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row>
    <row r="21" spans="2:46" ht="15" customHeight="1">
      <c r="B21" s="460"/>
      <c r="C21" s="458"/>
      <c r="D21" s="297" t="s">
        <v>520</v>
      </c>
      <c r="E21" s="298">
        <v>1</v>
      </c>
      <c r="F21" s="299">
        <v>0</v>
      </c>
      <c r="G21" s="299">
        <v>4</v>
      </c>
      <c r="H21" s="299">
        <v>4</v>
      </c>
      <c r="I21" s="299">
        <v>75</v>
      </c>
      <c r="J21" s="299">
        <v>22</v>
      </c>
      <c r="K21" s="299">
        <v>14</v>
      </c>
      <c r="L21" s="299">
        <v>0.08</v>
      </c>
      <c r="M21" s="299">
        <v>1.93</v>
      </c>
      <c r="N21" s="299">
        <v>2.0099999999999998</v>
      </c>
      <c r="O21" s="299"/>
      <c r="P21" s="299" t="s">
        <v>518</v>
      </c>
      <c r="Q21" s="299">
        <v>3.9</v>
      </c>
      <c r="R21" s="299">
        <v>20.399999999999999</v>
      </c>
      <c r="S21" s="300">
        <v>55</v>
      </c>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row>
    <row r="22" spans="2:46" ht="15" customHeight="1">
      <c r="B22" s="460"/>
      <c r="C22" s="458"/>
      <c r="D22" s="297" t="s">
        <v>521</v>
      </c>
      <c r="E22" s="298">
        <v>0</v>
      </c>
      <c r="F22" s="299">
        <v>0</v>
      </c>
      <c r="G22" s="299">
        <v>4</v>
      </c>
      <c r="H22" s="299">
        <v>4</v>
      </c>
      <c r="I22" s="299">
        <v>69</v>
      </c>
      <c r="J22" s="299">
        <v>21</v>
      </c>
      <c r="K22" s="299">
        <v>5</v>
      </c>
      <c r="L22" s="299">
        <v>0.06</v>
      </c>
      <c r="M22" s="299">
        <v>1.93</v>
      </c>
      <c r="N22" s="299">
        <v>1.99</v>
      </c>
      <c r="O22" s="299"/>
      <c r="P22" s="299" t="s">
        <v>518</v>
      </c>
      <c r="Q22" s="299">
        <v>4.5</v>
      </c>
      <c r="R22" s="299">
        <v>19.5</v>
      </c>
      <c r="S22" s="300">
        <v>61</v>
      </c>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row>
    <row r="23" spans="2:46" ht="15" customHeight="1">
      <c r="B23" s="460"/>
      <c r="C23" s="458"/>
      <c r="D23" s="297" t="s">
        <v>522</v>
      </c>
      <c r="E23" s="298">
        <v>0</v>
      </c>
      <c r="F23" s="299">
        <v>0</v>
      </c>
      <c r="G23" s="299">
        <v>3</v>
      </c>
      <c r="H23" s="299">
        <v>3</v>
      </c>
      <c r="I23" s="299">
        <v>67</v>
      </c>
      <c r="J23" s="299">
        <v>16</v>
      </c>
      <c r="K23" s="299">
        <v>11</v>
      </c>
      <c r="L23" s="299">
        <v>0.05</v>
      </c>
      <c r="M23" s="299">
        <v>1.93</v>
      </c>
      <c r="N23" s="299">
        <v>1.98</v>
      </c>
      <c r="O23" s="299"/>
      <c r="P23" s="299" t="s">
        <v>518</v>
      </c>
      <c r="Q23" s="299">
        <v>2.1</v>
      </c>
      <c r="R23" s="299">
        <v>18.399999999999999</v>
      </c>
      <c r="S23" s="300">
        <v>65</v>
      </c>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row>
    <row r="24" spans="2:46" ht="15" customHeight="1">
      <c r="B24" s="460"/>
      <c r="C24" s="458"/>
      <c r="D24" s="297" t="s">
        <v>523</v>
      </c>
      <c r="E24" s="298">
        <v>0</v>
      </c>
      <c r="F24" s="299">
        <v>0</v>
      </c>
      <c r="G24" s="299">
        <v>4</v>
      </c>
      <c r="H24" s="299">
        <v>4</v>
      </c>
      <c r="I24" s="299">
        <v>63</v>
      </c>
      <c r="J24" s="299">
        <v>21</v>
      </c>
      <c r="K24" s="299">
        <v>6</v>
      </c>
      <c r="L24" s="299">
        <v>0.05</v>
      </c>
      <c r="M24" s="299">
        <v>1.93</v>
      </c>
      <c r="N24" s="299">
        <v>1.98</v>
      </c>
      <c r="O24" s="299"/>
      <c r="P24" s="299" t="s">
        <v>518</v>
      </c>
      <c r="Q24" s="299">
        <v>2</v>
      </c>
      <c r="R24" s="299">
        <v>17</v>
      </c>
      <c r="S24" s="300">
        <v>73</v>
      </c>
      <c r="Y24" s="309"/>
      <c r="Z24" s="309"/>
      <c r="AA24" s="309"/>
      <c r="AB24" s="309"/>
      <c r="AR24" s="309"/>
      <c r="AS24" s="309"/>
      <c r="AT24" s="309"/>
    </row>
    <row r="25" spans="2:46" ht="15" customHeight="1">
      <c r="B25" s="460"/>
      <c r="C25" s="458"/>
      <c r="D25" s="297" t="s">
        <v>524</v>
      </c>
      <c r="E25" s="298">
        <v>0</v>
      </c>
      <c r="F25" s="299">
        <v>0</v>
      </c>
      <c r="G25" s="299">
        <v>4</v>
      </c>
      <c r="H25" s="299">
        <v>4</v>
      </c>
      <c r="I25" s="299">
        <v>62</v>
      </c>
      <c r="J25" s="299">
        <v>16</v>
      </c>
      <c r="K25" s="299">
        <v>5</v>
      </c>
      <c r="L25" s="299">
        <v>7.0000000000000007E-2</v>
      </c>
      <c r="M25" s="299">
        <v>1.94</v>
      </c>
      <c r="N25" s="299">
        <v>2.0099999999999998</v>
      </c>
      <c r="O25" s="299"/>
      <c r="P25" s="299" t="s">
        <v>518</v>
      </c>
      <c r="Q25" s="299">
        <v>1.8</v>
      </c>
      <c r="R25" s="299">
        <v>16.100000000000001</v>
      </c>
      <c r="S25" s="300">
        <v>85</v>
      </c>
      <c r="Y25" s="309"/>
      <c r="Z25" s="309"/>
      <c r="AA25" s="309"/>
      <c r="AB25" s="309"/>
      <c r="AS25" s="309"/>
      <c r="AT25" s="309"/>
    </row>
    <row r="26" spans="2:46" ht="15" customHeight="1">
      <c r="B26" s="460"/>
      <c r="C26" s="458"/>
      <c r="D26" s="297" t="s">
        <v>525</v>
      </c>
      <c r="E26" s="298">
        <v>0</v>
      </c>
      <c r="F26" s="299">
        <v>0</v>
      </c>
      <c r="G26" s="299">
        <v>3</v>
      </c>
      <c r="H26" s="299">
        <v>3</v>
      </c>
      <c r="I26" s="299">
        <v>63</v>
      </c>
      <c r="J26" s="299">
        <v>17</v>
      </c>
      <c r="K26" s="299">
        <v>4</v>
      </c>
      <c r="L26" s="299">
        <v>0.06</v>
      </c>
      <c r="M26" s="299">
        <v>1.92</v>
      </c>
      <c r="N26" s="299">
        <v>1.98</v>
      </c>
      <c r="O26" s="299"/>
      <c r="P26" s="299" t="s">
        <v>518</v>
      </c>
      <c r="Q26" s="299">
        <v>2.4</v>
      </c>
      <c r="R26" s="299">
        <v>16.100000000000001</v>
      </c>
      <c r="S26" s="300">
        <v>86</v>
      </c>
      <c r="Y26" s="309"/>
      <c r="Z26" s="309"/>
      <c r="AA26" s="309"/>
      <c r="AB26" s="309"/>
      <c r="AS26" s="309"/>
      <c r="AT26" s="309"/>
    </row>
    <row r="27" spans="2:46" ht="15" customHeight="1">
      <c r="B27" s="460"/>
      <c r="C27" s="458"/>
      <c r="D27" s="297" t="s">
        <v>526</v>
      </c>
      <c r="E27" s="298">
        <v>0</v>
      </c>
      <c r="F27" s="299">
        <v>0</v>
      </c>
      <c r="G27" s="299">
        <v>2</v>
      </c>
      <c r="H27" s="299">
        <v>2</v>
      </c>
      <c r="I27" s="299">
        <v>69</v>
      </c>
      <c r="J27" s="299">
        <v>23</v>
      </c>
      <c r="K27" s="299">
        <v>9</v>
      </c>
      <c r="L27" s="299">
        <v>0.04</v>
      </c>
      <c r="M27" s="299">
        <v>1.92</v>
      </c>
      <c r="N27" s="299">
        <v>1.96</v>
      </c>
      <c r="O27" s="299"/>
      <c r="P27" s="299" t="s">
        <v>518</v>
      </c>
      <c r="Q27" s="299">
        <v>2.8</v>
      </c>
      <c r="R27" s="299">
        <v>16.7</v>
      </c>
      <c r="S27" s="300">
        <v>87</v>
      </c>
      <c r="Y27" s="309"/>
      <c r="Z27" s="309"/>
      <c r="AA27" s="309"/>
      <c r="AB27" s="309"/>
      <c r="AS27" s="309"/>
      <c r="AT27" s="309"/>
    </row>
    <row r="28" spans="2:46" ht="15" customHeight="1">
      <c r="B28" s="460"/>
      <c r="C28" s="458"/>
      <c r="D28" s="297" t="s">
        <v>527</v>
      </c>
      <c r="E28" s="298">
        <v>1</v>
      </c>
      <c r="F28" s="299">
        <v>0</v>
      </c>
      <c r="G28" s="299">
        <v>2</v>
      </c>
      <c r="H28" s="299">
        <v>2</v>
      </c>
      <c r="I28" s="299">
        <v>69</v>
      </c>
      <c r="J28" s="299">
        <v>18</v>
      </c>
      <c r="K28" s="299">
        <v>10</v>
      </c>
      <c r="L28" s="299">
        <v>7.0000000000000007E-2</v>
      </c>
      <c r="M28" s="299">
        <v>1.94</v>
      </c>
      <c r="N28" s="299">
        <v>2.0099999999999998</v>
      </c>
      <c r="O28" s="299"/>
      <c r="P28" s="299" t="s">
        <v>518</v>
      </c>
      <c r="Q28" s="299">
        <v>4.4000000000000004</v>
      </c>
      <c r="R28" s="299">
        <v>16.899999999999999</v>
      </c>
      <c r="S28" s="300">
        <v>85</v>
      </c>
    </row>
    <row r="29" spans="2:46" ht="15" customHeight="1">
      <c r="B29" s="460"/>
      <c r="C29" s="458"/>
      <c r="D29" s="297" t="s">
        <v>528</v>
      </c>
      <c r="E29" s="298">
        <v>1</v>
      </c>
      <c r="F29" s="299">
        <v>0</v>
      </c>
      <c r="G29" s="299">
        <v>4</v>
      </c>
      <c r="H29" s="299">
        <v>4</v>
      </c>
      <c r="I29" s="299">
        <v>60</v>
      </c>
      <c r="J29" s="299">
        <v>25</v>
      </c>
      <c r="K29" s="299">
        <v>15</v>
      </c>
      <c r="L29" s="299">
        <v>0.08</v>
      </c>
      <c r="M29" s="299">
        <v>1.93</v>
      </c>
      <c r="N29" s="299">
        <v>2.0099999999999998</v>
      </c>
      <c r="O29" s="299"/>
      <c r="P29" s="299" t="s">
        <v>518</v>
      </c>
      <c r="Q29" s="299">
        <v>3.6</v>
      </c>
      <c r="R29" s="299">
        <v>16.600000000000001</v>
      </c>
      <c r="S29" s="300">
        <v>87</v>
      </c>
      <c r="Y29" s="309"/>
    </row>
    <row r="30" spans="2:46" ht="15" customHeight="1">
      <c r="B30" s="460"/>
      <c r="C30" s="459"/>
      <c r="D30" s="297" t="s">
        <v>529</v>
      </c>
      <c r="E30" s="298">
        <v>1</v>
      </c>
      <c r="F30" s="299">
        <v>0</v>
      </c>
      <c r="G30" s="299">
        <v>5</v>
      </c>
      <c r="H30" s="299">
        <v>5</v>
      </c>
      <c r="I30" s="299">
        <v>60</v>
      </c>
      <c r="J30" s="299">
        <v>28</v>
      </c>
      <c r="K30" s="299">
        <v>10</v>
      </c>
      <c r="L30" s="299">
        <v>0.11</v>
      </c>
      <c r="M30" s="299">
        <v>1.94</v>
      </c>
      <c r="N30" s="299">
        <v>2.0499999999999998</v>
      </c>
      <c r="O30" s="299"/>
      <c r="P30" s="299" t="s">
        <v>515</v>
      </c>
      <c r="Q30" s="299">
        <v>3.7</v>
      </c>
      <c r="R30" s="299">
        <v>16.2</v>
      </c>
      <c r="S30" s="300">
        <v>84</v>
      </c>
      <c r="Y30" s="309"/>
    </row>
    <row r="31" spans="2:46" ht="15" customHeight="1">
      <c r="B31" s="460"/>
      <c r="C31" s="457">
        <v>42497</v>
      </c>
      <c r="D31" s="297" t="s">
        <v>492</v>
      </c>
      <c r="E31" s="298">
        <v>1</v>
      </c>
      <c r="F31" s="299">
        <v>0</v>
      </c>
      <c r="G31" s="299">
        <v>5</v>
      </c>
      <c r="H31" s="299">
        <v>5</v>
      </c>
      <c r="I31" s="299">
        <v>65</v>
      </c>
      <c r="J31" s="299">
        <v>20</v>
      </c>
      <c r="K31" s="299">
        <v>12</v>
      </c>
      <c r="L31" s="299">
        <v>0.09</v>
      </c>
      <c r="M31" s="299">
        <v>1.93</v>
      </c>
      <c r="N31" s="299">
        <v>2.02</v>
      </c>
      <c r="O31" s="299"/>
      <c r="P31" s="299" t="s">
        <v>518</v>
      </c>
      <c r="Q31" s="299">
        <v>2.9</v>
      </c>
      <c r="R31" s="299">
        <v>15.9</v>
      </c>
      <c r="S31" s="300">
        <v>80</v>
      </c>
      <c r="Y31" s="309"/>
    </row>
    <row r="32" spans="2:46" ht="15" customHeight="1">
      <c r="B32" s="460"/>
      <c r="C32" s="458"/>
      <c r="D32" s="297" t="s">
        <v>495</v>
      </c>
      <c r="E32" s="298">
        <v>1</v>
      </c>
      <c r="F32" s="299">
        <v>0</v>
      </c>
      <c r="G32" s="299">
        <v>5</v>
      </c>
      <c r="H32" s="299">
        <v>5</v>
      </c>
      <c r="I32" s="299">
        <v>64</v>
      </c>
      <c r="J32" s="299">
        <v>19</v>
      </c>
      <c r="K32" s="299">
        <v>10</v>
      </c>
      <c r="L32" s="299">
        <v>0.09</v>
      </c>
      <c r="M32" s="299">
        <v>1.93</v>
      </c>
      <c r="N32" s="299">
        <v>2.02</v>
      </c>
      <c r="O32" s="299"/>
      <c r="P32" s="299" t="s">
        <v>515</v>
      </c>
      <c r="Q32" s="299">
        <v>2.2999999999999998</v>
      </c>
      <c r="R32" s="299">
        <v>15.2</v>
      </c>
      <c r="S32" s="300">
        <v>76</v>
      </c>
      <c r="Y32" s="309"/>
    </row>
    <row r="33" spans="2:25" ht="15" customHeight="1">
      <c r="B33" s="460"/>
      <c r="C33" s="458"/>
      <c r="D33" s="297" t="s">
        <v>497</v>
      </c>
      <c r="E33" s="298">
        <v>1</v>
      </c>
      <c r="F33" s="299">
        <v>0</v>
      </c>
      <c r="G33" s="299">
        <v>5</v>
      </c>
      <c r="H33" s="299">
        <v>5</v>
      </c>
      <c r="I33" s="299">
        <v>61</v>
      </c>
      <c r="J33" s="299">
        <v>17</v>
      </c>
      <c r="K33" s="299">
        <v>7</v>
      </c>
      <c r="L33" s="299">
        <v>0.08</v>
      </c>
      <c r="M33" s="299">
        <v>1.92</v>
      </c>
      <c r="N33" s="299">
        <v>2</v>
      </c>
      <c r="O33" s="299"/>
      <c r="P33" s="299" t="s">
        <v>518</v>
      </c>
      <c r="Q33" s="299">
        <v>2.6</v>
      </c>
      <c r="R33" s="299">
        <v>15.4</v>
      </c>
      <c r="S33" s="300">
        <v>74</v>
      </c>
      <c r="Y33" s="309"/>
    </row>
    <row r="34" spans="2:25" ht="15" customHeight="1">
      <c r="B34" s="460"/>
      <c r="C34" s="458"/>
      <c r="D34" s="297" t="s">
        <v>500</v>
      </c>
      <c r="E34" s="298">
        <v>1</v>
      </c>
      <c r="F34" s="299">
        <v>0</v>
      </c>
      <c r="G34" s="299">
        <v>4</v>
      </c>
      <c r="H34" s="299">
        <v>4</v>
      </c>
      <c r="I34" s="299">
        <v>62</v>
      </c>
      <c r="J34" s="299">
        <v>13</v>
      </c>
      <c r="K34" s="299">
        <v>1</v>
      </c>
      <c r="L34" s="299">
        <v>7.0000000000000007E-2</v>
      </c>
      <c r="M34" s="299">
        <v>1.94</v>
      </c>
      <c r="N34" s="299">
        <v>2.0099999999999998</v>
      </c>
      <c r="O34" s="299"/>
      <c r="P34" s="299" t="s">
        <v>515</v>
      </c>
      <c r="Q34" s="299">
        <v>1.8</v>
      </c>
      <c r="R34" s="299">
        <v>15.9</v>
      </c>
      <c r="S34" s="300">
        <v>75</v>
      </c>
      <c r="Y34" s="309"/>
    </row>
    <row r="35" spans="2:25" ht="15" customHeight="1">
      <c r="B35" s="460"/>
      <c r="C35" s="458"/>
      <c r="D35" s="297" t="s">
        <v>503</v>
      </c>
      <c r="E35" s="298">
        <v>1</v>
      </c>
      <c r="F35" s="299">
        <v>0</v>
      </c>
      <c r="G35" s="299">
        <v>4</v>
      </c>
      <c r="H35" s="299">
        <v>4</v>
      </c>
      <c r="I35" s="299">
        <v>61</v>
      </c>
      <c r="J35" s="299">
        <v>12</v>
      </c>
      <c r="K35" s="299">
        <v>8</v>
      </c>
      <c r="L35" s="299">
        <v>7.0000000000000007E-2</v>
      </c>
      <c r="M35" s="299">
        <v>1.92</v>
      </c>
      <c r="N35" s="299">
        <v>1.99</v>
      </c>
      <c r="O35" s="299"/>
      <c r="P35" s="299" t="s">
        <v>518</v>
      </c>
      <c r="Q35" s="299">
        <v>1.9</v>
      </c>
      <c r="R35" s="299">
        <v>15.6</v>
      </c>
      <c r="S35" s="300">
        <v>78</v>
      </c>
      <c r="Y35" s="309"/>
    </row>
    <row r="36" spans="2:25" ht="15" customHeight="1">
      <c r="B36" s="460"/>
      <c r="C36" s="458"/>
      <c r="D36" s="297" t="s">
        <v>505</v>
      </c>
      <c r="E36" s="298">
        <v>0</v>
      </c>
      <c r="F36" s="299">
        <v>0</v>
      </c>
      <c r="G36" s="299">
        <v>4</v>
      </c>
      <c r="H36" s="299">
        <v>4</v>
      </c>
      <c r="I36" s="299">
        <v>62</v>
      </c>
      <c r="J36" s="299">
        <v>19</v>
      </c>
      <c r="K36" s="299">
        <v>3</v>
      </c>
      <c r="L36" s="299">
        <v>7.0000000000000007E-2</v>
      </c>
      <c r="M36" s="299">
        <v>1.92</v>
      </c>
      <c r="N36" s="299">
        <v>1.99</v>
      </c>
      <c r="O36" s="299"/>
      <c r="P36" s="299" t="s">
        <v>518</v>
      </c>
      <c r="Q36" s="299">
        <v>3.1</v>
      </c>
      <c r="R36" s="299">
        <v>16.5</v>
      </c>
      <c r="S36" s="300">
        <v>76</v>
      </c>
      <c r="Y36" s="309"/>
    </row>
    <row r="37" spans="2:25" ht="15" customHeight="1">
      <c r="B37" s="460"/>
      <c r="C37" s="458"/>
      <c r="D37" s="297" t="s">
        <v>508</v>
      </c>
      <c r="E37" s="298">
        <v>1</v>
      </c>
      <c r="F37" s="299">
        <v>0</v>
      </c>
      <c r="G37" s="299">
        <v>6</v>
      </c>
      <c r="H37" s="299">
        <v>6</v>
      </c>
      <c r="I37" s="299">
        <v>62</v>
      </c>
      <c r="J37" s="299">
        <v>19</v>
      </c>
      <c r="K37" s="299">
        <v>9</v>
      </c>
      <c r="L37" s="299">
        <v>0.06</v>
      </c>
      <c r="M37" s="299">
        <v>1.92</v>
      </c>
      <c r="N37" s="299">
        <v>1.98</v>
      </c>
      <c r="O37" s="299"/>
      <c r="P37" s="299" t="s">
        <v>518</v>
      </c>
      <c r="Q37" s="299">
        <v>3.5</v>
      </c>
      <c r="R37" s="299">
        <v>17.899999999999999</v>
      </c>
      <c r="S37" s="300">
        <v>71</v>
      </c>
      <c r="Y37" s="309"/>
    </row>
    <row r="38" spans="2:25" ht="15" customHeight="1">
      <c r="B38" s="460"/>
      <c r="C38" s="458"/>
      <c r="D38" s="297" t="s">
        <v>510</v>
      </c>
      <c r="E38" s="298">
        <v>0</v>
      </c>
      <c r="F38" s="299">
        <v>0</v>
      </c>
      <c r="G38" s="299">
        <v>5</v>
      </c>
      <c r="H38" s="299">
        <v>5</v>
      </c>
      <c r="I38" s="299">
        <v>69</v>
      </c>
      <c r="J38" s="299">
        <v>14</v>
      </c>
      <c r="K38" s="299">
        <v>8</v>
      </c>
      <c r="L38" s="299">
        <v>0.06</v>
      </c>
      <c r="M38" s="299">
        <v>1.92</v>
      </c>
      <c r="N38" s="299">
        <v>1.98</v>
      </c>
      <c r="O38" s="299"/>
      <c r="P38" s="299" t="s">
        <v>515</v>
      </c>
      <c r="Q38" s="299">
        <v>5.0999999999999996</v>
      </c>
      <c r="R38" s="299">
        <v>19.2</v>
      </c>
      <c r="S38" s="300">
        <v>64</v>
      </c>
      <c r="Y38" s="309"/>
    </row>
    <row r="39" spans="2:25" ht="15" customHeight="1">
      <c r="B39" s="460"/>
      <c r="C39" s="458"/>
      <c r="D39" s="297" t="s">
        <v>511</v>
      </c>
      <c r="E39" s="298">
        <v>1</v>
      </c>
      <c r="F39" s="299">
        <v>0</v>
      </c>
      <c r="G39" s="299">
        <v>5</v>
      </c>
      <c r="H39" s="299">
        <v>5</v>
      </c>
      <c r="I39" s="299">
        <v>72</v>
      </c>
      <c r="J39" s="299">
        <v>13</v>
      </c>
      <c r="K39" s="299">
        <v>7</v>
      </c>
      <c r="L39" s="299">
        <v>0.06</v>
      </c>
      <c r="M39" s="299">
        <v>1.92</v>
      </c>
      <c r="N39" s="299">
        <v>1.98</v>
      </c>
      <c r="O39" s="299"/>
      <c r="P39" s="299" t="s">
        <v>515</v>
      </c>
      <c r="Q39" s="299">
        <v>5.2</v>
      </c>
      <c r="R39" s="299">
        <v>20.5</v>
      </c>
      <c r="S39" s="300">
        <v>58</v>
      </c>
      <c r="Y39" s="309"/>
    </row>
    <row r="40" spans="2:25" ht="15" customHeight="1" thickBot="1">
      <c r="B40" s="460"/>
      <c r="C40" s="458"/>
      <c r="D40" s="310" t="s">
        <v>512</v>
      </c>
      <c r="E40" s="311">
        <v>1</v>
      </c>
      <c r="F40" s="304">
        <v>0</v>
      </c>
      <c r="G40" s="304">
        <v>4</v>
      </c>
      <c r="H40" s="304">
        <v>4</v>
      </c>
      <c r="I40" s="304">
        <v>77</v>
      </c>
      <c r="J40" s="304">
        <v>18</v>
      </c>
      <c r="K40" s="304">
        <v>6</v>
      </c>
      <c r="L40" s="304">
        <v>0.05</v>
      </c>
      <c r="M40" s="304">
        <v>1.92</v>
      </c>
      <c r="N40" s="304">
        <v>1.97</v>
      </c>
      <c r="O40" s="304"/>
      <c r="P40" s="304" t="s">
        <v>515</v>
      </c>
      <c r="Q40" s="304">
        <v>4.3</v>
      </c>
      <c r="R40" s="304">
        <v>22.3</v>
      </c>
      <c r="S40" s="305">
        <v>54</v>
      </c>
      <c r="Y40" s="309"/>
    </row>
    <row r="41" spans="2:25" ht="15" customHeight="1">
      <c r="B41" s="460"/>
      <c r="C41" s="458"/>
      <c r="D41" s="293" t="s">
        <v>514</v>
      </c>
      <c r="E41" s="294">
        <v>0</v>
      </c>
      <c r="F41" s="295">
        <v>1</v>
      </c>
      <c r="G41" s="295">
        <v>4</v>
      </c>
      <c r="H41" s="295">
        <v>5</v>
      </c>
      <c r="I41" s="295">
        <v>81</v>
      </c>
      <c r="J41" s="295">
        <v>24</v>
      </c>
      <c r="K41" s="295">
        <v>10</v>
      </c>
      <c r="L41" s="295">
        <v>7.0000000000000007E-2</v>
      </c>
      <c r="M41" s="295">
        <v>1.91</v>
      </c>
      <c r="N41" s="295">
        <v>1.98</v>
      </c>
      <c r="O41" s="295"/>
      <c r="P41" s="295" t="s">
        <v>515</v>
      </c>
      <c r="Q41" s="295">
        <v>4</v>
      </c>
      <c r="R41" s="295">
        <v>22.9</v>
      </c>
      <c r="S41" s="296">
        <v>51</v>
      </c>
      <c r="Y41" s="309"/>
    </row>
    <row r="42" spans="2:25" ht="15" customHeight="1">
      <c r="B42" s="460"/>
      <c r="C42" s="458"/>
      <c r="D42" s="297" t="s">
        <v>516</v>
      </c>
      <c r="E42" s="298">
        <v>1</v>
      </c>
      <c r="F42" s="299">
        <v>0</v>
      </c>
      <c r="G42" s="299">
        <v>3</v>
      </c>
      <c r="H42" s="299">
        <v>3</v>
      </c>
      <c r="I42" s="299">
        <v>85</v>
      </c>
      <c r="J42" s="299">
        <v>21</v>
      </c>
      <c r="K42" s="299">
        <v>8</v>
      </c>
      <c r="L42" s="299">
        <v>0.08</v>
      </c>
      <c r="M42" s="299">
        <v>1.91</v>
      </c>
      <c r="N42" s="299">
        <v>1.99</v>
      </c>
      <c r="O42" s="299"/>
      <c r="P42" s="299" t="s">
        <v>515</v>
      </c>
      <c r="Q42" s="299">
        <v>4.5999999999999996</v>
      </c>
      <c r="R42" s="299">
        <v>24.3</v>
      </c>
      <c r="S42" s="300">
        <v>47</v>
      </c>
      <c r="Y42" s="309"/>
    </row>
    <row r="43" spans="2:25" ht="15" customHeight="1">
      <c r="B43" s="460"/>
      <c r="C43" s="458"/>
      <c r="D43" s="297" t="s">
        <v>517</v>
      </c>
      <c r="E43" s="298">
        <v>1</v>
      </c>
      <c r="F43" s="299">
        <v>0</v>
      </c>
      <c r="G43" s="299">
        <v>4</v>
      </c>
      <c r="H43" s="299">
        <v>4</v>
      </c>
      <c r="I43" s="299">
        <v>90</v>
      </c>
      <c r="J43" s="299">
        <v>15</v>
      </c>
      <c r="K43" s="299">
        <v>2</v>
      </c>
      <c r="L43" s="299">
        <v>7.0000000000000007E-2</v>
      </c>
      <c r="M43" s="299">
        <v>1.91</v>
      </c>
      <c r="N43" s="299">
        <v>1.98</v>
      </c>
      <c r="O43" s="299"/>
      <c r="P43" s="299" t="s">
        <v>515</v>
      </c>
      <c r="Q43" s="299">
        <v>3.1</v>
      </c>
      <c r="R43" s="299">
        <v>25.3</v>
      </c>
      <c r="S43" s="300">
        <v>45</v>
      </c>
      <c r="Y43" s="309"/>
    </row>
    <row r="44" spans="2:25" ht="15" customHeight="1">
      <c r="B44" s="460"/>
      <c r="C44" s="458"/>
      <c r="D44" s="297" t="s">
        <v>519</v>
      </c>
      <c r="E44" s="298">
        <v>1</v>
      </c>
      <c r="F44" s="299">
        <v>0</v>
      </c>
      <c r="G44" s="299">
        <v>5</v>
      </c>
      <c r="H44" s="299">
        <v>5</v>
      </c>
      <c r="I44" s="299">
        <v>94</v>
      </c>
      <c r="J44" s="299">
        <v>18</v>
      </c>
      <c r="K44" s="299">
        <v>10</v>
      </c>
      <c r="L44" s="299">
        <v>0.09</v>
      </c>
      <c r="M44" s="299">
        <v>1.93</v>
      </c>
      <c r="N44" s="299">
        <v>2.02</v>
      </c>
      <c r="O44" s="299"/>
      <c r="P44" s="299" t="s">
        <v>515</v>
      </c>
      <c r="Q44" s="299">
        <v>2.8</v>
      </c>
      <c r="R44" s="299">
        <v>25.9</v>
      </c>
      <c r="S44" s="300">
        <v>42</v>
      </c>
      <c r="Y44" s="309"/>
    </row>
    <row r="45" spans="2:25" ht="15" customHeight="1">
      <c r="B45" s="460"/>
      <c r="C45" s="458"/>
      <c r="D45" s="297" t="s">
        <v>520</v>
      </c>
      <c r="E45" s="298">
        <v>1</v>
      </c>
      <c r="F45" s="299">
        <v>0</v>
      </c>
      <c r="G45" s="299">
        <v>5</v>
      </c>
      <c r="H45" s="299">
        <v>5</v>
      </c>
      <c r="I45" s="299">
        <v>96</v>
      </c>
      <c r="J45" s="299">
        <v>15</v>
      </c>
      <c r="K45" s="299">
        <v>9</v>
      </c>
      <c r="L45" s="299">
        <v>0.08</v>
      </c>
      <c r="M45" s="299">
        <v>1.94</v>
      </c>
      <c r="N45" s="299">
        <v>2.02</v>
      </c>
      <c r="O45" s="299"/>
      <c r="P45" s="299" t="s">
        <v>515</v>
      </c>
      <c r="Q45" s="299">
        <v>1.7</v>
      </c>
      <c r="R45" s="299">
        <v>26.5</v>
      </c>
      <c r="S45" s="300">
        <v>42</v>
      </c>
      <c r="Y45" s="309"/>
    </row>
    <row r="46" spans="2:25" ht="15" customHeight="1">
      <c r="B46" s="460"/>
      <c r="C46" s="458"/>
      <c r="D46" s="297" t="s">
        <v>521</v>
      </c>
      <c r="E46" s="298">
        <v>1</v>
      </c>
      <c r="F46" s="299">
        <v>0</v>
      </c>
      <c r="G46" s="299">
        <v>5</v>
      </c>
      <c r="H46" s="299">
        <v>5</v>
      </c>
      <c r="I46" s="299">
        <v>99</v>
      </c>
      <c r="J46" s="299">
        <v>24</v>
      </c>
      <c r="K46" s="299">
        <v>8</v>
      </c>
      <c r="L46" s="299">
        <v>0.11</v>
      </c>
      <c r="M46" s="299">
        <v>1.93</v>
      </c>
      <c r="N46" s="299">
        <v>2.04</v>
      </c>
      <c r="O46" s="299"/>
      <c r="P46" s="299" t="s">
        <v>530</v>
      </c>
      <c r="Q46" s="299">
        <v>1.6</v>
      </c>
      <c r="R46" s="299">
        <v>25.3</v>
      </c>
      <c r="S46" s="300">
        <v>45</v>
      </c>
      <c r="Y46" s="309"/>
    </row>
    <row r="47" spans="2:25" ht="15" customHeight="1">
      <c r="B47" s="460"/>
      <c r="C47" s="458"/>
      <c r="D47" s="297" t="s">
        <v>522</v>
      </c>
      <c r="E47" s="298">
        <v>1</v>
      </c>
      <c r="F47" s="299">
        <v>0</v>
      </c>
      <c r="G47" s="299">
        <v>5</v>
      </c>
      <c r="H47" s="299">
        <v>5</v>
      </c>
      <c r="I47" s="299">
        <v>96</v>
      </c>
      <c r="J47" s="299">
        <v>14</v>
      </c>
      <c r="K47" s="299">
        <v>15</v>
      </c>
      <c r="L47" s="299">
        <v>0.1</v>
      </c>
      <c r="M47" s="299">
        <v>1.93</v>
      </c>
      <c r="N47" s="299">
        <v>2.0299999999999998</v>
      </c>
      <c r="O47" s="299"/>
      <c r="P47" s="299" t="s">
        <v>493</v>
      </c>
      <c r="Q47" s="299">
        <v>2</v>
      </c>
      <c r="R47" s="299">
        <v>25.5</v>
      </c>
      <c r="S47" s="300">
        <v>48</v>
      </c>
      <c r="Y47" s="309"/>
    </row>
    <row r="48" spans="2:25" ht="15" customHeight="1">
      <c r="B48" s="460"/>
      <c r="C48" s="458"/>
      <c r="D48" s="297" t="s">
        <v>523</v>
      </c>
      <c r="E48" s="298">
        <v>1</v>
      </c>
      <c r="F48" s="299">
        <v>0</v>
      </c>
      <c r="G48" s="299">
        <v>5</v>
      </c>
      <c r="H48" s="299">
        <v>5</v>
      </c>
      <c r="I48" s="299">
        <v>86</v>
      </c>
      <c r="J48" s="299">
        <v>14</v>
      </c>
      <c r="K48" s="299">
        <v>11</v>
      </c>
      <c r="L48" s="299">
        <v>0.1</v>
      </c>
      <c r="M48" s="299">
        <v>1.92</v>
      </c>
      <c r="N48" s="299">
        <v>2.02</v>
      </c>
      <c r="O48" s="299"/>
      <c r="P48" s="299" t="s">
        <v>506</v>
      </c>
      <c r="Q48" s="299">
        <v>1.4</v>
      </c>
      <c r="R48" s="299">
        <v>24.5</v>
      </c>
      <c r="S48" s="300">
        <v>50</v>
      </c>
      <c r="Y48" s="309"/>
    </row>
    <row r="49" spans="2:25" ht="15" customHeight="1">
      <c r="B49" s="460"/>
      <c r="C49" s="458"/>
      <c r="D49" s="297" t="s">
        <v>524</v>
      </c>
      <c r="E49" s="298">
        <v>0</v>
      </c>
      <c r="F49" s="299">
        <v>0</v>
      </c>
      <c r="G49" s="299">
        <v>3</v>
      </c>
      <c r="H49" s="299">
        <v>3</v>
      </c>
      <c r="I49" s="299">
        <v>71</v>
      </c>
      <c r="J49" s="299">
        <v>28</v>
      </c>
      <c r="K49" s="299">
        <v>13</v>
      </c>
      <c r="L49" s="299">
        <v>0.08</v>
      </c>
      <c r="M49" s="299">
        <v>1.92</v>
      </c>
      <c r="N49" s="299">
        <v>2</v>
      </c>
      <c r="O49" s="299"/>
      <c r="P49" s="299" t="s">
        <v>506</v>
      </c>
      <c r="Q49" s="299">
        <v>6.3</v>
      </c>
      <c r="R49" s="299">
        <v>22.2</v>
      </c>
      <c r="S49" s="300">
        <v>44</v>
      </c>
      <c r="Y49" s="309"/>
    </row>
    <row r="50" spans="2:25" ht="15" customHeight="1">
      <c r="B50" s="460"/>
      <c r="C50" s="458"/>
      <c r="D50" s="297" t="s">
        <v>525</v>
      </c>
      <c r="E50" s="298">
        <v>0</v>
      </c>
      <c r="F50" s="299">
        <v>0</v>
      </c>
      <c r="G50" s="299">
        <v>2</v>
      </c>
      <c r="H50" s="299">
        <v>2</v>
      </c>
      <c r="I50" s="299">
        <v>71</v>
      </c>
      <c r="J50" s="299">
        <v>19</v>
      </c>
      <c r="K50" s="299">
        <v>12</v>
      </c>
      <c r="L50" s="299">
        <v>0.05</v>
      </c>
      <c r="M50" s="299">
        <v>1.93</v>
      </c>
      <c r="N50" s="299">
        <v>1.98</v>
      </c>
      <c r="O50" s="299"/>
      <c r="P50" s="299" t="s">
        <v>506</v>
      </c>
      <c r="Q50" s="299">
        <v>3.7</v>
      </c>
      <c r="R50" s="299">
        <v>20.399999999999999</v>
      </c>
      <c r="S50" s="300">
        <v>42</v>
      </c>
      <c r="Y50" s="309"/>
    </row>
    <row r="51" spans="2:25" ht="15" customHeight="1">
      <c r="B51" s="460"/>
      <c r="C51" s="458"/>
      <c r="D51" s="297" t="s">
        <v>526</v>
      </c>
      <c r="E51" s="298">
        <v>0</v>
      </c>
      <c r="F51" s="299">
        <v>0</v>
      </c>
      <c r="G51" s="299">
        <v>2</v>
      </c>
      <c r="H51" s="299">
        <v>2</v>
      </c>
      <c r="I51" s="299">
        <v>71</v>
      </c>
      <c r="J51" s="299">
        <v>25</v>
      </c>
      <c r="K51" s="299">
        <v>17</v>
      </c>
      <c r="L51" s="299">
        <v>0.06</v>
      </c>
      <c r="M51" s="299">
        <v>1.93</v>
      </c>
      <c r="N51" s="299">
        <v>1.99</v>
      </c>
      <c r="O51" s="299"/>
      <c r="P51" s="299" t="s">
        <v>506</v>
      </c>
      <c r="Q51" s="299">
        <v>4.0999999999999996</v>
      </c>
      <c r="R51" s="299">
        <v>19.8</v>
      </c>
      <c r="S51" s="300">
        <v>40</v>
      </c>
      <c r="Y51" s="309"/>
    </row>
    <row r="52" spans="2:25" ht="15" customHeight="1">
      <c r="B52" s="460"/>
      <c r="C52" s="458"/>
      <c r="D52" s="297" t="s">
        <v>527</v>
      </c>
      <c r="E52" s="298">
        <v>0</v>
      </c>
      <c r="F52" s="299">
        <v>0</v>
      </c>
      <c r="G52" s="299">
        <v>2</v>
      </c>
      <c r="H52" s="299">
        <v>2</v>
      </c>
      <c r="I52" s="299">
        <v>69</v>
      </c>
      <c r="J52" s="299">
        <v>31</v>
      </c>
      <c r="K52" s="299">
        <v>20</v>
      </c>
      <c r="L52" s="299">
        <v>0.05</v>
      </c>
      <c r="M52" s="299">
        <v>1.93</v>
      </c>
      <c r="N52" s="299">
        <v>1.98</v>
      </c>
      <c r="O52" s="299"/>
      <c r="P52" s="299" t="s">
        <v>506</v>
      </c>
      <c r="Q52" s="299">
        <v>2.9</v>
      </c>
      <c r="R52" s="299">
        <v>18.7</v>
      </c>
      <c r="S52" s="300">
        <v>52</v>
      </c>
      <c r="Y52" s="309"/>
    </row>
    <row r="53" spans="2:25" ht="15" customHeight="1">
      <c r="B53" s="460"/>
      <c r="C53" s="458"/>
      <c r="D53" s="297" t="s">
        <v>528</v>
      </c>
      <c r="E53" s="298">
        <v>0</v>
      </c>
      <c r="F53" s="299">
        <v>0</v>
      </c>
      <c r="G53" s="299">
        <v>2</v>
      </c>
      <c r="H53" s="299">
        <v>2</v>
      </c>
      <c r="I53" s="299">
        <v>68</v>
      </c>
      <c r="J53" s="299">
        <v>45</v>
      </c>
      <c r="K53" s="299">
        <v>25</v>
      </c>
      <c r="L53" s="299">
        <v>0.06</v>
      </c>
      <c r="M53" s="299">
        <v>1.93</v>
      </c>
      <c r="N53" s="299">
        <v>1.99</v>
      </c>
      <c r="O53" s="299"/>
      <c r="P53" s="299" t="s">
        <v>506</v>
      </c>
      <c r="Q53" s="299">
        <v>2</v>
      </c>
      <c r="R53" s="299">
        <v>17</v>
      </c>
      <c r="S53" s="300">
        <v>34</v>
      </c>
      <c r="Y53" s="309"/>
    </row>
    <row r="54" spans="2:25" ht="15" customHeight="1">
      <c r="B54" s="460"/>
      <c r="C54" s="459"/>
      <c r="D54" s="297" t="s">
        <v>529</v>
      </c>
      <c r="E54" s="298">
        <v>0</v>
      </c>
      <c r="F54" s="299">
        <v>0</v>
      </c>
      <c r="G54" s="299">
        <v>2</v>
      </c>
      <c r="H54" s="299">
        <v>2</v>
      </c>
      <c r="I54" s="299">
        <v>65</v>
      </c>
      <c r="J54" s="299">
        <v>47</v>
      </c>
      <c r="K54" s="299">
        <v>17</v>
      </c>
      <c r="L54" s="299">
        <v>0.06</v>
      </c>
      <c r="M54" s="299">
        <v>1.94</v>
      </c>
      <c r="N54" s="299">
        <v>2</v>
      </c>
      <c r="O54" s="299"/>
      <c r="P54" s="299" t="s">
        <v>506</v>
      </c>
      <c r="Q54" s="299">
        <v>1.4</v>
      </c>
      <c r="R54" s="299">
        <v>17.2</v>
      </c>
      <c r="S54" s="300">
        <v>32</v>
      </c>
      <c r="Y54" s="309"/>
    </row>
    <row r="55" spans="2:25" ht="15" customHeight="1">
      <c r="B55" s="460"/>
      <c r="C55" s="457">
        <v>42498</v>
      </c>
      <c r="D55" s="297" t="s">
        <v>492</v>
      </c>
      <c r="E55" s="298">
        <v>0</v>
      </c>
      <c r="F55" s="299">
        <v>0</v>
      </c>
      <c r="G55" s="299">
        <v>4</v>
      </c>
      <c r="H55" s="299">
        <v>4</v>
      </c>
      <c r="I55" s="299">
        <v>61</v>
      </c>
      <c r="J55" s="299">
        <v>40</v>
      </c>
      <c r="K55" s="299">
        <v>19</v>
      </c>
      <c r="L55" s="299">
        <v>0.06</v>
      </c>
      <c r="M55" s="299">
        <v>1.96</v>
      </c>
      <c r="N55" s="299">
        <v>2.02</v>
      </c>
      <c r="O55" s="299"/>
      <c r="P55" s="299" t="s">
        <v>506</v>
      </c>
      <c r="Q55" s="299">
        <v>0.9</v>
      </c>
      <c r="R55" s="299">
        <v>16.2</v>
      </c>
      <c r="S55" s="300">
        <v>32</v>
      </c>
      <c r="Y55" s="309"/>
    </row>
    <row r="56" spans="2:25" ht="15" customHeight="1">
      <c r="B56" s="460"/>
      <c r="C56" s="458"/>
      <c r="D56" s="297" t="s">
        <v>495</v>
      </c>
      <c r="E56" s="298">
        <v>0</v>
      </c>
      <c r="F56" s="299">
        <v>0</v>
      </c>
      <c r="G56" s="299">
        <v>2</v>
      </c>
      <c r="H56" s="299">
        <v>2</v>
      </c>
      <c r="I56" s="299">
        <v>60</v>
      </c>
      <c r="J56" s="299">
        <v>49</v>
      </c>
      <c r="K56" s="299">
        <v>21</v>
      </c>
      <c r="L56" s="299">
        <v>7.0000000000000007E-2</v>
      </c>
      <c r="M56" s="299">
        <v>1.94</v>
      </c>
      <c r="N56" s="299">
        <v>2.0099999999999998</v>
      </c>
      <c r="O56" s="299"/>
      <c r="P56" s="299" t="s">
        <v>530</v>
      </c>
      <c r="Q56" s="299">
        <v>0.9</v>
      </c>
      <c r="R56" s="299">
        <v>15.2</v>
      </c>
      <c r="S56" s="300">
        <v>35</v>
      </c>
      <c r="Y56" s="309"/>
    </row>
    <row r="57" spans="2:25" ht="15" customHeight="1">
      <c r="B57" s="460"/>
      <c r="C57" s="458"/>
      <c r="D57" s="297" t="s">
        <v>497</v>
      </c>
      <c r="E57" s="298">
        <v>0</v>
      </c>
      <c r="F57" s="299">
        <v>0</v>
      </c>
      <c r="G57" s="299">
        <v>2</v>
      </c>
      <c r="H57" s="299">
        <v>2</v>
      </c>
      <c r="I57" s="299">
        <v>59</v>
      </c>
      <c r="J57" s="299">
        <v>48</v>
      </c>
      <c r="K57" s="299">
        <v>19</v>
      </c>
      <c r="L57" s="299">
        <v>0.06</v>
      </c>
      <c r="M57" s="299">
        <v>1.94</v>
      </c>
      <c r="N57" s="299">
        <v>2</v>
      </c>
      <c r="O57" s="299"/>
      <c r="P57" s="299" t="s">
        <v>515</v>
      </c>
      <c r="Q57" s="299">
        <v>0.9</v>
      </c>
      <c r="R57" s="299">
        <v>12.7</v>
      </c>
      <c r="S57" s="300">
        <v>45</v>
      </c>
      <c r="Y57" s="309"/>
    </row>
    <row r="58" spans="2:25" ht="15" customHeight="1">
      <c r="B58" s="460"/>
      <c r="C58" s="458"/>
      <c r="D58" s="297" t="s">
        <v>500</v>
      </c>
      <c r="E58" s="298">
        <v>0</v>
      </c>
      <c r="F58" s="299">
        <v>0</v>
      </c>
      <c r="G58" s="299">
        <v>3</v>
      </c>
      <c r="H58" s="299">
        <v>3</v>
      </c>
      <c r="I58" s="299">
        <v>52</v>
      </c>
      <c r="J58" s="299">
        <v>56</v>
      </c>
      <c r="K58" s="299">
        <v>21</v>
      </c>
      <c r="L58" s="299">
        <v>0.1</v>
      </c>
      <c r="M58" s="299">
        <v>1.94</v>
      </c>
      <c r="N58" s="299">
        <v>2.04</v>
      </c>
      <c r="O58" s="299"/>
      <c r="P58" s="299" t="s">
        <v>515</v>
      </c>
      <c r="Q58" s="299">
        <v>0.3</v>
      </c>
      <c r="R58" s="299">
        <v>11.4</v>
      </c>
      <c r="S58" s="300">
        <v>49</v>
      </c>
      <c r="Y58" s="309"/>
    </row>
    <row r="59" spans="2:25" ht="15" customHeight="1">
      <c r="B59" s="460"/>
      <c r="C59" s="458"/>
      <c r="D59" s="297" t="s">
        <v>503</v>
      </c>
      <c r="E59" s="298">
        <v>0</v>
      </c>
      <c r="F59" s="299">
        <v>0</v>
      </c>
      <c r="G59" s="299">
        <v>3</v>
      </c>
      <c r="H59" s="299">
        <v>3</v>
      </c>
      <c r="I59" s="299">
        <v>49</v>
      </c>
      <c r="J59" s="299">
        <v>52</v>
      </c>
      <c r="K59" s="299">
        <v>19</v>
      </c>
      <c r="L59" s="299">
        <v>0.09</v>
      </c>
      <c r="M59" s="299">
        <v>1.94</v>
      </c>
      <c r="N59" s="299">
        <v>2.0299999999999998</v>
      </c>
      <c r="O59" s="299"/>
      <c r="P59" s="299" t="s">
        <v>498</v>
      </c>
      <c r="Q59" s="299">
        <v>0.8</v>
      </c>
      <c r="R59" s="299">
        <v>10.3</v>
      </c>
      <c r="S59" s="300">
        <v>51</v>
      </c>
      <c r="Y59" s="309"/>
    </row>
    <row r="60" spans="2:25" ht="15" customHeight="1">
      <c r="B60" s="460"/>
      <c r="C60" s="458"/>
      <c r="D60" s="297" t="s">
        <v>505</v>
      </c>
      <c r="E60" s="298">
        <v>0</v>
      </c>
      <c r="F60" s="299">
        <v>0</v>
      </c>
      <c r="G60" s="299">
        <v>5</v>
      </c>
      <c r="H60" s="299">
        <v>5</v>
      </c>
      <c r="I60" s="299">
        <v>42</v>
      </c>
      <c r="J60" s="299">
        <v>42</v>
      </c>
      <c r="K60" s="299">
        <v>23</v>
      </c>
      <c r="L60" s="299">
        <v>0.09</v>
      </c>
      <c r="M60" s="299">
        <v>1.96</v>
      </c>
      <c r="N60" s="299">
        <v>2.0499999999999998</v>
      </c>
      <c r="O60" s="299"/>
      <c r="P60" s="299" t="s">
        <v>531</v>
      </c>
      <c r="Q60" s="299">
        <v>0.8</v>
      </c>
      <c r="R60" s="299">
        <v>13.9</v>
      </c>
      <c r="S60" s="300">
        <v>51</v>
      </c>
      <c r="Y60" s="309"/>
    </row>
    <row r="61" spans="2:25" ht="15" customHeight="1">
      <c r="B61" s="460"/>
      <c r="C61" s="458"/>
      <c r="D61" s="297" t="s">
        <v>508</v>
      </c>
      <c r="E61" s="298">
        <v>0</v>
      </c>
      <c r="F61" s="299">
        <v>0</v>
      </c>
      <c r="G61" s="299">
        <v>5</v>
      </c>
      <c r="H61" s="299">
        <v>5</v>
      </c>
      <c r="I61" s="299">
        <v>46</v>
      </c>
      <c r="J61" s="299">
        <v>49</v>
      </c>
      <c r="K61" s="299">
        <v>20</v>
      </c>
      <c r="L61" s="299">
        <v>0.1</v>
      </c>
      <c r="M61" s="299">
        <v>1.97</v>
      </c>
      <c r="N61" s="299">
        <v>2.0699999999999998</v>
      </c>
      <c r="O61" s="299"/>
      <c r="P61" s="299" t="s">
        <v>530</v>
      </c>
      <c r="Q61" s="299">
        <v>0.6</v>
      </c>
      <c r="R61" s="299">
        <v>18.3</v>
      </c>
      <c r="S61" s="300">
        <v>31</v>
      </c>
      <c r="Y61" s="309"/>
    </row>
    <row r="62" spans="2:25" ht="15" customHeight="1">
      <c r="B62" s="460"/>
      <c r="C62" s="458"/>
      <c r="D62" s="297" t="s">
        <v>510</v>
      </c>
      <c r="E62" s="298">
        <v>0</v>
      </c>
      <c r="F62" s="299">
        <v>1</v>
      </c>
      <c r="G62" s="299">
        <v>4</v>
      </c>
      <c r="H62" s="299">
        <v>5</v>
      </c>
      <c r="I62" s="299">
        <v>56</v>
      </c>
      <c r="J62" s="299">
        <v>50</v>
      </c>
      <c r="K62" s="299">
        <v>22</v>
      </c>
      <c r="L62" s="299">
        <v>0.09</v>
      </c>
      <c r="M62" s="299">
        <v>1.96</v>
      </c>
      <c r="N62" s="299">
        <v>2.0499999999999998</v>
      </c>
      <c r="O62" s="299"/>
      <c r="P62" s="299" t="s">
        <v>493</v>
      </c>
      <c r="Q62" s="299">
        <v>4.2</v>
      </c>
      <c r="R62" s="299">
        <v>19.8</v>
      </c>
      <c r="S62" s="300">
        <v>29</v>
      </c>
      <c r="Y62" s="309"/>
    </row>
    <row r="63" spans="2:25" ht="15" customHeight="1">
      <c r="B63" s="460"/>
      <c r="C63" s="458"/>
      <c r="D63" s="297" t="s">
        <v>511</v>
      </c>
      <c r="E63" s="298">
        <v>1</v>
      </c>
      <c r="F63" s="299">
        <v>0</v>
      </c>
      <c r="G63" s="299">
        <v>2</v>
      </c>
      <c r="H63" s="299">
        <v>2</v>
      </c>
      <c r="I63" s="299">
        <v>64</v>
      </c>
      <c r="J63" s="299">
        <v>40</v>
      </c>
      <c r="K63" s="299">
        <v>15</v>
      </c>
      <c r="L63" s="299">
        <v>0.05</v>
      </c>
      <c r="M63" s="299">
        <v>1.93</v>
      </c>
      <c r="N63" s="299">
        <v>1.98</v>
      </c>
      <c r="O63" s="299"/>
      <c r="P63" s="299" t="s">
        <v>518</v>
      </c>
      <c r="Q63" s="299">
        <v>1.3</v>
      </c>
      <c r="R63" s="299">
        <v>20.8</v>
      </c>
      <c r="S63" s="300">
        <v>30</v>
      </c>
      <c r="Y63" s="309"/>
    </row>
    <row r="64" spans="2:25" ht="15" customHeight="1" thickBot="1">
      <c r="B64" s="460"/>
      <c r="C64" s="458"/>
      <c r="D64" s="310" t="s">
        <v>512</v>
      </c>
      <c r="E64" s="311">
        <v>0</v>
      </c>
      <c r="F64" s="304">
        <v>0</v>
      </c>
      <c r="G64" s="304">
        <v>2</v>
      </c>
      <c r="H64" s="304">
        <v>2</v>
      </c>
      <c r="I64" s="304">
        <v>68</v>
      </c>
      <c r="J64" s="304">
        <v>42</v>
      </c>
      <c r="K64" s="304">
        <v>18</v>
      </c>
      <c r="L64" s="304">
        <v>0.05</v>
      </c>
      <c r="M64" s="304">
        <v>1.93</v>
      </c>
      <c r="N64" s="304">
        <v>1.98</v>
      </c>
      <c r="O64" s="304"/>
      <c r="P64" s="304" t="s">
        <v>532</v>
      </c>
      <c r="Q64" s="304">
        <v>1.3</v>
      </c>
      <c r="R64" s="304">
        <v>21.5</v>
      </c>
      <c r="S64" s="305">
        <v>29</v>
      </c>
      <c r="Y64" s="309"/>
    </row>
    <row r="65" spans="2:25" ht="15" customHeight="1">
      <c r="B65" s="460"/>
      <c r="C65" s="458"/>
      <c r="D65" s="293" t="s">
        <v>514</v>
      </c>
      <c r="E65" s="294">
        <v>0</v>
      </c>
      <c r="F65" s="295">
        <v>0</v>
      </c>
      <c r="G65" s="295">
        <v>2</v>
      </c>
      <c r="H65" s="295">
        <v>2</v>
      </c>
      <c r="I65" s="295">
        <v>71</v>
      </c>
      <c r="J65" s="295">
        <v>47</v>
      </c>
      <c r="K65" s="295">
        <v>20</v>
      </c>
      <c r="L65" s="295">
        <v>0.05</v>
      </c>
      <c r="M65" s="295">
        <v>1.93</v>
      </c>
      <c r="N65" s="295">
        <v>1.98</v>
      </c>
      <c r="O65" s="295"/>
      <c r="P65" s="295" t="s">
        <v>518</v>
      </c>
      <c r="Q65" s="295">
        <v>3.2</v>
      </c>
      <c r="R65" s="295">
        <v>22.4</v>
      </c>
      <c r="S65" s="296">
        <v>25</v>
      </c>
      <c r="Y65" s="309"/>
    </row>
    <row r="66" spans="2:25" ht="15" customHeight="1">
      <c r="B66" s="460"/>
      <c r="C66" s="458"/>
      <c r="D66" s="297" t="s">
        <v>516</v>
      </c>
      <c r="E66" s="298">
        <v>0</v>
      </c>
      <c r="F66" s="299">
        <v>0</v>
      </c>
      <c r="G66" s="299">
        <v>1</v>
      </c>
      <c r="H66" s="299">
        <v>1</v>
      </c>
      <c r="I66" s="299">
        <v>72</v>
      </c>
      <c r="J66" s="299">
        <v>52</v>
      </c>
      <c r="K66" s="299">
        <v>16</v>
      </c>
      <c r="L66" s="299">
        <v>0.05</v>
      </c>
      <c r="M66" s="299">
        <v>1.94</v>
      </c>
      <c r="N66" s="299">
        <v>1.99</v>
      </c>
      <c r="O66" s="299"/>
      <c r="P66" s="299" t="s">
        <v>518</v>
      </c>
      <c r="Q66" s="299">
        <v>1.8</v>
      </c>
      <c r="R66" s="299">
        <v>23.7</v>
      </c>
      <c r="S66" s="300">
        <v>22</v>
      </c>
      <c r="Y66" s="309"/>
    </row>
    <row r="67" spans="2:25" ht="15" customHeight="1">
      <c r="B67" s="460"/>
      <c r="C67" s="458"/>
      <c r="D67" s="297" t="s">
        <v>517</v>
      </c>
      <c r="E67" s="298">
        <v>0</v>
      </c>
      <c r="F67" s="299">
        <v>0</v>
      </c>
      <c r="G67" s="299">
        <v>1</v>
      </c>
      <c r="H67" s="299">
        <v>1</v>
      </c>
      <c r="I67" s="299">
        <v>72</v>
      </c>
      <c r="J67" s="299">
        <v>46</v>
      </c>
      <c r="K67" s="299">
        <v>18</v>
      </c>
      <c r="L67" s="299">
        <v>0.05</v>
      </c>
      <c r="M67" s="299">
        <v>1.93</v>
      </c>
      <c r="N67" s="299">
        <v>1.98</v>
      </c>
      <c r="O67" s="299"/>
      <c r="P67" s="299" t="s">
        <v>515</v>
      </c>
      <c r="Q67" s="299">
        <v>2.2000000000000002</v>
      </c>
      <c r="R67" s="299">
        <v>23.7</v>
      </c>
      <c r="S67" s="300">
        <v>19</v>
      </c>
      <c r="Y67" s="309"/>
    </row>
    <row r="68" spans="2:25" ht="15" customHeight="1">
      <c r="B68" s="460"/>
      <c r="C68" s="458"/>
      <c r="D68" s="297" t="s">
        <v>519</v>
      </c>
      <c r="E68" s="298">
        <v>0</v>
      </c>
      <c r="F68" s="299">
        <v>0</v>
      </c>
      <c r="G68" s="299">
        <v>1</v>
      </c>
      <c r="H68" s="299">
        <v>1</v>
      </c>
      <c r="I68" s="299">
        <v>72</v>
      </c>
      <c r="J68" s="299">
        <v>39</v>
      </c>
      <c r="K68" s="299">
        <v>24</v>
      </c>
      <c r="L68" s="299">
        <v>0.05</v>
      </c>
      <c r="M68" s="299">
        <v>1.93</v>
      </c>
      <c r="N68" s="299">
        <v>1.98</v>
      </c>
      <c r="O68" s="299"/>
      <c r="P68" s="299" t="s">
        <v>533</v>
      </c>
      <c r="Q68" s="299">
        <v>2</v>
      </c>
      <c r="R68" s="299">
        <v>25</v>
      </c>
      <c r="S68" s="300">
        <v>20</v>
      </c>
      <c r="Y68" s="309"/>
    </row>
    <row r="69" spans="2:25" ht="15" customHeight="1">
      <c r="B69" s="460"/>
      <c r="C69" s="458"/>
      <c r="D69" s="297" t="s">
        <v>520</v>
      </c>
      <c r="E69" s="298">
        <v>0</v>
      </c>
      <c r="F69" s="299">
        <v>0</v>
      </c>
      <c r="G69" s="299">
        <v>2</v>
      </c>
      <c r="H69" s="299">
        <v>2</v>
      </c>
      <c r="I69" s="299">
        <v>73</v>
      </c>
      <c r="J69" s="299">
        <v>32</v>
      </c>
      <c r="K69" s="299">
        <v>19</v>
      </c>
      <c r="L69" s="299">
        <v>0.06</v>
      </c>
      <c r="M69" s="299">
        <v>1.92</v>
      </c>
      <c r="N69" s="299">
        <v>1.98</v>
      </c>
      <c r="O69" s="299"/>
      <c r="P69" s="299" t="s">
        <v>534</v>
      </c>
      <c r="Q69" s="299">
        <v>1.4</v>
      </c>
      <c r="R69" s="299">
        <v>24.6</v>
      </c>
      <c r="S69" s="300">
        <v>19</v>
      </c>
      <c r="Y69" s="309"/>
    </row>
    <row r="70" spans="2:25" ht="15" customHeight="1">
      <c r="B70" s="460"/>
      <c r="C70" s="458"/>
      <c r="D70" s="297" t="s">
        <v>521</v>
      </c>
      <c r="E70" s="298">
        <v>0</v>
      </c>
      <c r="F70" s="299">
        <v>0</v>
      </c>
      <c r="G70" s="299">
        <v>2</v>
      </c>
      <c r="H70" s="299">
        <v>2</v>
      </c>
      <c r="I70" s="299">
        <v>73</v>
      </c>
      <c r="J70" s="299">
        <v>40</v>
      </c>
      <c r="K70" s="299">
        <v>19</v>
      </c>
      <c r="L70" s="299">
        <v>0.05</v>
      </c>
      <c r="M70" s="299">
        <v>1.92</v>
      </c>
      <c r="N70" s="299">
        <v>1.97</v>
      </c>
      <c r="O70" s="299"/>
      <c r="P70" s="299" t="s">
        <v>535</v>
      </c>
      <c r="Q70" s="299">
        <v>1.6</v>
      </c>
      <c r="R70" s="299">
        <v>23.7</v>
      </c>
      <c r="S70" s="300">
        <v>19</v>
      </c>
      <c r="Y70" s="309"/>
    </row>
    <row r="71" spans="2:25" ht="15" customHeight="1">
      <c r="B71" s="460"/>
      <c r="C71" s="458"/>
      <c r="D71" s="297" t="s">
        <v>522</v>
      </c>
      <c r="E71" s="298">
        <v>0</v>
      </c>
      <c r="F71" s="299">
        <v>0</v>
      </c>
      <c r="G71" s="299">
        <v>2</v>
      </c>
      <c r="H71" s="299">
        <v>2</v>
      </c>
      <c r="I71" s="299">
        <v>76</v>
      </c>
      <c r="J71" s="299">
        <v>30</v>
      </c>
      <c r="K71" s="299">
        <v>18</v>
      </c>
      <c r="L71" s="299">
        <v>0.06</v>
      </c>
      <c r="M71" s="299">
        <v>1.92</v>
      </c>
      <c r="N71" s="299">
        <v>1.98</v>
      </c>
      <c r="O71" s="299"/>
      <c r="P71" s="299" t="s">
        <v>530</v>
      </c>
      <c r="Q71" s="299">
        <v>1.4</v>
      </c>
      <c r="R71" s="299">
        <v>23.7</v>
      </c>
      <c r="S71" s="300">
        <v>22</v>
      </c>
      <c r="Y71" s="309"/>
    </row>
    <row r="72" spans="2:25" ht="15" customHeight="1">
      <c r="B72" s="460"/>
      <c r="C72" s="458"/>
      <c r="D72" s="297" t="s">
        <v>523</v>
      </c>
      <c r="E72" s="298">
        <v>1</v>
      </c>
      <c r="F72" s="299">
        <v>0</v>
      </c>
      <c r="G72" s="299">
        <v>3</v>
      </c>
      <c r="H72" s="299">
        <v>3</v>
      </c>
      <c r="I72" s="299">
        <v>76</v>
      </c>
      <c r="J72" s="299">
        <v>38</v>
      </c>
      <c r="K72" s="299">
        <v>21</v>
      </c>
      <c r="L72" s="299">
        <v>0.06</v>
      </c>
      <c r="M72" s="299">
        <v>1.92</v>
      </c>
      <c r="N72" s="299">
        <v>1.98</v>
      </c>
      <c r="O72" s="299"/>
      <c r="P72" s="299" t="s">
        <v>518</v>
      </c>
      <c r="Q72" s="299">
        <v>4.5</v>
      </c>
      <c r="R72" s="299">
        <v>21.6</v>
      </c>
      <c r="S72" s="300">
        <v>25</v>
      </c>
      <c r="Y72" s="309"/>
    </row>
    <row r="73" spans="2:25" ht="15" customHeight="1">
      <c r="B73" s="460"/>
      <c r="C73" s="458"/>
      <c r="D73" s="297" t="s">
        <v>524</v>
      </c>
      <c r="E73" s="298">
        <v>1</v>
      </c>
      <c r="F73" s="299">
        <v>0</v>
      </c>
      <c r="G73" s="299">
        <v>4</v>
      </c>
      <c r="H73" s="299">
        <v>4</v>
      </c>
      <c r="I73" s="299">
        <v>77</v>
      </c>
      <c r="J73" s="299">
        <v>51</v>
      </c>
      <c r="K73" s="299">
        <v>26</v>
      </c>
      <c r="L73" s="299">
        <v>0.05</v>
      </c>
      <c r="M73" s="299">
        <v>1.95</v>
      </c>
      <c r="N73" s="299">
        <v>2</v>
      </c>
      <c r="O73" s="299"/>
      <c r="P73" s="299" t="s">
        <v>518</v>
      </c>
      <c r="Q73" s="299">
        <v>3.5</v>
      </c>
      <c r="R73" s="299">
        <v>20.100000000000001</v>
      </c>
      <c r="S73" s="300">
        <v>47</v>
      </c>
      <c r="Y73" s="309"/>
    </row>
    <row r="74" spans="2:25" ht="15" customHeight="1">
      <c r="B74" s="460"/>
      <c r="C74" s="458"/>
      <c r="D74" s="297" t="s">
        <v>525</v>
      </c>
      <c r="E74" s="298">
        <v>1</v>
      </c>
      <c r="F74" s="299">
        <v>0</v>
      </c>
      <c r="G74" s="299">
        <v>4</v>
      </c>
      <c r="H74" s="299">
        <v>4</v>
      </c>
      <c r="I74" s="299">
        <v>70</v>
      </c>
      <c r="J74" s="299">
        <v>52</v>
      </c>
      <c r="K74" s="299">
        <v>24</v>
      </c>
      <c r="L74" s="299">
        <v>7.0000000000000007E-2</v>
      </c>
      <c r="M74" s="299">
        <v>1.96</v>
      </c>
      <c r="N74" s="299">
        <v>2.0299999999999998</v>
      </c>
      <c r="O74" s="299"/>
      <c r="P74" s="299" t="s">
        <v>518</v>
      </c>
      <c r="Q74" s="299">
        <v>2.9</v>
      </c>
      <c r="R74" s="299">
        <v>19.399999999999999</v>
      </c>
      <c r="S74" s="300">
        <v>50</v>
      </c>
      <c r="Y74" s="309"/>
    </row>
    <row r="75" spans="2:25" ht="15" customHeight="1">
      <c r="B75" s="460"/>
      <c r="C75" s="458"/>
      <c r="D75" s="297" t="s">
        <v>526</v>
      </c>
      <c r="E75" s="298">
        <v>2</v>
      </c>
      <c r="F75" s="299">
        <v>0</v>
      </c>
      <c r="G75" s="299">
        <v>6</v>
      </c>
      <c r="H75" s="299">
        <v>6</v>
      </c>
      <c r="I75" s="299">
        <v>65</v>
      </c>
      <c r="J75" s="299">
        <v>51</v>
      </c>
      <c r="K75" s="299">
        <v>21</v>
      </c>
      <c r="L75" s="299">
        <v>0.05</v>
      </c>
      <c r="M75" s="299">
        <v>1.94</v>
      </c>
      <c r="N75" s="299">
        <v>1.99</v>
      </c>
      <c r="O75" s="299"/>
      <c r="P75" s="299" t="s">
        <v>518</v>
      </c>
      <c r="Q75" s="299">
        <v>0.7</v>
      </c>
      <c r="R75" s="299">
        <v>18.2</v>
      </c>
      <c r="S75" s="300">
        <v>50</v>
      </c>
      <c r="Y75" s="309"/>
    </row>
    <row r="76" spans="2:25" ht="15" customHeight="1">
      <c r="B76" s="460"/>
      <c r="C76" s="458"/>
      <c r="D76" s="297" t="s">
        <v>527</v>
      </c>
      <c r="E76" s="298">
        <v>2</v>
      </c>
      <c r="F76" s="299">
        <v>0</v>
      </c>
      <c r="G76" s="299">
        <v>5</v>
      </c>
      <c r="H76" s="299">
        <v>5</v>
      </c>
      <c r="I76" s="299">
        <v>64</v>
      </c>
      <c r="J76" s="299">
        <v>58</v>
      </c>
      <c r="K76" s="299">
        <v>18</v>
      </c>
      <c r="L76" s="299">
        <v>0.08</v>
      </c>
      <c r="M76" s="299">
        <v>1.95</v>
      </c>
      <c r="N76" s="299">
        <v>2.0299999999999998</v>
      </c>
      <c r="O76" s="299"/>
      <c r="P76" s="299" t="s">
        <v>536</v>
      </c>
      <c r="Q76" s="299">
        <v>0.2</v>
      </c>
      <c r="R76" s="299">
        <v>16.899999999999999</v>
      </c>
      <c r="S76" s="300">
        <v>55</v>
      </c>
      <c r="Y76" s="309"/>
    </row>
    <row r="77" spans="2:25" ht="15" customHeight="1">
      <c r="B77" s="460"/>
      <c r="C77" s="458"/>
      <c r="D77" s="297" t="s">
        <v>528</v>
      </c>
      <c r="E77" s="298">
        <v>1</v>
      </c>
      <c r="F77" s="299">
        <v>0</v>
      </c>
      <c r="G77" s="299">
        <v>6</v>
      </c>
      <c r="H77" s="299">
        <v>6</v>
      </c>
      <c r="I77" s="299">
        <v>57</v>
      </c>
      <c r="J77" s="299">
        <v>53</v>
      </c>
      <c r="K77" s="299">
        <v>25</v>
      </c>
      <c r="L77" s="299">
        <v>0.1</v>
      </c>
      <c r="M77" s="299">
        <v>1.95</v>
      </c>
      <c r="N77" s="299">
        <v>2.0499999999999998</v>
      </c>
      <c r="O77" s="299"/>
      <c r="P77" s="299" t="s">
        <v>506</v>
      </c>
      <c r="Q77" s="299">
        <v>1.6</v>
      </c>
      <c r="R77" s="299">
        <v>15.8</v>
      </c>
      <c r="S77" s="300">
        <v>55</v>
      </c>
      <c r="Y77" s="309"/>
    </row>
    <row r="78" spans="2:25" ht="15" customHeight="1">
      <c r="B78" s="460"/>
      <c r="C78" s="459"/>
      <c r="D78" s="297" t="s">
        <v>529</v>
      </c>
      <c r="E78" s="298">
        <v>1</v>
      </c>
      <c r="F78" s="299">
        <v>0</v>
      </c>
      <c r="G78" s="299">
        <v>4</v>
      </c>
      <c r="H78" s="299">
        <v>4</v>
      </c>
      <c r="I78" s="299">
        <v>54</v>
      </c>
      <c r="J78" s="299">
        <v>51</v>
      </c>
      <c r="K78" s="299">
        <v>25</v>
      </c>
      <c r="L78" s="299">
        <v>0.1</v>
      </c>
      <c r="M78" s="299">
        <v>1.96</v>
      </c>
      <c r="N78" s="299">
        <v>2.06</v>
      </c>
      <c r="O78" s="299"/>
      <c r="P78" s="299" t="s">
        <v>506</v>
      </c>
      <c r="Q78" s="299">
        <v>1.2</v>
      </c>
      <c r="R78" s="299">
        <v>15.2</v>
      </c>
      <c r="S78" s="300">
        <v>58</v>
      </c>
      <c r="Y78" s="309"/>
    </row>
    <row r="79" spans="2:25" ht="15" customHeight="1">
      <c r="B79" s="460"/>
      <c r="C79" s="457">
        <v>42499</v>
      </c>
      <c r="D79" s="297" t="s">
        <v>492</v>
      </c>
      <c r="E79" s="298">
        <v>1</v>
      </c>
      <c r="F79" s="299">
        <v>0</v>
      </c>
      <c r="G79" s="299">
        <v>4</v>
      </c>
      <c r="H79" s="299">
        <v>4</v>
      </c>
      <c r="I79" s="299">
        <v>49</v>
      </c>
      <c r="J79" s="299">
        <v>59</v>
      </c>
      <c r="K79" s="299">
        <v>19</v>
      </c>
      <c r="L79" s="299">
        <v>0.1</v>
      </c>
      <c r="M79" s="299">
        <v>1.96</v>
      </c>
      <c r="N79" s="299">
        <v>2.06</v>
      </c>
      <c r="O79" s="299"/>
      <c r="P79" s="299" t="s">
        <v>493</v>
      </c>
      <c r="Q79" s="299">
        <v>1.2</v>
      </c>
      <c r="R79" s="299">
        <v>14.3</v>
      </c>
      <c r="S79" s="300">
        <v>53</v>
      </c>
      <c r="Y79" s="309"/>
    </row>
    <row r="80" spans="2:25" ht="15" customHeight="1">
      <c r="B80" s="460"/>
      <c r="C80" s="458"/>
      <c r="D80" s="297" t="s">
        <v>495</v>
      </c>
      <c r="E80" s="298">
        <v>1</v>
      </c>
      <c r="F80" s="299">
        <v>0</v>
      </c>
      <c r="G80" s="299">
        <v>4</v>
      </c>
      <c r="H80" s="299">
        <v>4</v>
      </c>
      <c r="I80" s="299">
        <v>46</v>
      </c>
      <c r="J80" s="299">
        <v>49</v>
      </c>
      <c r="K80" s="299">
        <v>15</v>
      </c>
      <c r="L80" s="299">
        <v>0.1</v>
      </c>
      <c r="M80" s="299">
        <v>1.98</v>
      </c>
      <c r="N80" s="299">
        <v>2.08</v>
      </c>
      <c r="O80" s="299"/>
      <c r="P80" s="299" t="s">
        <v>498</v>
      </c>
      <c r="Q80" s="299">
        <v>1.7</v>
      </c>
      <c r="R80" s="299">
        <v>14.3</v>
      </c>
      <c r="S80" s="300">
        <v>48</v>
      </c>
      <c r="Y80" s="309"/>
    </row>
    <row r="81" spans="2:25" ht="15" customHeight="1">
      <c r="B81" s="460"/>
      <c r="C81" s="458"/>
      <c r="D81" s="297" t="s">
        <v>497</v>
      </c>
      <c r="E81" s="298">
        <v>0</v>
      </c>
      <c r="F81" s="299">
        <v>0</v>
      </c>
      <c r="G81" s="299">
        <v>3</v>
      </c>
      <c r="H81" s="299">
        <v>3</v>
      </c>
      <c r="I81" s="299">
        <v>47</v>
      </c>
      <c r="J81" s="299">
        <v>51</v>
      </c>
      <c r="K81" s="299">
        <v>25</v>
      </c>
      <c r="L81" s="299">
        <v>0.08</v>
      </c>
      <c r="M81" s="299">
        <v>2.02</v>
      </c>
      <c r="N81" s="299">
        <v>2.1</v>
      </c>
      <c r="O81" s="299"/>
      <c r="P81" s="299" t="s">
        <v>498</v>
      </c>
      <c r="Q81" s="299">
        <v>2.7</v>
      </c>
      <c r="R81" s="299">
        <v>14</v>
      </c>
      <c r="S81" s="300">
        <v>55</v>
      </c>
      <c r="Y81" s="309"/>
    </row>
    <row r="82" spans="2:25" ht="15" customHeight="1">
      <c r="B82" s="460"/>
      <c r="C82" s="458"/>
      <c r="D82" s="297" t="s">
        <v>500</v>
      </c>
      <c r="E82" s="298">
        <v>1</v>
      </c>
      <c r="F82" s="299">
        <v>0</v>
      </c>
      <c r="G82" s="299">
        <v>3</v>
      </c>
      <c r="H82" s="299">
        <v>3</v>
      </c>
      <c r="I82" s="299">
        <v>46</v>
      </c>
      <c r="J82" s="299">
        <v>55</v>
      </c>
      <c r="K82" s="299">
        <v>26</v>
      </c>
      <c r="L82" s="299">
        <v>0.1</v>
      </c>
      <c r="M82" s="299">
        <v>2.06</v>
      </c>
      <c r="N82" s="299">
        <v>2.16</v>
      </c>
      <c r="O82" s="299"/>
      <c r="P82" s="299" t="s">
        <v>498</v>
      </c>
      <c r="Q82" s="299">
        <v>2</v>
      </c>
      <c r="R82" s="299">
        <v>14.1</v>
      </c>
      <c r="S82" s="300">
        <v>57</v>
      </c>
      <c r="Y82" s="309"/>
    </row>
    <row r="83" spans="2:25" ht="15" customHeight="1">
      <c r="B83" s="460"/>
      <c r="C83" s="458"/>
      <c r="D83" s="297" t="s">
        <v>503</v>
      </c>
      <c r="E83" s="298">
        <v>1</v>
      </c>
      <c r="F83" s="299">
        <v>0</v>
      </c>
      <c r="G83" s="299">
        <v>4</v>
      </c>
      <c r="H83" s="299">
        <v>4</v>
      </c>
      <c r="I83" s="299">
        <v>44</v>
      </c>
      <c r="J83" s="299">
        <v>51</v>
      </c>
      <c r="K83" s="299">
        <v>21</v>
      </c>
      <c r="L83" s="299">
        <v>0.08</v>
      </c>
      <c r="M83" s="299">
        <v>2.06</v>
      </c>
      <c r="N83" s="299">
        <v>2.14</v>
      </c>
      <c r="O83" s="299"/>
      <c r="P83" s="299" t="s">
        <v>498</v>
      </c>
      <c r="Q83" s="299">
        <v>1.6</v>
      </c>
      <c r="R83" s="299">
        <v>14.4</v>
      </c>
      <c r="S83" s="300">
        <v>57</v>
      </c>
      <c r="Y83" s="309"/>
    </row>
    <row r="84" spans="2:25" ht="15" customHeight="1">
      <c r="B84" s="460"/>
      <c r="C84" s="458"/>
      <c r="D84" s="297" t="s">
        <v>505</v>
      </c>
      <c r="E84" s="298">
        <v>1</v>
      </c>
      <c r="F84" s="299">
        <v>0</v>
      </c>
      <c r="G84" s="299">
        <v>4</v>
      </c>
      <c r="H84" s="299">
        <v>4</v>
      </c>
      <c r="I84" s="299">
        <v>43</v>
      </c>
      <c r="J84" s="299">
        <v>45</v>
      </c>
      <c r="K84" s="299">
        <v>24</v>
      </c>
      <c r="L84" s="299">
        <v>7.0000000000000007E-2</v>
      </c>
      <c r="M84" s="299">
        <v>2.0699999999999998</v>
      </c>
      <c r="N84" s="299">
        <v>2.14</v>
      </c>
      <c r="O84" s="299"/>
      <c r="P84" s="299" t="s">
        <v>493</v>
      </c>
      <c r="Q84" s="299">
        <v>2.2000000000000002</v>
      </c>
      <c r="R84" s="299">
        <v>14.9</v>
      </c>
      <c r="S84" s="300">
        <v>60</v>
      </c>
      <c r="Y84" s="309"/>
    </row>
    <row r="85" spans="2:25" ht="15" customHeight="1">
      <c r="B85" s="460"/>
      <c r="C85" s="458"/>
      <c r="D85" s="297" t="s">
        <v>508</v>
      </c>
      <c r="E85" s="298">
        <v>1</v>
      </c>
      <c r="F85" s="299">
        <v>1</v>
      </c>
      <c r="G85" s="299">
        <v>6</v>
      </c>
      <c r="H85" s="299">
        <v>7</v>
      </c>
      <c r="I85" s="299">
        <v>42</v>
      </c>
      <c r="J85" s="299">
        <v>40</v>
      </c>
      <c r="K85" s="299">
        <v>17</v>
      </c>
      <c r="L85" s="299">
        <v>0.1</v>
      </c>
      <c r="M85" s="299">
        <v>2.06</v>
      </c>
      <c r="N85" s="299">
        <v>2.16</v>
      </c>
      <c r="O85" s="299"/>
      <c r="P85" s="299" t="s">
        <v>498</v>
      </c>
      <c r="Q85" s="299">
        <v>1.9</v>
      </c>
      <c r="R85" s="299">
        <v>16.399999999999999</v>
      </c>
      <c r="S85" s="300">
        <v>59</v>
      </c>
      <c r="Y85" s="309"/>
    </row>
    <row r="86" spans="2:25" ht="15" customHeight="1">
      <c r="B86" s="460"/>
      <c r="C86" s="458"/>
      <c r="D86" s="297" t="s">
        <v>510</v>
      </c>
      <c r="E86" s="298">
        <v>1</v>
      </c>
      <c r="F86" s="299">
        <v>1</v>
      </c>
      <c r="G86" s="299">
        <v>6</v>
      </c>
      <c r="H86" s="299">
        <v>7</v>
      </c>
      <c r="I86" s="299">
        <v>46</v>
      </c>
      <c r="J86" s="299">
        <v>47</v>
      </c>
      <c r="K86" s="299">
        <v>23</v>
      </c>
      <c r="L86" s="299">
        <v>0.11</v>
      </c>
      <c r="M86" s="299">
        <v>2.04</v>
      </c>
      <c r="N86" s="299">
        <v>2.15</v>
      </c>
      <c r="O86" s="299"/>
      <c r="P86" s="299" t="s">
        <v>515</v>
      </c>
      <c r="Q86" s="299">
        <v>0.7</v>
      </c>
      <c r="R86" s="299">
        <v>18.3</v>
      </c>
      <c r="S86" s="300">
        <v>66</v>
      </c>
      <c r="Y86" s="309"/>
    </row>
    <row r="87" spans="2:25" ht="15" customHeight="1">
      <c r="B87" s="460"/>
      <c r="C87" s="458"/>
      <c r="D87" s="297" t="s">
        <v>511</v>
      </c>
      <c r="E87" s="298">
        <v>1</v>
      </c>
      <c r="F87" s="299">
        <v>1</v>
      </c>
      <c r="G87" s="299">
        <v>5</v>
      </c>
      <c r="H87" s="299">
        <v>6</v>
      </c>
      <c r="I87" s="299">
        <v>59</v>
      </c>
      <c r="J87" s="299">
        <v>45</v>
      </c>
      <c r="K87" s="299">
        <v>17</v>
      </c>
      <c r="L87" s="299">
        <v>0.06</v>
      </c>
      <c r="M87" s="299">
        <v>2</v>
      </c>
      <c r="N87" s="299">
        <v>2.06</v>
      </c>
      <c r="O87" s="299"/>
      <c r="P87" s="299" t="s">
        <v>518</v>
      </c>
      <c r="Q87" s="299">
        <v>3.6</v>
      </c>
      <c r="R87" s="299">
        <v>19.8</v>
      </c>
      <c r="S87" s="300">
        <v>63</v>
      </c>
      <c r="Y87" s="309"/>
    </row>
    <row r="88" spans="2:25" ht="15" customHeight="1" thickBot="1">
      <c r="B88" s="460"/>
      <c r="C88" s="458"/>
      <c r="D88" s="310" t="s">
        <v>512</v>
      </c>
      <c r="E88" s="311">
        <v>1</v>
      </c>
      <c r="F88" s="304">
        <v>0</v>
      </c>
      <c r="G88" s="304">
        <v>4</v>
      </c>
      <c r="H88" s="304">
        <v>4</v>
      </c>
      <c r="I88" s="304">
        <v>66</v>
      </c>
      <c r="J88" s="304">
        <v>49</v>
      </c>
      <c r="K88" s="304">
        <v>16</v>
      </c>
      <c r="L88" s="304">
        <v>0.05</v>
      </c>
      <c r="M88" s="304">
        <v>1.94</v>
      </c>
      <c r="N88" s="304">
        <v>1.99</v>
      </c>
      <c r="O88" s="304"/>
      <c r="P88" s="304" t="s">
        <v>518</v>
      </c>
      <c r="Q88" s="304">
        <v>4.0999999999999996</v>
      </c>
      <c r="R88" s="304">
        <v>20.8</v>
      </c>
      <c r="S88" s="305">
        <v>63</v>
      </c>
      <c r="Y88" s="309"/>
    </row>
    <row r="89" spans="2:25" ht="15" customHeight="1">
      <c r="B89" s="456" t="s">
        <v>537</v>
      </c>
      <c r="C89" s="458"/>
      <c r="D89" s="293" t="s">
        <v>514</v>
      </c>
      <c r="E89" s="294">
        <v>1</v>
      </c>
      <c r="F89" s="295">
        <v>0</v>
      </c>
      <c r="G89" s="295">
        <v>3</v>
      </c>
      <c r="H89" s="295">
        <v>3</v>
      </c>
      <c r="I89" s="295">
        <v>69</v>
      </c>
      <c r="J89" s="295">
        <v>37</v>
      </c>
      <c r="K89" s="295">
        <v>13</v>
      </c>
      <c r="L89" s="295">
        <v>0.05</v>
      </c>
      <c r="M89" s="295">
        <v>1.93</v>
      </c>
      <c r="N89" s="295">
        <v>1.98</v>
      </c>
      <c r="O89" s="295"/>
      <c r="P89" s="295" t="s">
        <v>518</v>
      </c>
      <c r="Q89" s="295">
        <v>4.5</v>
      </c>
      <c r="R89" s="295">
        <v>21.7</v>
      </c>
      <c r="S89" s="296">
        <v>64</v>
      </c>
      <c r="Y89" s="309"/>
    </row>
    <row r="90" spans="2:25" ht="15" customHeight="1">
      <c r="B90" s="456"/>
      <c r="C90" s="458"/>
      <c r="D90" s="297" t="s">
        <v>516</v>
      </c>
      <c r="E90" s="298">
        <v>1</v>
      </c>
      <c r="F90" s="299">
        <v>0</v>
      </c>
      <c r="G90" s="299">
        <v>3</v>
      </c>
      <c r="H90" s="299">
        <v>3</v>
      </c>
      <c r="I90" s="299">
        <v>71</v>
      </c>
      <c r="J90" s="299">
        <v>20</v>
      </c>
      <c r="K90" s="299">
        <v>15</v>
      </c>
      <c r="L90" s="299">
        <v>0.03</v>
      </c>
      <c r="M90" s="299">
        <v>1.94</v>
      </c>
      <c r="N90" s="299">
        <v>1.97</v>
      </c>
      <c r="O90" s="299"/>
      <c r="P90" s="299" t="s">
        <v>518</v>
      </c>
      <c r="Q90" s="299">
        <v>4.5999999999999996</v>
      </c>
      <c r="R90" s="299">
        <v>21.8</v>
      </c>
      <c r="S90" s="300">
        <v>48</v>
      </c>
      <c r="Y90" s="309"/>
    </row>
    <row r="91" spans="2:25" ht="15" customHeight="1">
      <c r="B91" s="456"/>
      <c r="C91" s="458"/>
      <c r="D91" s="297" t="s">
        <v>517</v>
      </c>
      <c r="E91" s="298">
        <v>1</v>
      </c>
      <c r="F91" s="299">
        <v>0</v>
      </c>
      <c r="G91" s="299">
        <v>3</v>
      </c>
      <c r="H91" s="299">
        <v>3</v>
      </c>
      <c r="I91" s="299">
        <v>72</v>
      </c>
      <c r="J91" s="299">
        <v>28</v>
      </c>
      <c r="K91" s="299">
        <v>12</v>
      </c>
      <c r="L91" s="299">
        <v>0.05</v>
      </c>
      <c r="M91" s="299">
        <v>1.97</v>
      </c>
      <c r="N91" s="299">
        <v>2.02</v>
      </c>
      <c r="O91" s="299"/>
      <c r="P91" s="299" t="s">
        <v>518</v>
      </c>
      <c r="Q91" s="299">
        <v>3.8</v>
      </c>
      <c r="R91" s="299">
        <v>21.7</v>
      </c>
      <c r="S91" s="300">
        <v>45</v>
      </c>
      <c r="Y91" s="309"/>
    </row>
    <row r="92" spans="2:25" ht="15" customHeight="1">
      <c r="B92" s="456"/>
      <c r="C92" s="458"/>
      <c r="D92" s="297" t="s">
        <v>519</v>
      </c>
      <c r="E92" s="298">
        <v>0</v>
      </c>
      <c r="F92" s="299">
        <v>0</v>
      </c>
      <c r="G92" s="299">
        <v>3</v>
      </c>
      <c r="H92" s="299">
        <v>3</v>
      </c>
      <c r="I92" s="299">
        <v>73</v>
      </c>
      <c r="J92" s="299">
        <v>19</v>
      </c>
      <c r="K92" s="299">
        <v>9</v>
      </c>
      <c r="L92" s="299">
        <v>0.06</v>
      </c>
      <c r="M92" s="299">
        <v>1.96</v>
      </c>
      <c r="N92" s="299">
        <v>2.02</v>
      </c>
      <c r="O92" s="299"/>
      <c r="P92" s="299" t="s">
        <v>518</v>
      </c>
      <c r="Q92" s="299">
        <v>4.3</v>
      </c>
      <c r="R92" s="299">
        <v>21.1</v>
      </c>
      <c r="S92" s="300">
        <v>48</v>
      </c>
      <c r="Y92" s="309"/>
    </row>
    <row r="93" spans="2:25" ht="15" customHeight="1">
      <c r="B93" s="456"/>
      <c r="C93" s="458"/>
      <c r="D93" s="297" t="s">
        <v>520</v>
      </c>
      <c r="E93" s="298">
        <v>0</v>
      </c>
      <c r="F93" s="299">
        <v>0</v>
      </c>
      <c r="G93" s="299">
        <v>3</v>
      </c>
      <c r="H93" s="299">
        <v>3</v>
      </c>
      <c r="I93" s="299">
        <v>71</v>
      </c>
      <c r="J93" s="299">
        <v>31</v>
      </c>
      <c r="K93" s="299">
        <v>11</v>
      </c>
      <c r="L93" s="299">
        <v>7.0000000000000007E-2</v>
      </c>
      <c r="M93" s="299">
        <v>1.94</v>
      </c>
      <c r="N93" s="299">
        <v>2.0099999999999998</v>
      </c>
      <c r="O93" s="299"/>
      <c r="P93" s="299" t="s">
        <v>518</v>
      </c>
      <c r="Q93" s="299">
        <v>4.4000000000000004</v>
      </c>
      <c r="R93" s="299">
        <v>20.3</v>
      </c>
      <c r="S93" s="300">
        <v>52</v>
      </c>
      <c r="Y93" s="309"/>
    </row>
    <row r="94" spans="2:25" ht="15" customHeight="1">
      <c r="B94" s="456"/>
      <c r="C94" s="458"/>
      <c r="D94" s="297" t="s">
        <v>521</v>
      </c>
      <c r="E94" s="298">
        <v>0</v>
      </c>
      <c r="F94" s="299">
        <v>0</v>
      </c>
      <c r="G94" s="299">
        <v>3</v>
      </c>
      <c r="H94" s="299">
        <v>3</v>
      </c>
      <c r="I94" s="299">
        <v>69</v>
      </c>
      <c r="J94" s="299">
        <v>35</v>
      </c>
      <c r="K94" s="299">
        <v>15</v>
      </c>
      <c r="L94" s="299">
        <v>0.05</v>
      </c>
      <c r="M94" s="299">
        <v>1.94</v>
      </c>
      <c r="N94" s="299">
        <v>1.99</v>
      </c>
      <c r="O94" s="299"/>
      <c r="P94" s="299" t="s">
        <v>518</v>
      </c>
      <c r="Q94" s="299">
        <v>3.9</v>
      </c>
      <c r="R94" s="299">
        <v>20.3</v>
      </c>
      <c r="S94" s="300">
        <v>58</v>
      </c>
      <c r="Y94" s="309"/>
    </row>
    <row r="95" spans="2:25" ht="15" customHeight="1">
      <c r="B95" s="456"/>
      <c r="C95" s="458"/>
      <c r="D95" s="297" t="s">
        <v>522</v>
      </c>
      <c r="E95" s="298">
        <v>0</v>
      </c>
      <c r="F95" s="299">
        <v>0</v>
      </c>
      <c r="G95" s="299">
        <v>3</v>
      </c>
      <c r="H95" s="299">
        <v>3</v>
      </c>
      <c r="I95" s="299">
        <v>68</v>
      </c>
      <c r="J95" s="299">
        <v>34</v>
      </c>
      <c r="K95" s="299">
        <v>13</v>
      </c>
      <c r="L95" s="299">
        <v>7.0000000000000007E-2</v>
      </c>
      <c r="M95" s="299">
        <v>1.94</v>
      </c>
      <c r="N95" s="299">
        <v>2.0099999999999998</v>
      </c>
      <c r="O95" s="299"/>
      <c r="P95" s="299" t="s">
        <v>518</v>
      </c>
      <c r="Q95" s="299">
        <v>3.9</v>
      </c>
      <c r="R95" s="299">
        <v>19.3</v>
      </c>
      <c r="S95" s="300">
        <v>61</v>
      </c>
      <c r="Y95" s="309"/>
    </row>
    <row r="96" spans="2:25" ht="15" customHeight="1">
      <c r="B96" s="456"/>
      <c r="C96" s="458"/>
      <c r="D96" s="297" t="s">
        <v>523</v>
      </c>
      <c r="E96" s="298">
        <v>0</v>
      </c>
      <c r="F96" s="299">
        <v>0</v>
      </c>
      <c r="G96" s="299">
        <v>4</v>
      </c>
      <c r="H96" s="299">
        <v>4</v>
      </c>
      <c r="I96" s="299">
        <v>64</v>
      </c>
      <c r="J96" s="299">
        <v>40</v>
      </c>
      <c r="K96" s="299">
        <v>16</v>
      </c>
      <c r="L96" s="299">
        <v>0.06</v>
      </c>
      <c r="M96" s="299">
        <v>1.94</v>
      </c>
      <c r="N96" s="299">
        <v>2</v>
      </c>
      <c r="O96" s="299"/>
      <c r="P96" s="299" t="s">
        <v>518</v>
      </c>
      <c r="Q96" s="299">
        <v>2.7</v>
      </c>
      <c r="R96" s="299">
        <v>17.600000000000001</v>
      </c>
      <c r="S96" s="300">
        <v>80</v>
      </c>
      <c r="Y96" s="309"/>
    </row>
    <row r="97" spans="2:25" ht="15" customHeight="1">
      <c r="B97" s="456"/>
      <c r="C97" s="458"/>
      <c r="D97" s="297" t="s">
        <v>524</v>
      </c>
      <c r="E97" s="298">
        <v>0</v>
      </c>
      <c r="F97" s="299">
        <v>0</v>
      </c>
      <c r="G97" s="299">
        <v>4</v>
      </c>
      <c r="H97" s="299">
        <v>4</v>
      </c>
      <c r="I97" s="299">
        <v>63</v>
      </c>
      <c r="J97" s="299">
        <v>38</v>
      </c>
      <c r="K97" s="299">
        <v>16</v>
      </c>
      <c r="L97" s="299">
        <v>7.0000000000000007E-2</v>
      </c>
      <c r="M97" s="299">
        <v>1.94</v>
      </c>
      <c r="N97" s="299">
        <v>2.0099999999999998</v>
      </c>
      <c r="O97" s="299"/>
      <c r="P97" s="299" t="s">
        <v>518</v>
      </c>
      <c r="Q97" s="299">
        <v>1.3</v>
      </c>
      <c r="R97" s="299">
        <v>16.600000000000001</v>
      </c>
      <c r="S97" s="300">
        <v>87</v>
      </c>
      <c r="Y97" s="309"/>
    </row>
    <row r="98" spans="2:25" ht="15" customHeight="1">
      <c r="B98" s="456"/>
      <c r="C98" s="458"/>
      <c r="D98" s="297" t="s">
        <v>525</v>
      </c>
      <c r="E98" s="298">
        <v>0</v>
      </c>
      <c r="F98" s="299">
        <v>0</v>
      </c>
      <c r="G98" s="299">
        <v>3</v>
      </c>
      <c r="H98" s="299">
        <v>3</v>
      </c>
      <c r="I98" s="299">
        <v>60</v>
      </c>
      <c r="J98" s="299">
        <v>36</v>
      </c>
      <c r="K98" s="299">
        <v>14</v>
      </c>
      <c r="L98" s="299">
        <v>0.06</v>
      </c>
      <c r="M98" s="299">
        <v>1.94</v>
      </c>
      <c r="N98" s="299">
        <v>2</v>
      </c>
      <c r="O98" s="299"/>
      <c r="P98" s="299" t="s">
        <v>518</v>
      </c>
      <c r="Q98" s="299">
        <v>1.8</v>
      </c>
      <c r="R98" s="299">
        <v>16.399999999999999</v>
      </c>
      <c r="S98" s="300">
        <v>93</v>
      </c>
      <c r="Y98" s="309"/>
    </row>
    <row r="99" spans="2:25" ht="15" customHeight="1">
      <c r="B99" s="456"/>
      <c r="C99" s="458"/>
      <c r="D99" s="297" t="s">
        <v>526</v>
      </c>
      <c r="E99" s="298">
        <v>0</v>
      </c>
      <c r="F99" s="299">
        <v>0</v>
      </c>
      <c r="G99" s="299">
        <v>2</v>
      </c>
      <c r="H99" s="299">
        <v>2</v>
      </c>
      <c r="I99" s="299">
        <v>58</v>
      </c>
      <c r="J99" s="299">
        <v>32</v>
      </c>
      <c r="K99" s="299">
        <v>12</v>
      </c>
      <c r="L99" s="299">
        <v>7.0000000000000007E-2</v>
      </c>
      <c r="M99" s="299">
        <v>1.94</v>
      </c>
      <c r="N99" s="299">
        <v>2.0099999999999998</v>
      </c>
      <c r="O99" s="299"/>
      <c r="P99" s="299" t="s">
        <v>518</v>
      </c>
      <c r="Q99" s="299">
        <v>1.1000000000000001</v>
      </c>
      <c r="R99" s="299">
        <v>16.399999999999999</v>
      </c>
      <c r="S99" s="300">
        <v>95</v>
      </c>
      <c r="Y99" s="309"/>
    </row>
    <row r="100" spans="2:25" ht="15" customHeight="1">
      <c r="B100" s="456"/>
      <c r="C100" s="458"/>
      <c r="D100" s="297" t="s">
        <v>527</v>
      </c>
      <c r="E100" s="298">
        <v>0</v>
      </c>
      <c r="F100" s="299">
        <v>0</v>
      </c>
      <c r="G100" s="299">
        <v>2</v>
      </c>
      <c r="H100" s="299">
        <v>2</v>
      </c>
      <c r="I100" s="299">
        <v>54</v>
      </c>
      <c r="J100" s="299">
        <v>26</v>
      </c>
      <c r="K100" s="299">
        <v>8</v>
      </c>
      <c r="L100" s="299">
        <v>0.08</v>
      </c>
      <c r="M100" s="299">
        <v>1.91</v>
      </c>
      <c r="N100" s="299">
        <v>1.99</v>
      </c>
      <c r="O100" s="299"/>
      <c r="P100" s="299" t="s">
        <v>538</v>
      </c>
      <c r="Q100" s="299">
        <v>1.4</v>
      </c>
      <c r="R100" s="299">
        <v>16.100000000000001</v>
      </c>
      <c r="S100" s="300">
        <v>95</v>
      </c>
      <c r="Y100" s="309"/>
    </row>
    <row r="101" spans="2:25" ht="15" customHeight="1">
      <c r="B101" s="456"/>
      <c r="C101" s="458"/>
      <c r="D101" s="297" t="s">
        <v>528</v>
      </c>
      <c r="E101" s="298">
        <v>0</v>
      </c>
      <c r="F101" s="299">
        <v>0</v>
      </c>
      <c r="G101" s="299">
        <v>2</v>
      </c>
      <c r="H101" s="299">
        <v>2</v>
      </c>
      <c r="I101" s="299">
        <v>59</v>
      </c>
      <c r="J101" s="299">
        <v>23</v>
      </c>
      <c r="K101" s="299">
        <v>7</v>
      </c>
      <c r="L101" s="299">
        <v>7.0000000000000007E-2</v>
      </c>
      <c r="M101" s="299">
        <v>1.93</v>
      </c>
      <c r="N101" s="299">
        <v>2</v>
      </c>
      <c r="O101" s="299"/>
      <c r="P101" s="299" t="s">
        <v>530</v>
      </c>
      <c r="Q101" s="299">
        <v>1.2</v>
      </c>
      <c r="R101" s="299">
        <v>15.5</v>
      </c>
      <c r="S101" s="300">
        <v>94</v>
      </c>
      <c r="Y101" s="309"/>
    </row>
    <row r="102" spans="2:25" ht="15" customHeight="1">
      <c r="B102" s="456"/>
      <c r="C102" s="459"/>
      <c r="D102" s="297" t="s">
        <v>529</v>
      </c>
      <c r="E102" s="298">
        <v>0</v>
      </c>
      <c r="F102" s="299">
        <v>0</v>
      </c>
      <c r="G102" s="299">
        <v>1</v>
      </c>
      <c r="H102" s="299">
        <v>1</v>
      </c>
      <c r="I102" s="299">
        <v>61</v>
      </c>
      <c r="J102" s="299">
        <v>26</v>
      </c>
      <c r="K102" s="299">
        <v>11</v>
      </c>
      <c r="L102" s="299">
        <v>0.08</v>
      </c>
      <c r="M102" s="299">
        <v>1.91</v>
      </c>
      <c r="N102" s="299">
        <v>1.99</v>
      </c>
      <c r="O102" s="299"/>
      <c r="P102" s="299" t="s">
        <v>506</v>
      </c>
      <c r="Q102" s="299">
        <v>1.2</v>
      </c>
      <c r="R102" s="299">
        <v>15.2</v>
      </c>
      <c r="S102" s="300">
        <v>95</v>
      </c>
      <c r="Y102" s="309"/>
    </row>
    <row r="103" spans="2:25" ht="15" customHeight="1">
      <c r="B103" s="456"/>
      <c r="C103" s="457">
        <v>42500</v>
      </c>
      <c r="D103" s="297" t="s">
        <v>492</v>
      </c>
      <c r="E103" s="298">
        <v>0</v>
      </c>
      <c r="F103" s="299">
        <v>0</v>
      </c>
      <c r="G103" s="299">
        <v>1</v>
      </c>
      <c r="H103" s="299">
        <v>1</v>
      </c>
      <c r="I103" s="299">
        <v>62</v>
      </c>
      <c r="J103" s="299">
        <v>11</v>
      </c>
      <c r="K103" s="299">
        <v>11</v>
      </c>
      <c r="L103" s="299">
        <v>0.08</v>
      </c>
      <c r="M103" s="299">
        <v>1.91</v>
      </c>
      <c r="N103" s="299">
        <v>1.99</v>
      </c>
      <c r="O103" s="299"/>
      <c r="P103" s="299" t="s">
        <v>498</v>
      </c>
      <c r="Q103" s="299">
        <v>2.6</v>
      </c>
      <c r="R103" s="299">
        <v>15.1</v>
      </c>
      <c r="S103" s="300">
        <v>95</v>
      </c>
      <c r="Y103" s="309"/>
    </row>
    <row r="104" spans="2:25" ht="15" customHeight="1">
      <c r="B104" s="456"/>
      <c r="C104" s="458"/>
      <c r="D104" s="297" t="s">
        <v>495</v>
      </c>
      <c r="E104" s="298">
        <v>0</v>
      </c>
      <c r="F104" s="299">
        <v>0</v>
      </c>
      <c r="G104" s="299">
        <v>1</v>
      </c>
      <c r="H104" s="299">
        <v>1</v>
      </c>
      <c r="I104" s="299">
        <v>57</v>
      </c>
      <c r="J104" s="299">
        <v>12</v>
      </c>
      <c r="K104" s="299">
        <v>7</v>
      </c>
      <c r="L104" s="299">
        <v>0.06</v>
      </c>
      <c r="M104" s="299">
        <v>1.91</v>
      </c>
      <c r="N104" s="299">
        <v>1.97</v>
      </c>
      <c r="O104" s="299"/>
      <c r="P104" s="299" t="s">
        <v>498</v>
      </c>
      <c r="Q104" s="299">
        <v>2.5</v>
      </c>
      <c r="R104" s="299">
        <v>15.1</v>
      </c>
      <c r="S104" s="300">
        <v>95</v>
      </c>
      <c r="Y104" s="309"/>
    </row>
    <row r="105" spans="2:25" ht="15" customHeight="1">
      <c r="B105" s="456"/>
      <c r="C105" s="458"/>
      <c r="D105" s="297" t="s">
        <v>497</v>
      </c>
      <c r="E105" s="298">
        <v>0</v>
      </c>
      <c r="F105" s="299">
        <v>0</v>
      </c>
      <c r="G105" s="299">
        <v>2</v>
      </c>
      <c r="H105" s="299">
        <v>2</v>
      </c>
      <c r="I105" s="299">
        <v>54</v>
      </c>
      <c r="J105" s="299">
        <v>12</v>
      </c>
      <c r="K105" s="299">
        <v>11</v>
      </c>
      <c r="L105" s="299" t="s">
        <v>501</v>
      </c>
      <c r="M105" s="299" t="s">
        <v>501</v>
      </c>
      <c r="N105" s="299" t="s">
        <v>501</v>
      </c>
      <c r="O105" s="299"/>
      <c r="P105" s="299" t="s">
        <v>493</v>
      </c>
      <c r="Q105" s="299">
        <v>3.5</v>
      </c>
      <c r="R105" s="299">
        <v>15.1</v>
      </c>
      <c r="S105" s="300">
        <v>95</v>
      </c>
      <c r="Y105" s="309"/>
    </row>
    <row r="106" spans="2:25" ht="15" customHeight="1">
      <c r="B106" s="456"/>
      <c r="C106" s="458"/>
      <c r="D106" s="297" t="s">
        <v>500</v>
      </c>
      <c r="E106" s="298">
        <v>0</v>
      </c>
      <c r="F106" s="299">
        <v>0</v>
      </c>
      <c r="G106" s="299">
        <v>1</v>
      </c>
      <c r="H106" s="299">
        <v>1</v>
      </c>
      <c r="I106" s="299">
        <v>55</v>
      </c>
      <c r="J106" s="299">
        <v>13</v>
      </c>
      <c r="K106" s="299">
        <v>-2</v>
      </c>
      <c r="L106" s="299">
        <v>7.0000000000000007E-2</v>
      </c>
      <c r="M106" s="299">
        <v>1.94</v>
      </c>
      <c r="N106" s="299">
        <v>2.0099999999999998</v>
      </c>
      <c r="O106" s="299"/>
      <c r="P106" s="299" t="s">
        <v>498</v>
      </c>
      <c r="Q106" s="299">
        <v>2.5</v>
      </c>
      <c r="R106" s="299">
        <v>15.2</v>
      </c>
      <c r="S106" s="300">
        <v>95</v>
      </c>
      <c r="Y106" s="309"/>
    </row>
    <row r="107" spans="2:25" ht="15" customHeight="1">
      <c r="B107" s="456"/>
      <c r="C107" s="458"/>
      <c r="D107" s="297" t="s">
        <v>503</v>
      </c>
      <c r="E107" s="298">
        <v>0</v>
      </c>
      <c r="F107" s="299">
        <v>0</v>
      </c>
      <c r="G107" s="299">
        <v>1</v>
      </c>
      <c r="H107" s="299">
        <v>1</v>
      </c>
      <c r="I107" s="299">
        <v>54</v>
      </c>
      <c r="J107" s="299">
        <v>9</v>
      </c>
      <c r="K107" s="299">
        <v>6</v>
      </c>
      <c r="L107" s="299">
        <v>0.06</v>
      </c>
      <c r="M107" s="299">
        <v>1.93</v>
      </c>
      <c r="N107" s="299">
        <v>1.99</v>
      </c>
      <c r="O107" s="299"/>
      <c r="P107" s="299" t="s">
        <v>498</v>
      </c>
      <c r="Q107" s="299">
        <v>3.2</v>
      </c>
      <c r="R107" s="299">
        <v>15.1</v>
      </c>
      <c r="S107" s="300">
        <v>95</v>
      </c>
      <c r="Y107" s="309"/>
    </row>
    <row r="108" spans="2:25" ht="15" customHeight="1">
      <c r="B108" s="456"/>
      <c r="C108" s="458"/>
      <c r="D108" s="297" t="s">
        <v>505</v>
      </c>
      <c r="E108" s="298">
        <v>0</v>
      </c>
      <c r="F108" s="299">
        <v>0</v>
      </c>
      <c r="G108" s="299">
        <v>2</v>
      </c>
      <c r="H108" s="299">
        <v>2</v>
      </c>
      <c r="I108" s="299">
        <v>53</v>
      </c>
      <c r="J108" s="299">
        <v>6</v>
      </c>
      <c r="K108" s="299">
        <v>2</v>
      </c>
      <c r="L108" s="299">
        <v>0.05</v>
      </c>
      <c r="M108" s="299">
        <v>1.91</v>
      </c>
      <c r="N108" s="299">
        <v>1.96</v>
      </c>
      <c r="O108" s="299"/>
      <c r="P108" s="299" t="s">
        <v>493</v>
      </c>
      <c r="Q108" s="299">
        <v>3.7</v>
      </c>
      <c r="R108" s="299">
        <v>15.3</v>
      </c>
      <c r="S108" s="300">
        <v>94</v>
      </c>
      <c r="Y108" s="309"/>
    </row>
    <row r="109" spans="2:25" ht="15" customHeight="1">
      <c r="B109" s="456"/>
      <c r="C109" s="458"/>
      <c r="D109" s="297" t="s">
        <v>508</v>
      </c>
      <c r="E109" s="298">
        <v>0</v>
      </c>
      <c r="F109" s="299">
        <v>1</v>
      </c>
      <c r="G109" s="299">
        <v>3</v>
      </c>
      <c r="H109" s="299">
        <v>4</v>
      </c>
      <c r="I109" s="299">
        <v>53</v>
      </c>
      <c r="J109" s="299">
        <v>7</v>
      </c>
      <c r="K109" s="299">
        <v>1</v>
      </c>
      <c r="L109" s="299">
        <v>0.06</v>
      </c>
      <c r="M109" s="299">
        <v>1.94</v>
      </c>
      <c r="N109" s="299">
        <v>2</v>
      </c>
      <c r="O109" s="299"/>
      <c r="P109" s="299" t="s">
        <v>493</v>
      </c>
      <c r="Q109" s="299">
        <v>3.9</v>
      </c>
      <c r="R109" s="299">
        <v>15.7</v>
      </c>
      <c r="S109" s="300">
        <v>94</v>
      </c>
      <c r="Y109" s="309"/>
    </row>
    <row r="110" spans="2:25" ht="15" customHeight="1">
      <c r="B110" s="456"/>
      <c r="C110" s="458"/>
      <c r="D110" s="297" t="s">
        <v>510</v>
      </c>
      <c r="E110" s="298">
        <v>0</v>
      </c>
      <c r="F110" s="299">
        <v>0</v>
      </c>
      <c r="G110" s="299">
        <v>5</v>
      </c>
      <c r="H110" s="299">
        <v>5</v>
      </c>
      <c r="I110" s="299">
        <v>52</v>
      </c>
      <c r="J110" s="299">
        <v>9</v>
      </c>
      <c r="K110" s="299">
        <v>-5</v>
      </c>
      <c r="L110" s="299">
        <v>0.08</v>
      </c>
      <c r="M110" s="299">
        <v>1.94</v>
      </c>
      <c r="N110" s="299">
        <v>2.02</v>
      </c>
      <c r="O110" s="299"/>
      <c r="P110" s="299" t="s">
        <v>493</v>
      </c>
      <c r="Q110" s="299">
        <v>3.8</v>
      </c>
      <c r="R110" s="299">
        <v>16.600000000000001</v>
      </c>
      <c r="S110" s="300">
        <v>93</v>
      </c>
      <c r="Y110" s="309"/>
    </row>
    <row r="111" spans="2:25" ht="15" customHeight="1">
      <c r="B111" s="456"/>
      <c r="C111" s="458"/>
      <c r="D111" s="297" t="s">
        <v>511</v>
      </c>
      <c r="E111" s="298">
        <v>0</v>
      </c>
      <c r="F111" s="299">
        <v>1</v>
      </c>
      <c r="G111" s="299">
        <v>4</v>
      </c>
      <c r="H111" s="299">
        <v>5</v>
      </c>
      <c r="I111" s="299">
        <v>53</v>
      </c>
      <c r="J111" s="299">
        <v>11</v>
      </c>
      <c r="K111" s="299">
        <v>6</v>
      </c>
      <c r="L111" s="299">
        <v>7.0000000000000007E-2</v>
      </c>
      <c r="M111" s="299">
        <v>1.94</v>
      </c>
      <c r="N111" s="299">
        <v>2.0099999999999998</v>
      </c>
      <c r="O111" s="299"/>
      <c r="P111" s="299" t="s">
        <v>498</v>
      </c>
      <c r="Q111" s="299">
        <v>5.4</v>
      </c>
      <c r="R111" s="299">
        <v>18.7</v>
      </c>
      <c r="S111" s="300">
        <v>81</v>
      </c>
      <c r="Y111" s="309"/>
    </row>
    <row r="112" spans="2:25" ht="15" customHeight="1" thickBot="1">
      <c r="B112" s="456"/>
      <c r="C112" s="458"/>
      <c r="D112" s="310" t="s">
        <v>512</v>
      </c>
      <c r="E112" s="311">
        <v>0</v>
      </c>
      <c r="F112" s="304">
        <v>1</v>
      </c>
      <c r="G112" s="304">
        <v>3</v>
      </c>
      <c r="H112" s="304">
        <v>4</v>
      </c>
      <c r="I112" s="304">
        <v>56</v>
      </c>
      <c r="J112" s="304">
        <v>13</v>
      </c>
      <c r="K112" s="304">
        <v>-1</v>
      </c>
      <c r="L112" s="304">
        <v>7.0000000000000007E-2</v>
      </c>
      <c r="M112" s="304">
        <v>1.94</v>
      </c>
      <c r="N112" s="304">
        <v>2.0099999999999998</v>
      </c>
      <c r="O112" s="304"/>
      <c r="P112" s="304" t="s">
        <v>493</v>
      </c>
      <c r="Q112" s="304">
        <v>3.6</v>
      </c>
      <c r="R112" s="304">
        <v>19.3</v>
      </c>
      <c r="S112" s="305">
        <v>79</v>
      </c>
      <c r="Y112" s="309"/>
    </row>
    <row r="113" spans="2:25" ht="15" customHeight="1">
      <c r="B113" s="456" t="s">
        <v>537</v>
      </c>
      <c r="C113" s="458"/>
      <c r="D113" s="293" t="s">
        <v>514</v>
      </c>
      <c r="E113" s="294">
        <v>0</v>
      </c>
      <c r="F113" s="295">
        <v>1</v>
      </c>
      <c r="G113" s="295">
        <v>4</v>
      </c>
      <c r="H113" s="295">
        <v>5</v>
      </c>
      <c r="I113" s="295">
        <v>55</v>
      </c>
      <c r="J113" s="295">
        <v>13</v>
      </c>
      <c r="K113" s="295">
        <v>1</v>
      </c>
      <c r="L113" s="295">
        <v>0.05</v>
      </c>
      <c r="M113" s="295">
        <v>1.91</v>
      </c>
      <c r="N113" s="295">
        <v>1.96</v>
      </c>
      <c r="O113" s="295"/>
      <c r="P113" s="295" t="s">
        <v>498</v>
      </c>
      <c r="Q113" s="295">
        <v>3.7</v>
      </c>
      <c r="R113" s="295">
        <v>20.6</v>
      </c>
      <c r="S113" s="296">
        <v>70</v>
      </c>
      <c r="Y113" s="309"/>
    </row>
    <row r="114" spans="2:25" ht="15" customHeight="1">
      <c r="B114" s="456"/>
      <c r="C114" s="458"/>
      <c r="D114" s="297" t="s">
        <v>516</v>
      </c>
      <c r="E114" s="298">
        <v>0</v>
      </c>
      <c r="F114" s="299">
        <v>1</v>
      </c>
      <c r="G114" s="299">
        <v>4</v>
      </c>
      <c r="H114" s="299">
        <v>5</v>
      </c>
      <c r="I114" s="299">
        <v>55</v>
      </c>
      <c r="J114" s="299">
        <v>9</v>
      </c>
      <c r="K114" s="299">
        <v>0</v>
      </c>
      <c r="L114" s="299">
        <v>0.06</v>
      </c>
      <c r="M114" s="299">
        <v>1.9</v>
      </c>
      <c r="N114" s="299">
        <v>1.96</v>
      </c>
      <c r="O114" s="299"/>
      <c r="P114" s="299" t="s">
        <v>493</v>
      </c>
      <c r="Q114" s="299">
        <v>3.4</v>
      </c>
      <c r="R114" s="299">
        <v>20.9</v>
      </c>
      <c r="S114" s="300">
        <v>67</v>
      </c>
      <c r="Y114" s="309"/>
    </row>
    <row r="115" spans="2:25" ht="15" customHeight="1">
      <c r="B115" s="456"/>
      <c r="C115" s="458"/>
      <c r="D115" s="297" t="s">
        <v>517</v>
      </c>
      <c r="E115" s="298">
        <v>0</v>
      </c>
      <c r="F115" s="299">
        <v>0</v>
      </c>
      <c r="G115" s="299">
        <v>3</v>
      </c>
      <c r="H115" s="299">
        <v>3</v>
      </c>
      <c r="I115" s="299">
        <v>57</v>
      </c>
      <c r="J115" s="299">
        <v>13</v>
      </c>
      <c r="K115" s="299">
        <v>10</v>
      </c>
      <c r="L115" s="299">
        <v>0.06</v>
      </c>
      <c r="M115" s="299">
        <v>1.9</v>
      </c>
      <c r="N115" s="299">
        <v>1.96</v>
      </c>
      <c r="O115" s="299"/>
      <c r="P115" s="299" t="s">
        <v>493</v>
      </c>
      <c r="Q115" s="299">
        <v>3.1</v>
      </c>
      <c r="R115" s="299">
        <v>21.5</v>
      </c>
      <c r="S115" s="300">
        <v>65</v>
      </c>
      <c r="Y115" s="309"/>
    </row>
    <row r="116" spans="2:25" ht="15" customHeight="1">
      <c r="B116" s="456"/>
      <c r="C116" s="458"/>
      <c r="D116" s="297" t="s">
        <v>519</v>
      </c>
      <c r="E116" s="298">
        <v>0</v>
      </c>
      <c r="F116" s="299">
        <v>0</v>
      </c>
      <c r="G116" s="299">
        <v>3</v>
      </c>
      <c r="H116" s="299">
        <v>3</v>
      </c>
      <c r="I116" s="299">
        <v>57</v>
      </c>
      <c r="J116" s="299">
        <v>10</v>
      </c>
      <c r="K116" s="299">
        <v>11</v>
      </c>
      <c r="L116" s="299">
        <v>0.06</v>
      </c>
      <c r="M116" s="299">
        <v>1.9</v>
      </c>
      <c r="N116" s="299">
        <v>1.96</v>
      </c>
      <c r="O116" s="299"/>
      <c r="P116" s="299" t="s">
        <v>506</v>
      </c>
      <c r="Q116" s="299">
        <v>1.5</v>
      </c>
      <c r="R116" s="299">
        <v>21.6</v>
      </c>
      <c r="S116" s="300">
        <v>67</v>
      </c>
      <c r="Y116" s="309"/>
    </row>
    <row r="117" spans="2:25" ht="15" customHeight="1">
      <c r="B117" s="456"/>
      <c r="C117" s="458"/>
      <c r="D117" s="297" t="s">
        <v>520</v>
      </c>
      <c r="E117" s="298">
        <v>0</v>
      </c>
      <c r="F117" s="299">
        <v>0</v>
      </c>
      <c r="G117" s="299">
        <v>4</v>
      </c>
      <c r="H117" s="299">
        <v>4</v>
      </c>
      <c r="I117" s="299">
        <v>55</v>
      </c>
      <c r="J117" s="299">
        <v>6</v>
      </c>
      <c r="K117" s="299">
        <v>7</v>
      </c>
      <c r="L117" s="299">
        <v>7.0000000000000007E-2</v>
      </c>
      <c r="M117" s="299">
        <v>1.91</v>
      </c>
      <c r="N117" s="299">
        <v>1.98</v>
      </c>
      <c r="O117" s="299"/>
      <c r="P117" s="299" t="s">
        <v>498</v>
      </c>
      <c r="Q117" s="299">
        <v>1.1000000000000001</v>
      </c>
      <c r="R117" s="299">
        <v>21.5</v>
      </c>
      <c r="S117" s="300">
        <v>68</v>
      </c>
      <c r="Y117" s="309"/>
    </row>
    <row r="118" spans="2:25" ht="15" customHeight="1">
      <c r="B118" s="456"/>
      <c r="C118" s="458"/>
      <c r="D118" s="297" t="s">
        <v>521</v>
      </c>
      <c r="E118" s="298">
        <v>0</v>
      </c>
      <c r="F118" s="299">
        <v>0</v>
      </c>
      <c r="G118" s="299">
        <v>3</v>
      </c>
      <c r="H118" s="299">
        <v>3</v>
      </c>
      <c r="I118" s="299">
        <v>53</v>
      </c>
      <c r="J118" s="299">
        <v>9</v>
      </c>
      <c r="K118" s="299">
        <v>1</v>
      </c>
      <c r="L118" s="299">
        <v>0.08</v>
      </c>
      <c r="M118" s="299">
        <v>1.91</v>
      </c>
      <c r="N118" s="299">
        <v>1.99</v>
      </c>
      <c r="O118" s="299"/>
      <c r="P118" s="299" t="s">
        <v>518</v>
      </c>
      <c r="Q118" s="299">
        <v>1.2</v>
      </c>
      <c r="R118" s="299">
        <v>20.9</v>
      </c>
      <c r="S118" s="300">
        <v>71</v>
      </c>
      <c r="Y118" s="309"/>
    </row>
    <row r="119" spans="2:25" ht="15" customHeight="1">
      <c r="B119" s="456"/>
      <c r="C119" s="458"/>
      <c r="D119" s="297" t="s">
        <v>522</v>
      </c>
      <c r="E119" s="298">
        <v>0</v>
      </c>
      <c r="F119" s="299">
        <v>0</v>
      </c>
      <c r="G119" s="299">
        <v>6</v>
      </c>
      <c r="H119" s="299">
        <v>6</v>
      </c>
      <c r="I119" s="299">
        <v>47</v>
      </c>
      <c r="J119" s="299">
        <v>14</v>
      </c>
      <c r="K119" s="299">
        <v>13</v>
      </c>
      <c r="L119" s="299">
        <v>0.08</v>
      </c>
      <c r="M119" s="299">
        <v>1.93</v>
      </c>
      <c r="N119" s="299">
        <v>2.0099999999999998</v>
      </c>
      <c r="O119" s="299"/>
      <c r="P119" s="299" t="s">
        <v>535</v>
      </c>
      <c r="Q119" s="299">
        <v>1.2</v>
      </c>
      <c r="R119" s="299">
        <v>19.899999999999999</v>
      </c>
      <c r="S119" s="300">
        <v>73</v>
      </c>
      <c r="Y119" s="309"/>
    </row>
    <row r="120" spans="2:25" ht="15" customHeight="1">
      <c r="B120" s="456"/>
      <c r="C120" s="458"/>
      <c r="D120" s="297" t="s">
        <v>523</v>
      </c>
      <c r="E120" s="298">
        <v>0</v>
      </c>
      <c r="F120" s="299">
        <v>1</v>
      </c>
      <c r="G120" s="299">
        <v>8</v>
      </c>
      <c r="H120" s="299">
        <v>9</v>
      </c>
      <c r="I120" s="299">
        <v>43</v>
      </c>
      <c r="J120" s="299">
        <v>15</v>
      </c>
      <c r="K120" s="299">
        <v>-2</v>
      </c>
      <c r="L120" s="299">
        <v>0.08</v>
      </c>
      <c r="M120" s="299">
        <v>1.9</v>
      </c>
      <c r="N120" s="299">
        <v>1.98</v>
      </c>
      <c r="O120" s="299"/>
      <c r="P120" s="299" t="s">
        <v>535</v>
      </c>
      <c r="Q120" s="299">
        <v>1.3</v>
      </c>
      <c r="R120" s="299">
        <v>17.8</v>
      </c>
      <c r="S120" s="300">
        <v>89</v>
      </c>
      <c r="Y120" s="309"/>
    </row>
    <row r="121" spans="2:25" ht="15" customHeight="1">
      <c r="B121" s="456"/>
      <c r="C121" s="458"/>
      <c r="D121" s="297" t="s">
        <v>524</v>
      </c>
      <c r="E121" s="298">
        <v>0</v>
      </c>
      <c r="F121" s="299">
        <v>1</v>
      </c>
      <c r="G121" s="299">
        <v>8</v>
      </c>
      <c r="H121" s="299">
        <v>9</v>
      </c>
      <c r="I121" s="299">
        <v>43</v>
      </c>
      <c r="J121" s="299">
        <v>9</v>
      </c>
      <c r="K121" s="299">
        <v>4</v>
      </c>
      <c r="L121" s="299">
        <v>0.09</v>
      </c>
      <c r="M121" s="299">
        <v>1.91</v>
      </c>
      <c r="N121" s="299">
        <v>2</v>
      </c>
      <c r="O121" s="299"/>
      <c r="P121" s="299" t="s">
        <v>534</v>
      </c>
      <c r="Q121" s="299">
        <v>1.7</v>
      </c>
      <c r="R121" s="299">
        <v>17.2</v>
      </c>
      <c r="S121" s="300">
        <v>93</v>
      </c>
      <c r="Y121" s="309"/>
    </row>
    <row r="122" spans="2:25" ht="15" customHeight="1">
      <c r="B122" s="456"/>
      <c r="C122" s="458"/>
      <c r="D122" s="297" t="s">
        <v>525</v>
      </c>
      <c r="E122" s="298">
        <v>0</v>
      </c>
      <c r="F122" s="299">
        <v>0</v>
      </c>
      <c r="G122" s="299">
        <v>5</v>
      </c>
      <c r="H122" s="299">
        <v>5</v>
      </c>
      <c r="I122" s="299">
        <v>44</v>
      </c>
      <c r="J122" s="299">
        <v>10</v>
      </c>
      <c r="K122" s="299">
        <v>8</v>
      </c>
      <c r="L122" s="299">
        <v>0.08</v>
      </c>
      <c r="M122" s="299">
        <v>1.89</v>
      </c>
      <c r="N122" s="299">
        <v>1.97</v>
      </c>
      <c r="O122" s="299"/>
      <c r="P122" s="299" t="s">
        <v>506</v>
      </c>
      <c r="Q122" s="299">
        <v>1.6</v>
      </c>
      <c r="R122" s="299">
        <v>17</v>
      </c>
      <c r="S122" s="300">
        <v>93</v>
      </c>
      <c r="Y122" s="309"/>
    </row>
    <row r="123" spans="2:25" ht="15" customHeight="1">
      <c r="B123" s="456"/>
      <c r="C123" s="458"/>
      <c r="D123" s="297" t="s">
        <v>526</v>
      </c>
      <c r="E123" s="298">
        <v>0</v>
      </c>
      <c r="F123" s="299">
        <v>0</v>
      </c>
      <c r="G123" s="299">
        <v>4</v>
      </c>
      <c r="H123" s="299">
        <v>4</v>
      </c>
      <c r="I123" s="299">
        <v>46</v>
      </c>
      <c r="J123" s="299">
        <v>12</v>
      </c>
      <c r="K123" s="299">
        <v>3</v>
      </c>
      <c r="L123" s="299">
        <v>7.0000000000000007E-2</v>
      </c>
      <c r="M123" s="299">
        <v>1.9</v>
      </c>
      <c r="N123" s="299">
        <v>1.97</v>
      </c>
      <c r="O123" s="299"/>
      <c r="P123" s="299" t="s">
        <v>506</v>
      </c>
      <c r="Q123" s="299">
        <v>0.9</v>
      </c>
      <c r="R123" s="299">
        <v>16.7</v>
      </c>
      <c r="S123" s="300">
        <v>94</v>
      </c>
      <c r="Y123" s="309"/>
    </row>
    <row r="124" spans="2:25" ht="15" customHeight="1">
      <c r="B124" s="456"/>
      <c r="C124" s="458"/>
      <c r="D124" s="297" t="s">
        <v>527</v>
      </c>
      <c r="E124" s="298">
        <v>0</v>
      </c>
      <c r="F124" s="299">
        <v>1</v>
      </c>
      <c r="G124" s="299">
        <v>3</v>
      </c>
      <c r="H124" s="299">
        <v>4</v>
      </c>
      <c r="I124" s="299">
        <v>45</v>
      </c>
      <c r="J124" s="299">
        <v>8</v>
      </c>
      <c r="K124" s="299">
        <v>1</v>
      </c>
      <c r="L124" s="299">
        <v>0.08</v>
      </c>
      <c r="M124" s="299">
        <v>1.9</v>
      </c>
      <c r="N124" s="299">
        <v>1.98</v>
      </c>
      <c r="O124" s="299"/>
      <c r="P124" s="299" t="s">
        <v>506</v>
      </c>
      <c r="Q124" s="299">
        <v>2</v>
      </c>
      <c r="R124" s="299">
        <v>15.8</v>
      </c>
      <c r="S124" s="300">
        <v>93</v>
      </c>
      <c r="Y124" s="309"/>
    </row>
    <row r="125" spans="2:25" ht="15" customHeight="1">
      <c r="B125" s="456"/>
      <c r="C125" s="458"/>
      <c r="D125" s="297" t="s">
        <v>528</v>
      </c>
      <c r="E125" s="298">
        <v>0</v>
      </c>
      <c r="F125" s="299">
        <v>0</v>
      </c>
      <c r="G125" s="299">
        <v>3</v>
      </c>
      <c r="H125" s="299">
        <v>3</v>
      </c>
      <c r="I125" s="299">
        <v>45</v>
      </c>
      <c r="J125" s="299">
        <v>4</v>
      </c>
      <c r="K125" s="299">
        <v>3</v>
      </c>
      <c r="L125" s="299">
        <v>7.0000000000000007E-2</v>
      </c>
      <c r="M125" s="299">
        <v>1.9</v>
      </c>
      <c r="N125" s="299">
        <v>1.97</v>
      </c>
      <c r="O125" s="299"/>
      <c r="P125" s="299" t="s">
        <v>493</v>
      </c>
      <c r="Q125" s="299">
        <v>2.2999999999999998</v>
      </c>
      <c r="R125" s="299">
        <v>15.3</v>
      </c>
      <c r="S125" s="300">
        <v>93</v>
      </c>
      <c r="Y125" s="309"/>
    </row>
    <row r="126" spans="2:25" ht="15" customHeight="1">
      <c r="B126" s="456"/>
      <c r="C126" s="459"/>
      <c r="D126" s="297" t="s">
        <v>529</v>
      </c>
      <c r="E126" s="298">
        <v>0</v>
      </c>
      <c r="F126" s="299">
        <v>0</v>
      </c>
      <c r="G126" s="299">
        <v>3</v>
      </c>
      <c r="H126" s="299">
        <v>3</v>
      </c>
      <c r="I126" s="299">
        <v>46</v>
      </c>
      <c r="J126" s="299">
        <v>9</v>
      </c>
      <c r="K126" s="299">
        <v>8</v>
      </c>
      <c r="L126" s="299">
        <v>0.09</v>
      </c>
      <c r="M126" s="299">
        <v>1.93</v>
      </c>
      <c r="N126" s="299">
        <v>2.02</v>
      </c>
      <c r="O126" s="299"/>
      <c r="P126" s="299" t="s">
        <v>493</v>
      </c>
      <c r="Q126" s="299">
        <v>2.8</v>
      </c>
      <c r="R126" s="299">
        <v>14.8</v>
      </c>
      <c r="S126" s="300">
        <v>93</v>
      </c>
      <c r="Y126" s="309"/>
    </row>
    <row r="127" spans="2:25" ht="15" customHeight="1">
      <c r="B127" s="456"/>
      <c r="C127" s="457">
        <v>42501</v>
      </c>
      <c r="D127" s="293" t="s">
        <v>492</v>
      </c>
      <c r="E127" s="294">
        <v>0</v>
      </c>
      <c r="F127" s="295">
        <v>0</v>
      </c>
      <c r="G127" s="295">
        <v>2</v>
      </c>
      <c r="H127" s="295">
        <v>2</v>
      </c>
      <c r="I127" s="295">
        <v>47</v>
      </c>
      <c r="J127" s="295">
        <v>11</v>
      </c>
      <c r="K127" s="295">
        <v>3</v>
      </c>
      <c r="L127" s="295">
        <v>7.0000000000000007E-2</v>
      </c>
      <c r="M127" s="295">
        <v>1.92</v>
      </c>
      <c r="N127" s="295">
        <v>1.99</v>
      </c>
      <c r="O127" s="295"/>
      <c r="P127" s="295" t="s">
        <v>498</v>
      </c>
      <c r="Q127" s="295">
        <v>2.1</v>
      </c>
      <c r="R127" s="295">
        <v>14.4</v>
      </c>
      <c r="S127" s="296">
        <v>94</v>
      </c>
      <c r="Y127" s="309"/>
    </row>
    <row r="128" spans="2:25" ht="15" customHeight="1">
      <c r="B128" s="456"/>
      <c r="C128" s="458"/>
      <c r="D128" s="297" t="s">
        <v>495</v>
      </c>
      <c r="E128" s="298">
        <v>0</v>
      </c>
      <c r="F128" s="299">
        <v>0</v>
      </c>
      <c r="G128" s="299">
        <v>2</v>
      </c>
      <c r="H128" s="299">
        <v>2</v>
      </c>
      <c r="I128" s="299">
        <v>48</v>
      </c>
      <c r="J128" s="299">
        <v>8</v>
      </c>
      <c r="K128" s="299">
        <v>1</v>
      </c>
      <c r="L128" s="299">
        <v>0.08</v>
      </c>
      <c r="M128" s="299">
        <v>1.92</v>
      </c>
      <c r="N128" s="299">
        <v>2</v>
      </c>
      <c r="O128" s="299"/>
      <c r="P128" s="299" t="s">
        <v>498</v>
      </c>
      <c r="Q128" s="299">
        <v>2.2999999999999998</v>
      </c>
      <c r="R128" s="299">
        <v>14.6</v>
      </c>
      <c r="S128" s="300">
        <v>94</v>
      </c>
      <c r="Y128" s="309"/>
    </row>
    <row r="129" spans="2:25" ht="15" customHeight="1">
      <c r="B129" s="456"/>
      <c r="C129" s="458"/>
      <c r="D129" s="297" t="s">
        <v>497</v>
      </c>
      <c r="E129" s="298">
        <v>0</v>
      </c>
      <c r="F129" s="299">
        <v>0</v>
      </c>
      <c r="G129" s="299">
        <v>2</v>
      </c>
      <c r="H129" s="299">
        <v>2</v>
      </c>
      <c r="I129" s="299">
        <v>47</v>
      </c>
      <c r="J129" s="299">
        <v>4</v>
      </c>
      <c r="K129" s="299">
        <v>3</v>
      </c>
      <c r="L129" s="299">
        <v>7.0000000000000007E-2</v>
      </c>
      <c r="M129" s="299">
        <v>1.92</v>
      </c>
      <c r="N129" s="299">
        <v>1.99</v>
      </c>
      <c r="O129" s="299"/>
      <c r="P129" s="299" t="s">
        <v>498</v>
      </c>
      <c r="Q129" s="299">
        <v>2.5</v>
      </c>
      <c r="R129" s="299">
        <v>14.3</v>
      </c>
      <c r="S129" s="300">
        <v>94</v>
      </c>
      <c r="Y129" s="309"/>
    </row>
    <row r="130" spans="2:25" ht="15" customHeight="1">
      <c r="B130" s="456"/>
      <c r="C130" s="458"/>
      <c r="D130" s="297" t="s">
        <v>500</v>
      </c>
      <c r="E130" s="298" t="s">
        <v>501</v>
      </c>
      <c r="F130" s="299">
        <v>0</v>
      </c>
      <c r="G130" s="299">
        <v>2</v>
      </c>
      <c r="H130" s="299">
        <v>2</v>
      </c>
      <c r="I130" s="299">
        <v>44</v>
      </c>
      <c r="J130" s="299">
        <v>8</v>
      </c>
      <c r="K130" s="299">
        <v>-1</v>
      </c>
      <c r="L130" s="299">
        <v>0.05</v>
      </c>
      <c r="M130" s="299">
        <v>1.94</v>
      </c>
      <c r="N130" s="299">
        <v>1.99</v>
      </c>
      <c r="O130" s="299"/>
      <c r="P130" s="299" t="s">
        <v>506</v>
      </c>
      <c r="Q130" s="299">
        <v>1.5</v>
      </c>
      <c r="R130" s="299">
        <v>14.5</v>
      </c>
      <c r="S130" s="300">
        <v>95</v>
      </c>
      <c r="Y130" s="309"/>
    </row>
    <row r="131" spans="2:25" ht="15" customHeight="1">
      <c r="B131" s="456"/>
      <c r="C131" s="458"/>
      <c r="D131" s="297" t="s">
        <v>503</v>
      </c>
      <c r="E131" s="298">
        <v>0</v>
      </c>
      <c r="F131" s="299">
        <v>0</v>
      </c>
      <c r="G131" s="299">
        <v>2</v>
      </c>
      <c r="H131" s="299">
        <v>2</v>
      </c>
      <c r="I131" s="299">
        <v>47</v>
      </c>
      <c r="J131" s="299">
        <v>9</v>
      </c>
      <c r="K131" s="299">
        <v>-2</v>
      </c>
      <c r="L131" s="299">
        <v>0.08</v>
      </c>
      <c r="M131" s="299">
        <v>1.92</v>
      </c>
      <c r="N131" s="299">
        <v>2</v>
      </c>
      <c r="O131" s="299"/>
      <c r="P131" s="299" t="s">
        <v>506</v>
      </c>
      <c r="Q131" s="299">
        <v>2.1</v>
      </c>
      <c r="R131" s="299">
        <v>14.6</v>
      </c>
      <c r="S131" s="300">
        <v>95</v>
      </c>
      <c r="Y131" s="309"/>
    </row>
    <row r="132" spans="2:25" ht="15" customHeight="1">
      <c r="B132" s="456"/>
      <c r="C132" s="458"/>
      <c r="D132" s="297" t="s">
        <v>505</v>
      </c>
      <c r="E132" s="298">
        <v>0</v>
      </c>
      <c r="F132" s="299">
        <v>0</v>
      </c>
      <c r="G132" s="299">
        <v>3</v>
      </c>
      <c r="H132" s="299">
        <v>3</v>
      </c>
      <c r="I132" s="299">
        <v>53</v>
      </c>
      <c r="J132" s="299">
        <v>7</v>
      </c>
      <c r="K132" s="299">
        <v>3</v>
      </c>
      <c r="L132" s="299">
        <v>0.06</v>
      </c>
      <c r="M132" s="299">
        <v>1.9</v>
      </c>
      <c r="N132" s="299">
        <v>1.96</v>
      </c>
      <c r="O132" s="299"/>
      <c r="P132" s="299" t="s">
        <v>493</v>
      </c>
      <c r="Q132" s="299">
        <v>2.1</v>
      </c>
      <c r="R132" s="299">
        <v>14.6</v>
      </c>
      <c r="S132" s="300">
        <v>96</v>
      </c>
      <c r="Y132" s="309"/>
    </row>
    <row r="133" spans="2:25" ht="15" customHeight="1">
      <c r="B133" s="456"/>
      <c r="C133" s="458"/>
      <c r="D133" s="297" t="s">
        <v>508</v>
      </c>
      <c r="E133" s="298">
        <v>0</v>
      </c>
      <c r="F133" s="299">
        <v>0</v>
      </c>
      <c r="G133" s="299">
        <v>4</v>
      </c>
      <c r="H133" s="299">
        <v>4</v>
      </c>
      <c r="I133" s="299">
        <v>49</v>
      </c>
      <c r="J133" s="299">
        <v>13</v>
      </c>
      <c r="K133" s="299">
        <v>3</v>
      </c>
      <c r="L133" s="299">
        <v>0.08</v>
      </c>
      <c r="M133" s="299">
        <v>1.9</v>
      </c>
      <c r="N133" s="299">
        <v>1.98</v>
      </c>
      <c r="O133" s="299"/>
      <c r="P133" s="299" t="s">
        <v>498</v>
      </c>
      <c r="Q133" s="299">
        <v>3.3</v>
      </c>
      <c r="R133" s="299">
        <v>14.5</v>
      </c>
      <c r="S133" s="300">
        <v>95</v>
      </c>
      <c r="Y133" s="309"/>
    </row>
    <row r="134" spans="2:25" ht="15" customHeight="1">
      <c r="B134" s="456"/>
      <c r="C134" s="458"/>
      <c r="D134" s="297" t="s">
        <v>510</v>
      </c>
      <c r="E134" s="298">
        <v>0</v>
      </c>
      <c r="F134" s="299">
        <v>0</v>
      </c>
      <c r="G134" s="299">
        <v>4</v>
      </c>
      <c r="H134" s="299">
        <v>4</v>
      </c>
      <c r="I134" s="299">
        <v>49</v>
      </c>
      <c r="J134" s="299">
        <v>8</v>
      </c>
      <c r="K134" s="299">
        <v>1</v>
      </c>
      <c r="L134" s="299">
        <v>0.08</v>
      </c>
      <c r="M134" s="299">
        <v>1.91</v>
      </c>
      <c r="N134" s="299">
        <v>1.99</v>
      </c>
      <c r="O134" s="299"/>
      <c r="P134" s="299" t="s">
        <v>498</v>
      </c>
      <c r="Q134" s="299">
        <v>2.7</v>
      </c>
      <c r="R134" s="299">
        <v>14.8</v>
      </c>
      <c r="S134" s="300">
        <v>95</v>
      </c>
      <c r="Y134" s="309"/>
    </row>
    <row r="135" spans="2:25" ht="15" customHeight="1">
      <c r="B135" s="456"/>
      <c r="C135" s="458"/>
      <c r="D135" s="297" t="s">
        <v>511</v>
      </c>
      <c r="E135" s="298">
        <v>0</v>
      </c>
      <c r="F135" s="299">
        <v>0</v>
      </c>
      <c r="G135" s="299">
        <v>5</v>
      </c>
      <c r="H135" s="299">
        <v>5</v>
      </c>
      <c r="I135" s="299">
        <v>47</v>
      </c>
      <c r="J135" s="299">
        <v>14</v>
      </c>
      <c r="K135" s="299">
        <v>5</v>
      </c>
      <c r="L135" s="299">
        <v>0.1</v>
      </c>
      <c r="M135" s="299">
        <v>1.9</v>
      </c>
      <c r="N135" s="299">
        <v>2</v>
      </c>
      <c r="O135" s="299"/>
      <c r="P135" s="299" t="s">
        <v>498</v>
      </c>
      <c r="Q135" s="299">
        <v>2.6</v>
      </c>
      <c r="R135" s="299">
        <v>15.3</v>
      </c>
      <c r="S135" s="300">
        <v>94</v>
      </c>
      <c r="Y135" s="309"/>
    </row>
    <row r="136" spans="2:25" ht="15" customHeight="1" thickBot="1">
      <c r="B136" s="456"/>
      <c r="C136" s="458"/>
      <c r="D136" s="310" t="s">
        <v>512</v>
      </c>
      <c r="E136" s="311">
        <v>0</v>
      </c>
      <c r="F136" s="304">
        <v>1</v>
      </c>
      <c r="G136" s="304">
        <v>7</v>
      </c>
      <c r="H136" s="304">
        <v>8</v>
      </c>
      <c r="I136" s="304">
        <v>41</v>
      </c>
      <c r="J136" s="304">
        <v>13</v>
      </c>
      <c r="K136" s="304">
        <v>2</v>
      </c>
      <c r="L136" s="304">
        <v>0.09</v>
      </c>
      <c r="M136" s="304">
        <v>1.93</v>
      </c>
      <c r="N136" s="304">
        <v>2.02</v>
      </c>
      <c r="O136" s="304"/>
      <c r="P136" s="304" t="s">
        <v>506</v>
      </c>
      <c r="Q136" s="304">
        <v>1.7</v>
      </c>
      <c r="R136" s="304">
        <v>16.100000000000001</v>
      </c>
      <c r="S136" s="305">
        <v>91</v>
      </c>
      <c r="Y136" s="309"/>
    </row>
    <row r="137" spans="2:25" ht="15" customHeight="1">
      <c r="B137" s="456" t="s">
        <v>537</v>
      </c>
      <c r="C137" s="458"/>
      <c r="D137" s="293" t="s">
        <v>514</v>
      </c>
      <c r="E137" s="294">
        <v>0</v>
      </c>
      <c r="F137" s="295">
        <v>1</v>
      </c>
      <c r="G137" s="295">
        <v>7</v>
      </c>
      <c r="H137" s="295">
        <v>8</v>
      </c>
      <c r="I137" s="295">
        <v>39</v>
      </c>
      <c r="J137" s="295">
        <v>11</v>
      </c>
      <c r="K137" s="295">
        <v>8</v>
      </c>
      <c r="L137" s="295">
        <v>0.09</v>
      </c>
      <c r="M137" s="295">
        <v>1.92</v>
      </c>
      <c r="N137" s="295">
        <v>2.0099999999999998</v>
      </c>
      <c r="O137" s="295"/>
      <c r="P137" s="295" t="s">
        <v>498</v>
      </c>
      <c r="Q137" s="295">
        <v>2.5</v>
      </c>
      <c r="R137" s="295">
        <v>16.600000000000001</v>
      </c>
      <c r="S137" s="296">
        <v>89</v>
      </c>
      <c r="Y137" s="309"/>
    </row>
    <row r="138" spans="2:25" ht="15" customHeight="1">
      <c r="B138" s="456"/>
      <c r="C138" s="458"/>
      <c r="D138" s="297" t="s">
        <v>516</v>
      </c>
      <c r="E138" s="298">
        <v>0</v>
      </c>
      <c r="F138" s="299">
        <v>2</v>
      </c>
      <c r="G138" s="299">
        <v>7</v>
      </c>
      <c r="H138" s="299">
        <v>9</v>
      </c>
      <c r="I138" s="299">
        <v>34</v>
      </c>
      <c r="J138" s="299">
        <v>11</v>
      </c>
      <c r="K138" s="299">
        <v>-1</v>
      </c>
      <c r="L138" s="299">
        <v>0.09</v>
      </c>
      <c r="M138" s="299">
        <v>1.94</v>
      </c>
      <c r="N138" s="299">
        <v>2.0299999999999998</v>
      </c>
      <c r="O138" s="299"/>
      <c r="P138" s="299" t="s">
        <v>498</v>
      </c>
      <c r="Q138" s="299">
        <v>1.6</v>
      </c>
      <c r="R138" s="299">
        <v>17.7</v>
      </c>
      <c r="S138" s="300">
        <v>89</v>
      </c>
      <c r="Y138" s="309"/>
    </row>
    <row r="139" spans="2:25" ht="15" customHeight="1">
      <c r="B139" s="456"/>
      <c r="C139" s="458"/>
      <c r="D139" s="297" t="s">
        <v>517</v>
      </c>
      <c r="E139" s="298">
        <v>0</v>
      </c>
      <c r="F139" s="299">
        <v>3</v>
      </c>
      <c r="G139" s="299">
        <v>9</v>
      </c>
      <c r="H139" s="299">
        <v>12</v>
      </c>
      <c r="I139" s="299">
        <v>30</v>
      </c>
      <c r="J139" s="299">
        <v>18</v>
      </c>
      <c r="K139" s="299">
        <v>5</v>
      </c>
      <c r="L139" s="299">
        <v>0.09</v>
      </c>
      <c r="M139" s="299">
        <v>1.94</v>
      </c>
      <c r="N139" s="299">
        <v>2.0299999999999998</v>
      </c>
      <c r="O139" s="299"/>
      <c r="P139" s="299" t="s">
        <v>493</v>
      </c>
      <c r="Q139" s="299">
        <v>1.4</v>
      </c>
      <c r="R139" s="299">
        <v>18.7</v>
      </c>
      <c r="S139" s="300">
        <v>87</v>
      </c>
      <c r="Y139" s="309"/>
    </row>
    <row r="140" spans="2:25" ht="15" customHeight="1">
      <c r="B140" s="456"/>
      <c r="C140" s="458"/>
      <c r="D140" s="297" t="s">
        <v>519</v>
      </c>
      <c r="E140" s="298">
        <v>0</v>
      </c>
      <c r="F140" s="299">
        <v>2</v>
      </c>
      <c r="G140" s="299">
        <v>8</v>
      </c>
      <c r="H140" s="299">
        <v>10</v>
      </c>
      <c r="I140" s="299">
        <v>32</v>
      </c>
      <c r="J140" s="299">
        <v>9</v>
      </c>
      <c r="K140" s="299">
        <v>6</v>
      </c>
      <c r="L140" s="299">
        <v>0.1</v>
      </c>
      <c r="M140" s="299">
        <v>1.94</v>
      </c>
      <c r="N140" s="299">
        <v>2.04</v>
      </c>
      <c r="O140" s="299"/>
      <c r="P140" s="299" t="s">
        <v>498</v>
      </c>
      <c r="Q140" s="299">
        <v>1.8</v>
      </c>
      <c r="R140" s="299">
        <v>19.8</v>
      </c>
      <c r="S140" s="300">
        <v>86</v>
      </c>
      <c r="Y140" s="309"/>
    </row>
    <row r="141" spans="2:25" ht="15" customHeight="1">
      <c r="B141" s="456"/>
      <c r="C141" s="458"/>
      <c r="D141" s="297" t="s">
        <v>520</v>
      </c>
      <c r="E141" s="298">
        <v>0</v>
      </c>
      <c r="F141" s="299">
        <v>2</v>
      </c>
      <c r="G141" s="299">
        <v>9</v>
      </c>
      <c r="H141" s="299">
        <v>11</v>
      </c>
      <c r="I141" s="299">
        <v>32</v>
      </c>
      <c r="J141" s="299">
        <v>19</v>
      </c>
      <c r="K141" s="299">
        <v>12</v>
      </c>
      <c r="L141" s="299">
        <v>0.1</v>
      </c>
      <c r="M141" s="299">
        <v>1.94</v>
      </c>
      <c r="N141" s="299">
        <v>2.04</v>
      </c>
      <c r="O141" s="299"/>
      <c r="P141" s="299" t="s">
        <v>493</v>
      </c>
      <c r="Q141" s="299">
        <v>1.8</v>
      </c>
      <c r="R141" s="299">
        <v>19.5</v>
      </c>
      <c r="S141" s="300">
        <v>90</v>
      </c>
      <c r="Y141" s="309"/>
    </row>
    <row r="142" spans="2:25" ht="15" customHeight="1">
      <c r="B142" s="456"/>
      <c r="C142" s="458"/>
      <c r="D142" s="297" t="s">
        <v>521</v>
      </c>
      <c r="E142" s="298">
        <v>0</v>
      </c>
      <c r="F142" s="299">
        <v>2</v>
      </c>
      <c r="G142" s="299">
        <v>11</v>
      </c>
      <c r="H142" s="299">
        <v>13</v>
      </c>
      <c r="I142" s="299">
        <v>28</v>
      </c>
      <c r="J142" s="299">
        <v>17</v>
      </c>
      <c r="K142" s="299">
        <v>7</v>
      </c>
      <c r="L142" s="299">
        <v>0.1</v>
      </c>
      <c r="M142" s="299">
        <v>1.96</v>
      </c>
      <c r="N142" s="299">
        <v>2.06</v>
      </c>
      <c r="O142" s="299"/>
      <c r="P142" s="299" t="s">
        <v>506</v>
      </c>
      <c r="Q142" s="299">
        <v>1.6</v>
      </c>
      <c r="R142" s="299">
        <v>19.7</v>
      </c>
      <c r="S142" s="300">
        <v>90</v>
      </c>
      <c r="Y142" s="309"/>
    </row>
    <row r="143" spans="2:25" ht="15" customHeight="1">
      <c r="B143" s="456"/>
      <c r="C143" s="458"/>
      <c r="D143" s="297" t="s">
        <v>522</v>
      </c>
      <c r="E143" s="298">
        <v>0</v>
      </c>
      <c r="F143" s="299">
        <v>3</v>
      </c>
      <c r="G143" s="299">
        <v>11</v>
      </c>
      <c r="H143" s="299">
        <v>14</v>
      </c>
      <c r="I143" s="299">
        <v>27</v>
      </c>
      <c r="J143" s="299">
        <v>15</v>
      </c>
      <c r="K143" s="299">
        <v>10</v>
      </c>
      <c r="L143" s="299">
        <v>0.12</v>
      </c>
      <c r="M143" s="299">
        <v>1.96</v>
      </c>
      <c r="N143" s="299">
        <v>2.08</v>
      </c>
      <c r="O143" s="299"/>
      <c r="P143" s="299" t="s">
        <v>498</v>
      </c>
      <c r="Q143" s="299">
        <v>1.2</v>
      </c>
      <c r="R143" s="299">
        <v>19.7</v>
      </c>
      <c r="S143" s="300">
        <v>89</v>
      </c>
      <c r="Y143" s="309"/>
    </row>
    <row r="144" spans="2:25" ht="15" customHeight="1">
      <c r="B144" s="456"/>
      <c r="C144" s="458"/>
      <c r="D144" s="297" t="s">
        <v>523</v>
      </c>
      <c r="E144" s="298">
        <v>0</v>
      </c>
      <c r="F144" s="299">
        <v>2</v>
      </c>
      <c r="G144" s="299">
        <v>11</v>
      </c>
      <c r="H144" s="299">
        <v>13</v>
      </c>
      <c r="I144" s="299">
        <v>26</v>
      </c>
      <c r="J144" s="299">
        <v>21</v>
      </c>
      <c r="K144" s="299">
        <v>14</v>
      </c>
      <c r="L144" s="299">
        <v>0.14000000000000001</v>
      </c>
      <c r="M144" s="299">
        <v>1.98</v>
      </c>
      <c r="N144" s="299">
        <v>2.12</v>
      </c>
      <c r="O144" s="299"/>
      <c r="P144" s="299" t="s">
        <v>498</v>
      </c>
      <c r="Q144" s="299">
        <v>1.8</v>
      </c>
      <c r="R144" s="299">
        <v>19.399999999999999</v>
      </c>
      <c r="S144" s="300">
        <v>89</v>
      </c>
      <c r="Y144" s="309"/>
    </row>
    <row r="145" spans="2:25" ht="15" customHeight="1">
      <c r="B145" s="456"/>
      <c r="C145" s="458"/>
      <c r="D145" s="297" t="s">
        <v>524</v>
      </c>
      <c r="E145" s="298">
        <v>0</v>
      </c>
      <c r="F145" s="299">
        <v>1</v>
      </c>
      <c r="G145" s="299">
        <v>9</v>
      </c>
      <c r="H145" s="299">
        <v>10</v>
      </c>
      <c r="I145" s="299">
        <v>22</v>
      </c>
      <c r="J145" s="299">
        <v>24</v>
      </c>
      <c r="K145" s="299">
        <v>10</v>
      </c>
      <c r="L145" s="299">
        <v>0.14000000000000001</v>
      </c>
      <c r="M145" s="299">
        <v>1.98</v>
      </c>
      <c r="N145" s="299">
        <v>2.12</v>
      </c>
      <c r="O145" s="299"/>
      <c r="P145" s="299" t="s">
        <v>498</v>
      </c>
      <c r="Q145" s="299">
        <v>1.3</v>
      </c>
      <c r="R145" s="299">
        <v>19</v>
      </c>
      <c r="S145" s="300">
        <v>85</v>
      </c>
      <c r="Y145" s="309"/>
    </row>
    <row r="146" spans="2:25" ht="15" customHeight="1">
      <c r="B146" s="456"/>
      <c r="C146" s="458"/>
      <c r="D146" s="297" t="s">
        <v>525</v>
      </c>
      <c r="E146" s="298">
        <v>0</v>
      </c>
      <c r="F146" s="299">
        <v>1</v>
      </c>
      <c r="G146" s="299">
        <v>9</v>
      </c>
      <c r="H146" s="299">
        <v>10</v>
      </c>
      <c r="I146" s="299">
        <v>22</v>
      </c>
      <c r="J146" s="299">
        <v>20</v>
      </c>
      <c r="K146" s="299">
        <v>8</v>
      </c>
      <c r="L146" s="299">
        <v>0.11</v>
      </c>
      <c r="M146" s="299">
        <v>1.99</v>
      </c>
      <c r="N146" s="299">
        <v>2.1</v>
      </c>
      <c r="O146" s="299"/>
      <c r="P146" s="299" t="s">
        <v>498</v>
      </c>
      <c r="Q146" s="299">
        <v>2.4</v>
      </c>
      <c r="R146" s="299">
        <v>19.100000000000001</v>
      </c>
      <c r="S146" s="300">
        <v>80</v>
      </c>
      <c r="Y146" s="309"/>
    </row>
    <row r="147" spans="2:25" ht="15" customHeight="1">
      <c r="B147" s="456"/>
      <c r="C147" s="458"/>
      <c r="D147" s="297" t="s">
        <v>526</v>
      </c>
      <c r="E147" s="298">
        <v>0</v>
      </c>
      <c r="F147" s="299">
        <v>0</v>
      </c>
      <c r="G147" s="299">
        <v>4</v>
      </c>
      <c r="H147" s="299">
        <v>4</v>
      </c>
      <c r="I147" s="299">
        <v>32</v>
      </c>
      <c r="J147" s="299">
        <v>18</v>
      </c>
      <c r="K147" s="299">
        <v>5</v>
      </c>
      <c r="L147" s="299">
        <v>0.1</v>
      </c>
      <c r="M147" s="299">
        <v>1.96</v>
      </c>
      <c r="N147" s="299">
        <v>2.06</v>
      </c>
      <c r="O147" s="299"/>
      <c r="P147" s="299" t="s">
        <v>498</v>
      </c>
      <c r="Q147" s="299">
        <v>2.9</v>
      </c>
      <c r="R147" s="299">
        <v>18.5</v>
      </c>
      <c r="S147" s="300">
        <v>75</v>
      </c>
      <c r="Y147" s="309"/>
    </row>
    <row r="148" spans="2:25" ht="15" customHeight="1">
      <c r="B148" s="456"/>
      <c r="C148" s="458"/>
      <c r="D148" s="297" t="s">
        <v>527</v>
      </c>
      <c r="E148" s="298">
        <v>0</v>
      </c>
      <c r="F148" s="299">
        <v>0</v>
      </c>
      <c r="G148" s="299">
        <v>3</v>
      </c>
      <c r="H148" s="299">
        <v>3</v>
      </c>
      <c r="I148" s="299">
        <v>38</v>
      </c>
      <c r="J148" s="299">
        <v>12</v>
      </c>
      <c r="K148" s="299">
        <v>5</v>
      </c>
      <c r="L148" s="299">
        <v>0.08</v>
      </c>
      <c r="M148" s="299">
        <v>1.91</v>
      </c>
      <c r="N148" s="299">
        <v>1.99</v>
      </c>
      <c r="O148" s="299"/>
      <c r="P148" s="299" t="s">
        <v>506</v>
      </c>
      <c r="Q148" s="299">
        <v>2.2000000000000002</v>
      </c>
      <c r="R148" s="299">
        <v>17.8</v>
      </c>
      <c r="S148" s="300">
        <v>79</v>
      </c>
      <c r="Y148" s="309"/>
    </row>
    <row r="149" spans="2:25" ht="15" customHeight="1">
      <c r="B149" s="456"/>
      <c r="C149" s="458"/>
      <c r="D149" s="297" t="s">
        <v>528</v>
      </c>
      <c r="E149" s="298">
        <v>0</v>
      </c>
      <c r="F149" s="299">
        <v>0</v>
      </c>
      <c r="G149" s="299">
        <v>3</v>
      </c>
      <c r="H149" s="299">
        <v>3</v>
      </c>
      <c r="I149" s="299">
        <v>41</v>
      </c>
      <c r="J149" s="299">
        <v>18</v>
      </c>
      <c r="K149" s="299">
        <v>6</v>
      </c>
      <c r="L149" s="299">
        <v>0.08</v>
      </c>
      <c r="M149" s="299">
        <v>1.9</v>
      </c>
      <c r="N149" s="299">
        <v>1.98</v>
      </c>
      <c r="O149" s="299"/>
      <c r="P149" s="299" t="s">
        <v>506</v>
      </c>
      <c r="Q149" s="299">
        <v>2.7</v>
      </c>
      <c r="R149" s="299">
        <v>17</v>
      </c>
      <c r="S149" s="300">
        <v>83</v>
      </c>
      <c r="Y149" s="309"/>
    </row>
    <row r="150" spans="2:25" ht="15" customHeight="1">
      <c r="B150" s="456"/>
      <c r="C150" s="459"/>
      <c r="D150" s="297" t="s">
        <v>529</v>
      </c>
      <c r="E150" s="298">
        <v>0</v>
      </c>
      <c r="F150" s="299">
        <v>0</v>
      </c>
      <c r="G150" s="299">
        <v>2</v>
      </c>
      <c r="H150" s="299">
        <v>2</v>
      </c>
      <c r="I150" s="299">
        <v>42</v>
      </c>
      <c r="J150" s="299">
        <v>10</v>
      </c>
      <c r="K150" s="299">
        <v>7</v>
      </c>
      <c r="L150" s="299">
        <v>7.0000000000000007E-2</v>
      </c>
      <c r="M150" s="299">
        <v>1.9</v>
      </c>
      <c r="N150" s="299">
        <v>1.97</v>
      </c>
      <c r="O150" s="299"/>
      <c r="P150" s="299" t="s">
        <v>506</v>
      </c>
      <c r="Q150" s="299">
        <v>1.7</v>
      </c>
      <c r="R150" s="299">
        <v>16.3</v>
      </c>
      <c r="S150" s="300">
        <v>90</v>
      </c>
      <c r="Y150" s="309"/>
    </row>
    <row r="151" spans="2:25" ht="15" customHeight="1">
      <c r="B151" s="456"/>
      <c r="C151" s="457">
        <v>42502</v>
      </c>
      <c r="D151" s="297" t="s">
        <v>492</v>
      </c>
      <c r="E151" s="298">
        <v>0</v>
      </c>
      <c r="F151" s="299">
        <v>0</v>
      </c>
      <c r="G151" s="299">
        <v>2</v>
      </c>
      <c r="H151" s="299">
        <v>2</v>
      </c>
      <c r="I151" s="299">
        <v>42</v>
      </c>
      <c r="J151" s="299">
        <v>10</v>
      </c>
      <c r="K151" s="299">
        <v>2</v>
      </c>
      <c r="L151" s="299">
        <v>0.06</v>
      </c>
      <c r="M151" s="299">
        <v>1.9</v>
      </c>
      <c r="N151" s="299">
        <v>1.96</v>
      </c>
      <c r="O151" s="299"/>
      <c r="P151" s="299" t="s">
        <v>506</v>
      </c>
      <c r="Q151" s="299">
        <v>1.2</v>
      </c>
      <c r="R151" s="299">
        <v>15.3</v>
      </c>
      <c r="S151" s="300">
        <v>93</v>
      </c>
      <c r="Y151" s="309"/>
    </row>
    <row r="152" spans="2:25" ht="15" customHeight="1">
      <c r="B152" s="456"/>
      <c r="C152" s="458"/>
      <c r="D152" s="297" t="s">
        <v>495</v>
      </c>
      <c r="E152" s="298">
        <v>0</v>
      </c>
      <c r="F152" s="299">
        <v>0</v>
      </c>
      <c r="G152" s="299">
        <v>2</v>
      </c>
      <c r="H152" s="299">
        <v>2</v>
      </c>
      <c r="I152" s="299">
        <v>41</v>
      </c>
      <c r="J152" s="299">
        <v>7</v>
      </c>
      <c r="K152" s="299">
        <v>4</v>
      </c>
      <c r="L152" s="299">
        <v>7.0000000000000007E-2</v>
      </c>
      <c r="M152" s="299">
        <v>1.9</v>
      </c>
      <c r="N152" s="299">
        <v>1.97</v>
      </c>
      <c r="O152" s="299"/>
      <c r="P152" s="299" t="s">
        <v>506</v>
      </c>
      <c r="Q152" s="299">
        <v>0.6</v>
      </c>
      <c r="R152" s="299">
        <v>14</v>
      </c>
      <c r="S152" s="300">
        <v>94</v>
      </c>
      <c r="Y152" s="309"/>
    </row>
    <row r="153" spans="2:25" ht="15" customHeight="1">
      <c r="B153" s="456"/>
      <c r="C153" s="458"/>
      <c r="D153" s="297" t="s">
        <v>497</v>
      </c>
      <c r="E153" s="298">
        <v>0</v>
      </c>
      <c r="F153" s="299">
        <v>0</v>
      </c>
      <c r="G153" s="299">
        <v>3</v>
      </c>
      <c r="H153" s="299">
        <v>3</v>
      </c>
      <c r="I153" s="299">
        <v>34</v>
      </c>
      <c r="J153" s="299">
        <v>17</v>
      </c>
      <c r="K153" s="299">
        <v>6</v>
      </c>
      <c r="L153" s="299">
        <v>0.1</v>
      </c>
      <c r="M153" s="299">
        <v>1.92</v>
      </c>
      <c r="N153" s="299">
        <v>2.02</v>
      </c>
      <c r="O153" s="299"/>
      <c r="P153" s="299" t="s">
        <v>498</v>
      </c>
      <c r="Q153" s="299">
        <v>0.9</v>
      </c>
      <c r="R153" s="299">
        <v>13.5</v>
      </c>
      <c r="S153" s="300">
        <v>94</v>
      </c>
      <c r="Y153" s="309"/>
    </row>
    <row r="154" spans="2:25" ht="15" customHeight="1">
      <c r="B154" s="456"/>
      <c r="C154" s="458"/>
      <c r="D154" s="297" t="s">
        <v>500</v>
      </c>
      <c r="E154" s="298">
        <v>0</v>
      </c>
      <c r="F154" s="299">
        <v>0</v>
      </c>
      <c r="G154" s="299">
        <v>4</v>
      </c>
      <c r="H154" s="299">
        <v>4</v>
      </c>
      <c r="I154" s="299">
        <v>31</v>
      </c>
      <c r="J154" s="299">
        <v>9</v>
      </c>
      <c r="K154" s="299">
        <v>1</v>
      </c>
      <c r="L154" s="299">
        <v>0.08</v>
      </c>
      <c r="M154" s="299">
        <v>1.98</v>
      </c>
      <c r="N154" s="299">
        <v>2.06</v>
      </c>
      <c r="O154" s="299"/>
      <c r="P154" s="299" t="s">
        <v>535</v>
      </c>
      <c r="Q154" s="299">
        <v>0.5</v>
      </c>
      <c r="R154" s="299">
        <v>12.1</v>
      </c>
      <c r="S154" s="300">
        <v>94</v>
      </c>
      <c r="Y154" s="309"/>
    </row>
    <row r="155" spans="2:25" ht="15" customHeight="1">
      <c r="B155" s="456"/>
      <c r="C155" s="458"/>
      <c r="D155" s="297" t="s">
        <v>503</v>
      </c>
      <c r="E155" s="298">
        <v>0</v>
      </c>
      <c r="F155" s="299">
        <v>1</v>
      </c>
      <c r="G155" s="299">
        <v>8</v>
      </c>
      <c r="H155" s="299">
        <v>9</v>
      </c>
      <c r="I155" s="299">
        <v>25</v>
      </c>
      <c r="J155" s="299">
        <v>10</v>
      </c>
      <c r="K155" s="299">
        <v>1</v>
      </c>
      <c r="L155" s="299">
        <v>0.1</v>
      </c>
      <c r="M155" s="299">
        <v>1.97</v>
      </c>
      <c r="N155" s="299">
        <v>2.0699999999999998</v>
      </c>
      <c r="O155" s="299"/>
      <c r="P155" s="299" t="s">
        <v>493</v>
      </c>
      <c r="Q155" s="299">
        <v>0.5</v>
      </c>
      <c r="R155" s="299">
        <v>11.7</v>
      </c>
      <c r="S155" s="300">
        <v>94</v>
      </c>
      <c r="Y155" s="309"/>
    </row>
    <row r="156" spans="2:25" ht="15" customHeight="1">
      <c r="B156" s="456"/>
      <c r="C156" s="458"/>
      <c r="D156" s="297" t="s">
        <v>505</v>
      </c>
      <c r="E156" s="298">
        <v>0</v>
      </c>
      <c r="F156" s="299">
        <v>1</v>
      </c>
      <c r="G156" s="299">
        <v>7</v>
      </c>
      <c r="H156" s="299">
        <v>8</v>
      </c>
      <c r="I156" s="299">
        <v>28</v>
      </c>
      <c r="J156" s="299">
        <v>10</v>
      </c>
      <c r="K156" s="299">
        <v>2</v>
      </c>
      <c r="L156" s="299">
        <v>0.09</v>
      </c>
      <c r="M156" s="299">
        <v>1.94</v>
      </c>
      <c r="N156" s="299">
        <v>2.0299999999999998</v>
      </c>
      <c r="O156" s="299"/>
      <c r="P156" s="299" t="s">
        <v>506</v>
      </c>
      <c r="Q156" s="299">
        <v>1.3</v>
      </c>
      <c r="R156" s="299">
        <v>14.7</v>
      </c>
      <c r="S156" s="300">
        <v>87</v>
      </c>
      <c r="Y156" s="309"/>
    </row>
    <row r="157" spans="2:25" ht="15" customHeight="1">
      <c r="B157" s="456"/>
      <c r="C157" s="458"/>
      <c r="D157" s="297" t="s">
        <v>508</v>
      </c>
      <c r="E157" s="298">
        <v>0</v>
      </c>
      <c r="F157" s="299">
        <v>2</v>
      </c>
      <c r="G157" s="299">
        <v>7</v>
      </c>
      <c r="H157" s="299">
        <v>9</v>
      </c>
      <c r="I157" s="299">
        <v>34</v>
      </c>
      <c r="J157" s="299">
        <v>10</v>
      </c>
      <c r="K157" s="299">
        <v>3</v>
      </c>
      <c r="L157" s="299">
        <v>0.08</v>
      </c>
      <c r="M157" s="299">
        <v>1.93</v>
      </c>
      <c r="N157" s="299">
        <v>2.0099999999999998</v>
      </c>
      <c r="O157" s="299"/>
      <c r="P157" s="299" t="s">
        <v>498</v>
      </c>
      <c r="Q157" s="299">
        <v>1.7</v>
      </c>
      <c r="R157" s="299">
        <v>16.899999999999999</v>
      </c>
      <c r="S157" s="300">
        <v>75</v>
      </c>
      <c r="Y157" s="309"/>
    </row>
    <row r="158" spans="2:25" ht="15" customHeight="1">
      <c r="B158" s="456"/>
      <c r="C158" s="458"/>
      <c r="D158" s="297" t="s">
        <v>510</v>
      </c>
      <c r="E158" s="298">
        <v>0</v>
      </c>
      <c r="F158" s="299">
        <v>0</v>
      </c>
      <c r="G158" s="299">
        <v>4</v>
      </c>
      <c r="H158" s="299">
        <v>4</v>
      </c>
      <c r="I158" s="299">
        <v>46</v>
      </c>
      <c r="J158" s="299">
        <v>6</v>
      </c>
      <c r="K158" s="299">
        <v>-1</v>
      </c>
      <c r="L158" s="299">
        <v>0.09</v>
      </c>
      <c r="M158" s="299">
        <v>1.92</v>
      </c>
      <c r="N158" s="299">
        <v>2.0099999999999998</v>
      </c>
      <c r="O158" s="299"/>
      <c r="P158" s="299" t="s">
        <v>531</v>
      </c>
      <c r="Q158" s="299">
        <v>2.5</v>
      </c>
      <c r="R158" s="299">
        <v>18.600000000000001</v>
      </c>
      <c r="S158" s="300">
        <v>66</v>
      </c>
      <c r="Y158" s="309"/>
    </row>
    <row r="159" spans="2:25" ht="15" customHeight="1">
      <c r="B159" s="456"/>
      <c r="C159" s="458"/>
      <c r="D159" s="297" t="s">
        <v>511</v>
      </c>
      <c r="E159" s="298">
        <v>0</v>
      </c>
      <c r="F159" s="299">
        <v>0</v>
      </c>
      <c r="G159" s="299">
        <v>4</v>
      </c>
      <c r="H159" s="299">
        <v>4</v>
      </c>
      <c r="I159" s="299">
        <v>51</v>
      </c>
      <c r="J159" s="299">
        <v>6</v>
      </c>
      <c r="K159" s="299">
        <v>2</v>
      </c>
      <c r="L159" s="299">
        <v>0.06</v>
      </c>
      <c r="M159" s="299">
        <v>1.91</v>
      </c>
      <c r="N159" s="299">
        <v>1.97</v>
      </c>
      <c r="O159" s="299"/>
      <c r="P159" s="299" t="s">
        <v>498</v>
      </c>
      <c r="Q159" s="299">
        <v>2.4</v>
      </c>
      <c r="R159" s="299">
        <v>20.2</v>
      </c>
      <c r="S159" s="300">
        <v>52</v>
      </c>
      <c r="Y159" s="309"/>
    </row>
    <row r="160" spans="2:25" ht="15" customHeight="1" thickBot="1">
      <c r="B160" s="456"/>
      <c r="C160" s="458"/>
      <c r="D160" s="310" t="s">
        <v>512</v>
      </c>
      <c r="E160" s="311" t="s">
        <v>501</v>
      </c>
      <c r="F160" s="304" t="s">
        <v>501</v>
      </c>
      <c r="G160" s="304" t="s">
        <v>501</v>
      </c>
      <c r="H160" s="304" t="s">
        <v>501</v>
      </c>
      <c r="I160" s="304" t="s">
        <v>501</v>
      </c>
      <c r="J160" s="304">
        <v>5</v>
      </c>
      <c r="K160" s="304">
        <v>1</v>
      </c>
      <c r="L160" s="304" t="s">
        <v>501</v>
      </c>
      <c r="M160" s="304" t="s">
        <v>501</v>
      </c>
      <c r="N160" s="304" t="s">
        <v>501</v>
      </c>
      <c r="O160" s="304"/>
      <c r="P160" s="304" t="s">
        <v>493</v>
      </c>
      <c r="Q160" s="304">
        <v>1.6</v>
      </c>
      <c r="R160" s="304"/>
      <c r="S160" s="305">
        <v>45</v>
      </c>
      <c r="Y160" s="309"/>
    </row>
    <row r="161" spans="2:25" ht="15" customHeight="1">
      <c r="B161" s="456" t="s">
        <v>537</v>
      </c>
      <c r="C161" s="458"/>
      <c r="D161" s="293" t="s">
        <v>514</v>
      </c>
      <c r="E161" s="294">
        <v>1</v>
      </c>
      <c r="F161" s="295" t="s">
        <v>501</v>
      </c>
      <c r="G161" s="295" t="s">
        <v>501</v>
      </c>
      <c r="H161" s="295" t="s">
        <v>501</v>
      </c>
      <c r="I161" s="295" t="s">
        <v>501</v>
      </c>
      <c r="J161" s="295">
        <v>13</v>
      </c>
      <c r="K161" s="295">
        <v>-2</v>
      </c>
      <c r="L161" s="295" t="s">
        <v>501</v>
      </c>
      <c r="M161" s="295" t="s">
        <v>501</v>
      </c>
      <c r="N161" s="295" t="s">
        <v>501</v>
      </c>
      <c r="O161" s="295"/>
      <c r="P161" s="295" t="s">
        <v>533</v>
      </c>
      <c r="Q161" s="295">
        <v>2.7</v>
      </c>
      <c r="R161" s="295">
        <v>23.1</v>
      </c>
      <c r="S161" s="296">
        <v>43</v>
      </c>
      <c r="Y161" s="309"/>
    </row>
    <row r="162" spans="2:25" ht="15" customHeight="1">
      <c r="B162" s="456"/>
      <c r="C162" s="458"/>
      <c r="D162" s="297" t="s">
        <v>516</v>
      </c>
      <c r="E162" s="298">
        <v>1</v>
      </c>
      <c r="F162" s="299">
        <v>0</v>
      </c>
      <c r="G162" s="299">
        <v>4</v>
      </c>
      <c r="H162" s="299">
        <v>4</v>
      </c>
      <c r="I162" s="299">
        <v>56</v>
      </c>
      <c r="J162" s="299">
        <v>9</v>
      </c>
      <c r="K162" s="299">
        <v>-3</v>
      </c>
      <c r="L162" s="299">
        <v>0.11</v>
      </c>
      <c r="M162" s="299">
        <v>1.89</v>
      </c>
      <c r="N162" s="299">
        <v>2</v>
      </c>
      <c r="O162" s="299"/>
      <c r="P162" s="299" t="s">
        <v>518</v>
      </c>
      <c r="Q162" s="299">
        <v>2.9</v>
      </c>
      <c r="R162" s="299">
        <v>23.7</v>
      </c>
      <c r="S162" s="300">
        <v>40</v>
      </c>
      <c r="Y162" s="309"/>
    </row>
    <row r="163" spans="2:25" ht="15" customHeight="1">
      <c r="B163" s="456"/>
      <c r="C163" s="458"/>
      <c r="D163" s="297" t="s">
        <v>517</v>
      </c>
      <c r="E163" s="298">
        <v>0</v>
      </c>
      <c r="F163" s="299">
        <v>0</v>
      </c>
      <c r="G163" s="299">
        <v>2</v>
      </c>
      <c r="H163" s="299">
        <v>2</v>
      </c>
      <c r="I163" s="299">
        <v>58</v>
      </c>
      <c r="J163" s="299">
        <v>11</v>
      </c>
      <c r="K163" s="299">
        <v>7</v>
      </c>
      <c r="L163" s="299">
        <v>0.1</v>
      </c>
      <c r="M163" s="299">
        <v>1.88</v>
      </c>
      <c r="N163" s="299">
        <v>1.98</v>
      </c>
      <c r="O163" s="299"/>
      <c r="P163" s="299" t="s">
        <v>515</v>
      </c>
      <c r="Q163" s="299">
        <v>1.6</v>
      </c>
      <c r="R163" s="299">
        <v>24.5</v>
      </c>
      <c r="S163" s="300">
        <v>38</v>
      </c>
      <c r="Y163" s="309"/>
    </row>
    <row r="164" spans="2:25" ht="15" customHeight="1">
      <c r="B164" s="456"/>
      <c r="C164" s="458"/>
      <c r="D164" s="297" t="s">
        <v>519</v>
      </c>
      <c r="E164" s="298">
        <v>0</v>
      </c>
      <c r="F164" s="299">
        <v>0</v>
      </c>
      <c r="G164" s="299">
        <v>2</v>
      </c>
      <c r="H164" s="299">
        <v>2</v>
      </c>
      <c r="I164" s="299">
        <v>62</v>
      </c>
      <c r="J164" s="299">
        <v>14</v>
      </c>
      <c r="K164" s="299" t="s">
        <v>501</v>
      </c>
      <c r="L164" s="299">
        <v>0.09</v>
      </c>
      <c r="M164" s="299">
        <v>1.87</v>
      </c>
      <c r="N164" s="299">
        <v>1.96</v>
      </c>
      <c r="O164" s="299"/>
      <c r="P164" s="299" t="s">
        <v>538</v>
      </c>
      <c r="Q164" s="299">
        <v>1.7</v>
      </c>
      <c r="R164" s="299">
        <v>25.2</v>
      </c>
      <c r="S164" s="300">
        <v>35</v>
      </c>
      <c r="Y164" s="309"/>
    </row>
    <row r="165" spans="2:25" ht="15" customHeight="1">
      <c r="B165" s="456"/>
      <c r="C165" s="458"/>
      <c r="D165" s="297" t="s">
        <v>520</v>
      </c>
      <c r="E165" s="298">
        <v>0</v>
      </c>
      <c r="F165" s="299">
        <v>0</v>
      </c>
      <c r="G165" s="299">
        <v>3</v>
      </c>
      <c r="H165" s="299">
        <v>3</v>
      </c>
      <c r="I165" s="299">
        <v>63</v>
      </c>
      <c r="J165" s="299">
        <v>9</v>
      </c>
      <c r="K165" s="299">
        <v>9</v>
      </c>
      <c r="L165" s="299">
        <v>0.09</v>
      </c>
      <c r="M165" s="299">
        <v>1.87</v>
      </c>
      <c r="N165" s="299">
        <v>1.96</v>
      </c>
      <c r="O165" s="299"/>
      <c r="P165" s="299" t="s">
        <v>535</v>
      </c>
      <c r="Q165" s="299">
        <v>0.9</v>
      </c>
      <c r="R165" s="299">
        <v>25.9</v>
      </c>
      <c r="S165" s="300">
        <v>34</v>
      </c>
      <c r="Y165" s="309"/>
    </row>
    <row r="166" spans="2:25" ht="15" customHeight="1">
      <c r="B166" s="456"/>
      <c r="C166" s="458"/>
      <c r="D166" s="297" t="s">
        <v>521</v>
      </c>
      <c r="E166" s="298">
        <v>0</v>
      </c>
      <c r="F166" s="299">
        <v>0</v>
      </c>
      <c r="G166" s="299">
        <v>3</v>
      </c>
      <c r="H166" s="299">
        <v>3</v>
      </c>
      <c r="I166" s="299">
        <v>64</v>
      </c>
      <c r="J166" s="299">
        <v>6</v>
      </c>
      <c r="K166" s="299">
        <v>3</v>
      </c>
      <c r="L166" s="299">
        <v>0.09</v>
      </c>
      <c r="M166" s="299">
        <v>1.87</v>
      </c>
      <c r="N166" s="299">
        <v>1.96</v>
      </c>
      <c r="O166" s="299"/>
      <c r="P166" s="299" t="s">
        <v>535</v>
      </c>
      <c r="Q166" s="299">
        <v>1.3</v>
      </c>
      <c r="R166" s="299">
        <v>26</v>
      </c>
      <c r="S166" s="300">
        <v>35</v>
      </c>
      <c r="Y166" s="309"/>
    </row>
    <row r="167" spans="2:25" ht="15" customHeight="1">
      <c r="B167" s="456"/>
      <c r="C167" s="458"/>
      <c r="D167" s="297" t="s">
        <v>522</v>
      </c>
      <c r="E167" s="298">
        <v>0</v>
      </c>
      <c r="F167" s="299">
        <v>0</v>
      </c>
      <c r="G167" s="299">
        <v>3</v>
      </c>
      <c r="H167" s="299">
        <v>3</v>
      </c>
      <c r="I167" s="299">
        <v>63</v>
      </c>
      <c r="J167" s="299">
        <v>11</v>
      </c>
      <c r="K167" s="299">
        <v>3</v>
      </c>
      <c r="L167" s="299">
        <v>0.1</v>
      </c>
      <c r="M167" s="299">
        <v>1.88</v>
      </c>
      <c r="N167" s="299">
        <v>1.98</v>
      </c>
      <c r="O167" s="299"/>
      <c r="P167" s="299" t="s">
        <v>534</v>
      </c>
      <c r="Q167" s="299">
        <v>3.3</v>
      </c>
      <c r="R167" s="299">
        <v>25.5</v>
      </c>
      <c r="S167" s="300">
        <v>29</v>
      </c>
      <c r="Y167" s="309"/>
    </row>
    <row r="168" spans="2:25" ht="15" customHeight="1">
      <c r="B168" s="456"/>
      <c r="C168" s="458"/>
      <c r="D168" s="297" t="s">
        <v>523</v>
      </c>
      <c r="E168" s="298">
        <v>2</v>
      </c>
      <c r="F168" s="299">
        <v>0</v>
      </c>
      <c r="G168" s="299">
        <v>7</v>
      </c>
      <c r="H168" s="299">
        <v>7</v>
      </c>
      <c r="I168" s="299">
        <v>60</v>
      </c>
      <c r="J168" s="299">
        <v>14</v>
      </c>
      <c r="K168" s="299">
        <v>15</v>
      </c>
      <c r="L168" s="299">
        <v>0.12</v>
      </c>
      <c r="M168" s="299">
        <v>1.89</v>
      </c>
      <c r="N168" s="299">
        <v>2.0099999999999998</v>
      </c>
      <c r="O168" s="299"/>
      <c r="P168" s="299" t="s">
        <v>531</v>
      </c>
      <c r="Q168" s="299">
        <v>2.1</v>
      </c>
      <c r="R168" s="299">
        <v>20.100000000000001</v>
      </c>
      <c r="S168" s="300">
        <v>56</v>
      </c>
      <c r="Y168" s="309"/>
    </row>
    <row r="169" spans="2:25" ht="15" customHeight="1">
      <c r="B169" s="456"/>
      <c r="C169" s="458"/>
      <c r="D169" s="297" t="s">
        <v>524</v>
      </c>
      <c r="E169" s="298">
        <v>1</v>
      </c>
      <c r="F169" s="299">
        <v>0</v>
      </c>
      <c r="G169" s="299">
        <v>7</v>
      </c>
      <c r="H169" s="299">
        <v>7</v>
      </c>
      <c r="I169" s="299">
        <v>49</v>
      </c>
      <c r="J169" s="299">
        <v>15</v>
      </c>
      <c r="K169" s="299">
        <v>4</v>
      </c>
      <c r="L169" s="299">
        <v>0.11</v>
      </c>
      <c r="M169" s="299">
        <v>1.88</v>
      </c>
      <c r="N169" s="299">
        <v>1.99</v>
      </c>
      <c r="O169" s="299"/>
      <c r="P169" s="299" t="s">
        <v>530</v>
      </c>
      <c r="Q169" s="299">
        <v>1.7</v>
      </c>
      <c r="R169" s="299">
        <v>17.8</v>
      </c>
      <c r="S169" s="300">
        <v>58</v>
      </c>
      <c r="Y169" s="309"/>
    </row>
    <row r="170" spans="2:25" ht="15" customHeight="1">
      <c r="B170" s="456"/>
      <c r="C170" s="458"/>
      <c r="D170" s="297" t="s">
        <v>525</v>
      </c>
      <c r="E170" s="298">
        <v>1</v>
      </c>
      <c r="F170" s="299">
        <v>0</v>
      </c>
      <c r="G170" s="299">
        <v>5</v>
      </c>
      <c r="H170" s="299">
        <v>5</v>
      </c>
      <c r="I170" s="299">
        <v>49</v>
      </c>
      <c r="J170" s="299">
        <v>7</v>
      </c>
      <c r="K170" s="299">
        <v>8</v>
      </c>
      <c r="L170" s="299">
        <v>0.1</v>
      </c>
      <c r="M170" s="299">
        <v>1.89</v>
      </c>
      <c r="N170" s="299">
        <v>1.99</v>
      </c>
      <c r="O170" s="299"/>
      <c r="P170" s="299" t="s">
        <v>538</v>
      </c>
      <c r="Q170" s="299">
        <v>1.2</v>
      </c>
      <c r="R170" s="299">
        <v>16.600000000000001</v>
      </c>
      <c r="S170" s="300">
        <v>62</v>
      </c>
      <c r="Y170" s="309"/>
    </row>
    <row r="171" spans="2:25" ht="15" customHeight="1">
      <c r="B171" s="456"/>
      <c r="C171" s="458"/>
      <c r="D171" s="297" t="s">
        <v>526</v>
      </c>
      <c r="E171" s="298">
        <v>1</v>
      </c>
      <c r="F171" s="299">
        <v>0</v>
      </c>
      <c r="G171" s="299">
        <v>5</v>
      </c>
      <c r="H171" s="299">
        <v>5</v>
      </c>
      <c r="I171" s="299">
        <v>45</v>
      </c>
      <c r="J171" s="299">
        <v>11</v>
      </c>
      <c r="K171" s="299">
        <v>3</v>
      </c>
      <c r="L171" s="299">
        <v>0.1</v>
      </c>
      <c r="M171" s="299">
        <v>1.89</v>
      </c>
      <c r="N171" s="299">
        <v>1.99</v>
      </c>
      <c r="O171" s="299"/>
      <c r="P171" s="299" t="s">
        <v>506</v>
      </c>
      <c r="Q171" s="299">
        <v>1.3</v>
      </c>
      <c r="R171" s="299">
        <v>15.7</v>
      </c>
      <c r="S171" s="300">
        <v>66</v>
      </c>
      <c r="Y171" s="309"/>
    </row>
    <row r="172" spans="2:25" ht="15" customHeight="1">
      <c r="B172" s="456"/>
      <c r="C172" s="458"/>
      <c r="D172" s="297" t="s">
        <v>527</v>
      </c>
      <c r="E172" s="298">
        <v>1</v>
      </c>
      <c r="F172" s="299">
        <v>0</v>
      </c>
      <c r="G172" s="299">
        <v>6</v>
      </c>
      <c r="H172" s="299">
        <v>6</v>
      </c>
      <c r="I172" s="299">
        <v>41</v>
      </c>
      <c r="J172" s="299">
        <v>7</v>
      </c>
      <c r="K172" s="299">
        <v>3</v>
      </c>
      <c r="L172" s="299">
        <v>0.09</v>
      </c>
      <c r="M172" s="299">
        <v>1.89</v>
      </c>
      <c r="N172" s="299">
        <v>1.98</v>
      </c>
      <c r="O172" s="299"/>
      <c r="P172" s="299" t="s">
        <v>530</v>
      </c>
      <c r="Q172" s="299">
        <v>1.5</v>
      </c>
      <c r="R172" s="299">
        <v>15.5</v>
      </c>
      <c r="S172" s="300">
        <v>70</v>
      </c>
      <c r="Y172" s="309"/>
    </row>
    <row r="173" spans="2:25" ht="15" customHeight="1">
      <c r="B173" s="456"/>
      <c r="C173" s="458"/>
      <c r="D173" s="297" t="s">
        <v>528</v>
      </c>
      <c r="E173" s="298">
        <v>1</v>
      </c>
      <c r="F173" s="299">
        <v>0</v>
      </c>
      <c r="G173" s="299">
        <v>5</v>
      </c>
      <c r="H173" s="299">
        <v>5</v>
      </c>
      <c r="I173" s="299">
        <v>41</v>
      </c>
      <c r="J173" s="299">
        <v>10</v>
      </c>
      <c r="K173" s="299">
        <v>8</v>
      </c>
      <c r="L173" s="299">
        <v>0.11</v>
      </c>
      <c r="M173" s="299">
        <v>1.88</v>
      </c>
      <c r="N173" s="299">
        <v>1.99</v>
      </c>
      <c r="O173" s="299"/>
      <c r="P173" s="299" t="s">
        <v>518</v>
      </c>
      <c r="Q173" s="299">
        <v>1</v>
      </c>
      <c r="R173" s="299">
        <v>14.3</v>
      </c>
      <c r="S173" s="300">
        <v>72</v>
      </c>
      <c r="Y173" s="309"/>
    </row>
    <row r="174" spans="2:25" ht="15" customHeight="1">
      <c r="B174" s="456"/>
      <c r="C174" s="459"/>
      <c r="D174" s="297" t="s">
        <v>529</v>
      </c>
      <c r="E174" s="298">
        <v>1</v>
      </c>
      <c r="F174" s="299">
        <v>0</v>
      </c>
      <c r="G174" s="299">
        <v>6</v>
      </c>
      <c r="H174" s="299">
        <v>6</v>
      </c>
      <c r="I174" s="299">
        <v>36</v>
      </c>
      <c r="J174" s="299">
        <v>13</v>
      </c>
      <c r="K174" s="299">
        <v>6</v>
      </c>
      <c r="L174" s="299">
        <v>0.12</v>
      </c>
      <c r="M174" s="299">
        <v>1.92</v>
      </c>
      <c r="N174" s="299">
        <v>2.04</v>
      </c>
      <c r="O174" s="299"/>
      <c r="P174" s="299" t="s">
        <v>493</v>
      </c>
      <c r="Q174" s="299">
        <v>0.6</v>
      </c>
      <c r="R174" s="299">
        <v>14.1</v>
      </c>
      <c r="S174" s="300">
        <v>77</v>
      </c>
      <c r="Y174" s="309"/>
    </row>
    <row r="175" spans="2:25" ht="15" customHeight="1">
      <c r="B175" s="456"/>
      <c r="C175" s="457">
        <v>42503</v>
      </c>
      <c r="D175" s="297" t="s">
        <v>492</v>
      </c>
      <c r="E175" s="298">
        <v>1</v>
      </c>
      <c r="F175" s="299">
        <v>0</v>
      </c>
      <c r="G175" s="299">
        <v>7</v>
      </c>
      <c r="H175" s="299">
        <v>7</v>
      </c>
      <c r="I175" s="299">
        <v>26</v>
      </c>
      <c r="J175" s="299">
        <v>8</v>
      </c>
      <c r="K175" s="299">
        <v>5</v>
      </c>
      <c r="L175" s="299">
        <v>0.13</v>
      </c>
      <c r="M175" s="299">
        <v>1.94</v>
      </c>
      <c r="N175" s="299">
        <v>2.0699999999999998</v>
      </c>
      <c r="O175" s="299"/>
      <c r="P175" s="299" t="s">
        <v>493</v>
      </c>
      <c r="Q175" s="299">
        <v>0.9</v>
      </c>
      <c r="R175" s="299">
        <v>13.2</v>
      </c>
      <c r="S175" s="300">
        <v>80</v>
      </c>
      <c r="Y175" s="309"/>
    </row>
    <row r="176" spans="2:25" ht="15" customHeight="1">
      <c r="B176" s="456"/>
      <c r="C176" s="458"/>
      <c r="D176" s="297" t="s">
        <v>495</v>
      </c>
      <c r="E176" s="298">
        <v>0</v>
      </c>
      <c r="F176" s="299">
        <v>0</v>
      </c>
      <c r="G176" s="299">
        <v>6</v>
      </c>
      <c r="H176" s="299">
        <v>6</v>
      </c>
      <c r="I176" s="299">
        <v>23</v>
      </c>
      <c r="J176" s="299">
        <v>12</v>
      </c>
      <c r="K176" s="299">
        <v>13</v>
      </c>
      <c r="L176" s="299">
        <v>0.1</v>
      </c>
      <c r="M176" s="299">
        <v>1.98</v>
      </c>
      <c r="N176" s="299">
        <v>2.08</v>
      </c>
      <c r="O176" s="299"/>
      <c r="P176" s="299" t="s">
        <v>493</v>
      </c>
      <c r="Q176" s="299">
        <v>1.6</v>
      </c>
      <c r="R176" s="299">
        <v>13.1</v>
      </c>
      <c r="S176" s="300">
        <v>82</v>
      </c>
      <c r="Y176" s="309"/>
    </row>
    <row r="177" spans="2:25" ht="15" customHeight="1">
      <c r="B177" s="456"/>
      <c r="C177" s="458"/>
      <c r="D177" s="297" t="s">
        <v>497</v>
      </c>
      <c r="E177" s="298">
        <v>0</v>
      </c>
      <c r="F177" s="299">
        <v>0</v>
      </c>
      <c r="G177" s="299">
        <v>5</v>
      </c>
      <c r="H177" s="299">
        <v>5</v>
      </c>
      <c r="I177" s="299">
        <v>21</v>
      </c>
      <c r="J177" s="299">
        <v>14</v>
      </c>
      <c r="K177" s="299">
        <v>3</v>
      </c>
      <c r="L177" s="299">
        <v>0.12</v>
      </c>
      <c r="M177" s="299">
        <v>2.04</v>
      </c>
      <c r="N177" s="299">
        <v>2.16</v>
      </c>
      <c r="O177" s="299"/>
      <c r="P177" s="299" t="s">
        <v>498</v>
      </c>
      <c r="Q177" s="299">
        <v>1.4</v>
      </c>
      <c r="R177" s="299">
        <v>12.2</v>
      </c>
      <c r="S177" s="300">
        <v>84</v>
      </c>
      <c r="Y177" s="309"/>
    </row>
    <row r="178" spans="2:25" ht="15" customHeight="1">
      <c r="B178" s="456"/>
      <c r="C178" s="458"/>
      <c r="D178" s="297" t="s">
        <v>500</v>
      </c>
      <c r="E178" s="298">
        <v>0</v>
      </c>
      <c r="F178" s="299">
        <v>0</v>
      </c>
      <c r="G178" s="299">
        <v>5</v>
      </c>
      <c r="H178" s="299">
        <v>5</v>
      </c>
      <c r="I178" s="299" t="s">
        <v>501</v>
      </c>
      <c r="J178" s="299">
        <v>10</v>
      </c>
      <c r="K178" s="299">
        <v>4</v>
      </c>
      <c r="L178" s="299">
        <v>0.12</v>
      </c>
      <c r="M178" s="299">
        <v>2.0299999999999998</v>
      </c>
      <c r="N178" s="299">
        <v>2.15</v>
      </c>
      <c r="O178" s="299"/>
      <c r="P178" s="299" t="s">
        <v>506</v>
      </c>
      <c r="Q178" s="299">
        <v>1.8</v>
      </c>
      <c r="R178" s="299">
        <v>12.1</v>
      </c>
      <c r="S178" s="300">
        <v>85</v>
      </c>
      <c r="Y178" s="309"/>
    </row>
    <row r="179" spans="2:25" ht="15" customHeight="1">
      <c r="B179" s="456"/>
      <c r="C179" s="458"/>
      <c r="D179" s="297" t="s">
        <v>503</v>
      </c>
      <c r="E179" s="298">
        <v>0</v>
      </c>
      <c r="F179" s="299">
        <v>0</v>
      </c>
      <c r="G179" s="299">
        <v>5</v>
      </c>
      <c r="H179" s="299">
        <v>5</v>
      </c>
      <c r="I179" s="299">
        <v>13</v>
      </c>
      <c r="J179" s="299">
        <v>16</v>
      </c>
      <c r="K179" s="299">
        <v>13</v>
      </c>
      <c r="L179" s="299">
        <v>0.12</v>
      </c>
      <c r="M179" s="299">
        <v>2.0499999999999998</v>
      </c>
      <c r="N179" s="299">
        <v>2.17</v>
      </c>
      <c r="O179" s="299"/>
      <c r="P179" s="299" t="s">
        <v>493</v>
      </c>
      <c r="Q179" s="299">
        <v>1.7</v>
      </c>
      <c r="R179" s="299">
        <v>12.3</v>
      </c>
      <c r="S179" s="300">
        <v>87</v>
      </c>
      <c r="Y179" s="309"/>
    </row>
    <row r="180" spans="2:25" ht="15" customHeight="1">
      <c r="B180" s="456"/>
      <c r="C180" s="458"/>
      <c r="D180" s="297" t="s">
        <v>505</v>
      </c>
      <c r="E180" s="298">
        <v>0</v>
      </c>
      <c r="F180" s="299">
        <v>1</v>
      </c>
      <c r="G180" s="299">
        <v>4</v>
      </c>
      <c r="H180" s="299">
        <v>5</v>
      </c>
      <c r="I180" s="299">
        <v>14</v>
      </c>
      <c r="J180" s="299">
        <v>16</v>
      </c>
      <c r="K180" s="299">
        <v>6</v>
      </c>
      <c r="L180" s="299">
        <v>0.11</v>
      </c>
      <c r="M180" s="299">
        <v>2.06</v>
      </c>
      <c r="N180" s="299">
        <v>2.17</v>
      </c>
      <c r="O180" s="299"/>
      <c r="P180" s="299" t="s">
        <v>498</v>
      </c>
      <c r="Q180" s="299">
        <v>1.8</v>
      </c>
      <c r="R180" s="299">
        <v>13.8</v>
      </c>
      <c r="S180" s="300">
        <v>83</v>
      </c>
      <c r="Y180" s="309"/>
    </row>
    <row r="181" spans="2:25" ht="15" customHeight="1">
      <c r="B181" s="456"/>
      <c r="C181" s="458"/>
      <c r="D181" s="297" t="s">
        <v>508</v>
      </c>
      <c r="E181" s="298">
        <v>0</v>
      </c>
      <c r="F181" s="299">
        <v>1</v>
      </c>
      <c r="G181" s="299">
        <v>6</v>
      </c>
      <c r="H181" s="299">
        <v>7</v>
      </c>
      <c r="I181" s="299">
        <v>16</v>
      </c>
      <c r="J181" s="299">
        <v>16</v>
      </c>
      <c r="K181" s="299">
        <v>14</v>
      </c>
      <c r="L181" s="299">
        <v>0.12</v>
      </c>
      <c r="M181" s="299">
        <v>2.12</v>
      </c>
      <c r="N181" s="299">
        <v>2.2400000000000002</v>
      </c>
      <c r="O181" s="299"/>
      <c r="P181" s="299" t="s">
        <v>498</v>
      </c>
      <c r="Q181" s="299">
        <v>1.4</v>
      </c>
      <c r="R181" s="299">
        <v>16.600000000000001</v>
      </c>
      <c r="S181" s="300">
        <v>75</v>
      </c>
      <c r="Y181" s="309"/>
    </row>
    <row r="182" spans="2:25" ht="15" customHeight="1">
      <c r="B182" s="456"/>
      <c r="C182" s="458"/>
      <c r="D182" s="297" t="s">
        <v>510</v>
      </c>
      <c r="E182" s="298">
        <v>1</v>
      </c>
      <c r="F182" s="299">
        <v>2</v>
      </c>
      <c r="G182" s="299">
        <v>8</v>
      </c>
      <c r="H182" s="299">
        <v>10</v>
      </c>
      <c r="I182" s="299">
        <v>22</v>
      </c>
      <c r="J182" s="299">
        <v>18</v>
      </c>
      <c r="K182" s="299">
        <v>8</v>
      </c>
      <c r="L182" s="299">
        <v>0.12</v>
      </c>
      <c r="M182" s="299">
        <v>2.14</v>
      </c>
      <c r="N182" s="299">
        <v>2.2599999999999998</v>
      </c>
      <c r="O182" s="299"/>
      <c r="P182" s="299" t="s">
        <v>498</v>
      </c>
      <c r="Q182" s="299">
        <v>1.2</v>
      </c>
      <c r="R182" s="299">
        <v>18.899999999999999</v>
      </c>
      <c r="S182" s="300">
        <v>68</v>
      </c>
      <c r="Y182" s="309"/>
    </row>
    <row r="183" spans="2:25" ht="15" customHeight="1">
      <c r="B183" s="456"/>
      <c r="C183" s="458"/>
      <c r="D183" s="297" t="s">
        <v>511</v>
      </c>
      <c r="E183" s="298">
        <v>1</v>
      </c>
      <c r="F183" s="299">
        <v>1</v>
      </c>
      <c r="G183" s="299">
        <v>8</v>
      </c>
      <c r="H183" s="299">
        <v>9</v>
      </c>
      <c r="I183" s="299">
        <v>43</v>
      </c>
      <c r="J183" s="299">
        <v>18</v>
      </c>
      <c r="K183" s="299">
        <v>12</v>
      </c>
      <c r="L183" s="299">
        <v>0.12</v>
      </c>
      <c r="M183" s="299">
        <v>1.96</v>
      </c>
      <c r="N183" s="299">
        <v>2.08</v>
      </c>
      <c r="O183" s="299"/>
      <c r="P183" s="299" t="s">
        <v>518</v>
      </c>
      <c r="Q183" s="299">
        <v>1.6</v>
      </c>
      <c r="R183" s="299">
        <v>19.899999999999999</v>
      </c>
      <c r="S183" s="300">
        <v>67</v>
      </c>
      <c r="Y183" s="309"/>
    </row>
    <row r="184" spans="2:25" ht="15" customHeight="1" thickBot="1">
      <c r="B184" s="456"/>
      <c r="C184" s="458"/>
      <c r="D184" s="310" t="s">
        <v>512</v>
      </c>
      <c r="E184" s="311">
        <v>1</v>
      </c>
      <c r="F184" s="304">
        <v>1</v>
      </c>
      <c r="G184" s="304">
        <v>4</v>
      </c>
      <c r="H184" s="304">
        <v>5</v>
      </c>
      <c r="I184" s="304">
        <v>59</v>
      </c>
      <c r="J184" s="304">
        <v>17</v>
      </c>
      <c r="K184" s="304">
        <v>19</v>
      </c>
      <c r="L184" s="304">
        <v>0.12</v>
      </c>
      <c r="M184" s="304">
        <v>1.89</v>
      </c>
      <c r="N184" s="304">
        <v>2.0099999999999998</v>
      </c>
      <c r="O184" s="304"/>
      <c r="P184" s="304" t="s">
        <v>518</v>
      </c>
      <c r="Q184" s="304">
        <v>3.9</v>
      </c>
      <c r="R184" s="304">
        <v>21.8</v>
      </c>
      <c r="S184" s="305">
        <v>56</v>
      </c>
      <c r="Y184" s="309"/>
    </row>
    <row r="185" spans="2:25" ht="15" customHeight="1">
      <c r="B185" s="456" t="s">
        <v>537</v>
      </c>
      <c r="C185" s="458"/>
      <c r="D185" s="293" t="s">
        <v>514</v>
      </c>
      <c r="E185" s="294">
        <v>1</v>
      </c>
      <c r="F185" s="295">
        <v>0</v>
      </c>
      <c r="G185" s="295">
        <v>3</v>
      </c>
      <c r="H185" s="295">
        <v>3</v>
      </c>
      <c r="I185" s="295">
        <v>64</v>
      </c>
      <c r="J185" s="295">
        <v>26</v>
      </c>
      <c r="K185" s="295">
        <v>14</v>
      </c>
      <c r="L185" s="295">
        <v>0.11</v>
      </c>
      <c r="M185" s="295">
        <v>1.89</v>
      </c>
      <c r="N185" s="295">
        <v>2</v>
      </c>
      <c r="O185" s="295"/>
      <c r="P185" s="295" t="s">
        <v>518</v>
      </c>
      <c r="Q185" s="295">
        <v>3.2</v>
      </c>
      <c r="R185" s="295">
        <v>23.1</v>
      </c>
      <c r="S185" s="296">
        <v>52</v>
      </c>
      <c r="Y185" s="309"/>
    </row>
    <row r="186" spans="2:25" ht="15" customHeight="1">
      <c r="B186" s="456"/>
      <c r="C186" s="458"/>
      <c r="D186" s="297" t="s">
        <v>516</v>
      </c>
      <c r="E186" s="298">
        <v>1</v>
      </c>
      <c r="F186" s="299">
        <v>0</v>
      </c>
      <c r="G186" s="299">
        <v>3</v>
      </c>
      <c r="H186" s="299">
        <v>3</v>
      </c>
      <c r="I186" s="299">
        <v>69</v>
      </c>
      <c r="J186" s="299">
        <v>21</v>
      </c>
      <c r="K186" s="299">
        <v>7</v>
      </c>
      <c r="L186" s="299">
        <v>0.09</v>
      </c>
      <c r="M186" s="299">
        <v>1.89</v>
      </c>
      <c r="N186" s="299">
        <v>1.98</v>
      </c>
      <c r="O186" s="299"/>
      <c r="P186" s="299" t="s">
        <v>515</v>
      </c>
      <c r="Q186" s="299">
        <v>2.9</v>
      </c>
      <c r="R186" s="299">
        <v>23.8</v>
      </c>
      <c r="S186" s="300">
        <v>50</v>
      </c>
      <c r="Y186" s="309"/>
    </row>
    <row r="187" spans="2:25" ht="15" customHeight="1">
      <c r="B187" s="456"/>
      <c r="C187" s="458"/>
      <c r="D187" s="297" t="s">
        <v>517</v>
      </c>
      <c r="E187" s="298">
        <v>1</v>
      </c>
      <c r="F187" s="299">
        <v>0</v>
      </c>
      <c r="G187" s="299">
        <v>3</v>
      </c>
      <c r="H187" s="299">
        <v>3</v>
      </c>
      <c r="I187" s="299">
        <v>74</v>
      </c>
      <c r="J187" s="299">
        <v>21</v>
      </c>
      <c r="K187" s="299">
        <v>17</v>
      </c>
      <c r="L187" s="299">
        <v>0.11</v>
      </c>
      <c r="M187" s="299">
        <v>1.9</v>
      </c>
      <c r="N187" s="299">
        <v>2.0099999999999998</v>
      </c>
      <c r="O187" s="299"/>
      <c r="P187" s="299" t="s">
        <v>515</v>
      </c>
      <c r="Q187" s="299">
        <v>2.7</v>
      </c>
      <c r="R187" s="299">
        <v>24.4</v>
      </c>
      <c r="S187" s="300">
        <v>44</v>
      </c>
      <c r="Y187" s="309"/>
    </row>
    <row r="188" spans="2:25" ht="15" customHeight="1">
      <c r="B188" s="456"/>
      <c r="C188" s="458"/>
      <c r="D188" s="297" t="s">
        <v>519</v>
      </c>
      <c r="E188" s="298">
        <v>1</v>
      </c>
      <c r="F188" s="299">
        <v>0</v>
      </c>
      <c r="G188" s="299">
        <v>3</v>
      </c>
      <c r="H188" s="299">
        <v>3</v>
      </c>
      <c r="I188" s="299">
        <v>81</v>
      </c>
      <c r="J188" s="299">
        <v>21</v>
      </c>
      <c r="K188" s="299">
        <v>20</v>
      </c>
      <c r="L188" s="299">
        <v>0.1</v>
      </c>
      <c r="M188" s="299">
        <v>1.9</v>
      </c>
      <c r="N188" s="299">
        <v>2</v>
      </c>
      <c r="O188" s="299"/>
      <c r="P188" s="299" t="s">
        <v>515</v>
      </c>
      <c r="Q188" s="299">
        <v>1.8</v>
      </c>
      <c r="R188" s="299">
        <v>25.8</v>
      </c>
      <c r="S188" s="300">
        <v>42</v>
      </c>
      <c r="Y188" s="309"/>
    </row>
    <row r="189" spans="2:25" ht="15" customHeight="1">
      <c r="B189" s="456"/>
      <c r="C189" s="458"/>
      <c r="D189" s="297" t="s">
        <v>520</v>
      </c>
      <c r="E189" s="298">
        <v>1</v>
      </c>
      <c r="F189" s="299">
        <v>0</v>
      </c>
      <c r="G189" s="299">
        <v>4</v>
      </c>
      <c r="H189" s="299">
        <v>4</v>
      </c>
      <c r="I189" s="299">
        <v>89</v>
      </c>
      <c r="J189" s="299">
        <v>25</v>
      </c>
      <c r="K189" s="299">
        <v>19</v>
      </c>
      <c r="L189" s="299">
        <v>0.09</v>
      </c>
      <c r="M189" s="299">
        <v>1.89</v>
      </c>
      <c r="N189" s="299">
        <v>1.98</v>
      </c>
      <c r="O189" s="299"/>
      <c r="P189" s="299" t="s">
        <v>515</v>
      </c>
      <c r="Q189" s="299">
        <v>2.7</v>
      </c>
      <c r="R189" s="299">
        <v>26</v>
      </c>
      <c r="S189" s="300">
        <v>41</v>
      </c>
      <c r="Y189" s="309"/>
    </row>
    <row r="190" spans="2:25" ht="15" customHeight="1">
      <c r="B190" s="456"/>
      <c r="C190" s="458"/>
      <c r="D190" s="297" t="s">
        <v>521</v>
      </c>
      <c r="E190" s="298">
        <v>1</v>
      </c>
      <c r="F190" s="299">
        <v>0</v>
      </c>
      <c r="G190" s="299">
        <v>4</v>
      </c>
      <c r="H190" s="299">
        <v>4</v>
      </c>
      <c r="I190" s="299">
        <v>97</v>
      </c>
      <c r="J190" s="299">
        <v>30</v>
      </c>
      <c r="K190" s="299">
        <v>13</v>
      </c>
      <c r="L190" s="299">
        <v>0.1</v>
      </c>
      <c r="M190" s="299">
        <v>1.89</v>
      </c>
      <c r="N190" s="299">
        <v>1.99</v>
      </c>
      <c r="O190" s="299"/>
      <c r="P190" s="299" t="s">
        <v>518</v>
      </c>
      <c r="Q190" s="299">
        <v>2.4</v>
      </c>
      <c r="R190" s="299">
        <v>26</v>
      </c>
      <c r="S190" s="300">
        <v>40</v>
      </c>
      <c r="Y190" s="309"/>
    </row>
    <row r="191" spans="2:25" ht="15" customHeight="1">
      <c r="B191" s="456"/>
      <c r="C191" s="458"/>
      <c r="D191" s="297" t="s">
        <v>522</v>
      </c>
      <c r="E191" s="298">
        <v>1</v>
      </c>
      <c r="F191" s="299">
        <v>0</v>
      </c>
      <c r="G191" s="299">
        <v>4</v>
      </c>
      <c r="H191" s="299">
        <v>4</v>
      </c>
      <c r="I191" s="299">
        <v>100</v>
      </c>
      <c r="J191" s="299">
        <v>25</v>
      </c>
      <c r="K191" s="299">
        <v>16</v>
      </c>
      <c r="L191" s="299">
        <v>0.11</v>
      </c>
      <c r="M191" s="299">
        <v>1.88</v>
      </c>
      <c r="N191" s="299">
        <v>1.99</v>
      </c>
      <c r="O191" s="299"/>
      <c r="P191" s="299" t="s">
        <v>518</v>
      </c>
      <c r="Q191" s="299">
        <v>1.9</v>
      </c>
      <c r="R191" s="299">
        <v>25.1</v>
      </c>
      <c r="S191" s="300">
        <v>39</v>
      </c>
      <c r="Y191" s="309"/>
    </row>
    <row r="192" spans="2:25" ht="15" customHeight="1">
      <c r="B192" s="456"/>
      <c r="C192" s="458"/>
      <c r="D192" s="297" t="s">
        <v>523</v>
      </c>
      <c r="E192" s="298">
        <v>1</v>
      </c>
      <c r="F192" s="299">
        <v>0</v>
      </c>
      <c r="G192" s="299">
        <v>6</v>
      </c>
      <c r="H192" s="299">
        <v>6</v>
      </c>
      <c r="I192" s="299">
        <v>92</v>
      </c>
      <c r="J192" s="299">
        <v>18</v>
      </c>
      <c r="K192" s="299">
        <v>11</v>
      </c>
      <c r="L192" s="299">
        <v>0.1</v>
      </c>
      <c r="M192" s="299">
        <v>1.89</v>
      </c>
      <c r="N192" s="299">
        <v>1.99</v>
      </c>
      <c r="O192" s="299"/>
      <c r="P192" s="299" t="s">
        <v>515</v>
      </c>
      <c r="Q192" s="299">
        <v>2</v>
      </c>
      <c r="R192" s="299">
        <v>23.8</v>
      </c>
      <c r="S192" s="300">
        <v>42</v>
      </c>
      <c r="Y192" s="309"/>
    </row>
    <row r="193" spans="2:25" ht="15" customHeight="1">
      <c r="B193" s="456"/>
      <c r="C193" s="458"/>
      <c r="D193" s="297" t="s">
        <v>524</v>
      </c>
      <c r="E193" s="298">
        <v>1</v>
      </c>
      <c r="F193" s="299">
        <v>0</v>
      </c>
      <c r="G193" s="299">
        <v>8</v>
      </c>
      <c r="H193" s="299">
        <v>8</v>
      </c>
      <c r="I193" s="299">
        <v>76</v>
      </c>
      <c r="J193" s="299">
        <v>17</v>
      </c>
      <c r="K193" s="299">
        <v>15</v>
      </c>
      <c r="L193" s="299">
        <v>0.12</v>
      </c>
      <c r="M193" s="299">
        <v>1.88</v>
      </c>
      <c r="N193" s="299">
        <v>2</v>
      </c>
      <c r="O193" s="299"/>
      <c r="P193" s="299" t="s">
        <v>530</v>
      </c>
      <c r="Q193" s="299">
        <v>2.4</v>
      </c>
      <c r="R193" s="299">
        <v>22</v>
      </c>
      <c r="S193" s="300">
        <v>34</v>
      </c>
      <c r="Y193" s="309"/>
    </row>
    <row r="194" spans="2:25" ht="15" customHeight="1">
      <c r="B194" s="456"/>
      <c r="C194" s="458"/>
      <c r="D194" s="297" t="s">
        <v>525</v>
      </c>
      <c r="E194" s="298">
        <v>1</v>
      </c>
      <c r="F194" s="299">
        <v>0</v>
      </c>
      <c r="G194" s="299">
        <v>5</v>
      </c>
      <c r="H194" s="299">
        <v>5</v>
      </c>
      <c r="I194" s="299">
        <v>64</v>
      </c>
      <c r="J194" s="299">
        <v>21</v>
      </c>
      <c r="K194" s="299">
        <v>11</v>
      </c>
      <c r="L194" s="299">
        <v>0.1</v>
      </c>
      <c r="M194" s="299">
        <v>1.89</v>
      </c>
      <c r="N194" s="299">
        <v>1.99</v>
      </c>
      <c r="O194" s="299"/>
      <c r="P194" s="299" t="s">
        <v>515</v>
      </c>
      <c r="Q194" s="299">
        <v>0.7</v>
      </c>
      <c r="R194" s="299">
        <v>20.100000000000001</v>
      </c>
      <c r="S194" s="300">
        <v>52</v>
      </c>
      <c r="Y194" s="309"/>
    </row>
    <row r="195" spans="2:25" ht="15" customHeight="1">
      <c r="B195" s="456"/>
      <c r="C195" s="458"/>
      <c r="D195" s="297" t="s">
        <v>526</v>
      </c>
      <c r="E195" s="298">
        <v>1</v>
      </c>
      <c r="F195" s="299">
        <v>0</v>
      </c>
      <c r="G195" s="299">
        <v>5</v>
      </c>
      <c r="H195" s="299">
        <v>5</v>
      </c>
      <c r="I195" s="299">
        <v>55</v>
      </c>
      <c r="J195" s="299">
        <v>16</v>
      </c>
      <c r="K195" s="299">
        <v>6</v>
      </c>
      <c r="L195" s="299">
        <v>0.11</v>
      </c>
      <c r="M195" s="299">
        <v>1.9</v>
      </c>
      <c r="N195" s="299">
        <v>2.0099999999999998</v>
      </c>
      <c r="O195" s="299"/>
      <c r="P195" s="299" t="s">
        <v>538</v>
      </c>
      <c r="Q195" s="299">
        <v>1</v>
      </c>
      <c r="R195" s="299">
        <v>19.399999999999999</v>
      </c>
      <c r="S195" s="300">
        <v>62</v>
      </c>
      <c r="Y195" s="309"/>
    </row>
    <row r="196" spans="2:25" ht="15" customHeight="1">
      <c r="B196" s="456"/>
      <c r="C196" s="458"/>
      <c r="D196" s="297" t="s">
        <v>527</v>
      </c>
      <c r="E196" s="298">
        <v>1</v>
      </c>
      <c r="F196" s="299">
        <v>0</v>
      </c>
      <c r="G196" s="299">
        <v>7</v>
      </c>
      <c r="H196" s="299">
        <v>7</v>
      </c>
      <c r="I196" s="299">
        <v>50</v>
      </c>
      <c r="J196" s="299">
        <v>15</v>
      </c>
      <c r="K196" s="299">
        <v>10</v>
      </c>
      <c r="L196" s="299">
        <v>0.12</v>
      </c>
      <c r="M196" s="299">
        <v>1.92</v>
      </c>
      <c r="N196" s="299">
        <v>2.04</v>
      </c>
      <c r="O196" s="299"/>
      <c r="P196" s="299" t="s">
        <v>506</v>
      </c>
      <c r="Q196" s="299">
        <v>0.8</v>
      </c>
      <c r="R196" s="299">
        <v>17</v>
      </c>
      <c r="S196" s="300">
        <v>65</v>
      </c>
      <c r="Y196" s="309"/>
    </row>
    <row r="197" spans="2:25" ht="15" customHeight="1">
      <c r="B197" s="456"/>
      <c r="C197" s="458"/>
      <c r="D197" s="297" t="s">
        <v>528</v>
      </c>
      <c r="E197" s="298">
        <v>1</v>
      </c>
      <c r="F197" s="299">
        <v>0</v>
      </c>
      <c r="G197" s="299">
        <v>6</v>
      </c>
      <c r="H197" s="299">
        <v>6</v>
      </c>
      <c r="I197" s="299">
        <v>38</v>
      </c>
      <c r="J197" s="299">
        <v>26</v>
      </c>
      <c r="K197" s="299">
        <v>13</v>
      </c>
      <c r="L197" s="299">
        <v>0.13</v>
      </c>
      <c r="M197" s="299">
        <v>1.91</v>
      </c>
      <c r="N197" s="299">
        <v>2.04</v>
      </c>
      <c r="O197" s="299"/>
      <c r="P197" s="299" t="s">
        <v>506</v>
      </c>
      <c r="Q197" s="299">
        <v>1.3</v>
      </c>
      <c r="R197" s="299">
        <v>18</v>
      </c>
      <c r="S197" s="300">
        <v>72</v>
      </c>
      <c r="Y197" s="309"/>
    </row>
    <row r="198" spans="2:25" ht="15" customHeight="1">
      <c r="B198" s="456"/>
      <c r="C198" s="459"/>
      <c r="D198" s="297" t="s">
        <v>529</v>
      </c>
      <c r="E198" s="298">
        <v>1</v>
      </c>
      <c r="F198" s="299">
        <v>0</v>
      </c>
      <c r="G198" s="299">
        <v>5</v>
      </c>
      <c r="H198" s="299">
        <v>5</v>
      </c>
      <c r="I198" s="299">
        <v>33</v>
      </c>
      <c r="J198" s="299">
        <v>24</v>
      </c>
      <c r="K198" s="299">
        <v>14</v>
      </c>
      <c r="L198" s="299">
        <v>0.12</v>
      </c>
      <c r="M198" s="299">
        <v>1.92</v>
      </c>
      <c r="N198" s="299">
        <v>2.04</v>
      </c>
      <c r="O198" s="299"/>
      <c r="P198" s="299" t="s">
        <v>498</v>
      </c>
      <c r="Q198" s="299">
        <v>2.2999999999999998</v>
      </c>
      <c r="R198" s="299">
        <v>17.5</v>
      </c>
      <c r="S198" s="300">
        <v>75</v>
      </c>
      <c r="Y198" s="309"/>
    </row>
    <row r="199" spans="2:25" ht="15" customHeight="1">
      <c r="B199" s="456"/>
      <c r="C199" s="457">
        <v>42504</v>
      </c>
      <c r="D199" s="297" t="s">
        <v>492</v>
      </c>
      <c r="E199" s="298">
        <v>1</v>
      </c>
      <c r="F199" s="299">
        <v>0</v>
      </c>
      <c r="G199" s="299">
        <v>6</v>
      </c>
      <c r="H199" s="299">
        <v>6</v>
      </c>
      <c r="I199" s="299">
        <v>31</v>
      </c>
      <c r="J199" s="299">
        <v>17</v>
      </c>
      <c r="K199" s="299">
        <v>12</v>
      </c>
      <c r="L199" s="299">
        <v>0.12</v>
      </c>
      <c r="M199" s="299">
        <v>1.99</v>
      </c>
      <c r="N199" s="299">
        <v>2.11</v>
      </c>
      <c r="O199" s="299"/>
      <c r="P199" s="299" t="s">
        <v>506</v>
      </c>
      <c r="Q199" s="299">
        <v>1.6</v>
      </c>
      <c r="R199" s="299">
        <v>17.5</v>
      </c>
      <c r="S199" s="300">
        <v>76</v>
      </c>
      <c r="Y199" s="309"/>
    </row>
    <row r="200" spans="2:25" ht="15" customHeight="1">
      <c r="B200" s="456"/>
      <c r="C200" s="458"/>
      <c r="D200" s="297" t="s">
        <v>495</v>
      </c>
      <c r="E200" s="298">
        <v>1</v>
      </c>
      <c r="F200" s="299">
        <v>0</v>
      </c>
      <c r="G200" s="299">
        <v>5</v>
      </c>
      <c r="H200" s="299">
        <v>5</v>
      </c>
      <c r="I200" s="299">
        <v>30</v>
      </c>
      <c r="J200" s="299">
        <v>20</v>
      </c>
      <c r="K200" s="299">
        <v>15</v>
      </c>
      <c r="L200" s="299">
        <v>0.12</v>
      </c>
      <c r="M200" s="299">
        <v>1.97</v>
      </c>
      <c r="N200" s="299">
        <v>2.09</v>
      </c>
      <c r="O200" s="299"/>
      <c r="P200" s="299" t="s">
        <v>498</v>
      </c>
      <c r="Q200" s="299">
        <v>2</v>
      </c>
      <c r="R200" s="299">
        <v>17.5</v>
      </c>
      <c r="S200" s="300">
        <v>75</v>
      </c>
      <c r="Y200" s="309"/>
    </row>
    <row r="201" spans="2:25" ht="15" customHeight="1">
      <c r="B201" s="456"/>
      <c r="C201" s="458"/>
      <c r="D201" s="297" t="s">
        <v>497</v>
      </c>
      <c r="E201" s="298">
        <v>1</v>
      </c>
      <c r="F201" s="299">
        <v>0</v>
      </c>
      <c r="G201" s="299">
        <v>5</v>
      </c>
      <c r="H201" s="299">
        <v>5</v>
      </c>
      <c r="I201" s="299">
        <v>28</v>
      </c>
      <c r="J201" s="299">
        <v>20</v>
      </c>
      <c r="K201" s="299">
        <v>12</v>
      </c>
      <c r="L201" s="299">
        <v>0.11</v>
      </c>
      <c r="M201" s="299">
        <v>2</v>
      </c>
      <c r="N201" s="299">
        <v>2.11</v>
      </c>
      <c r="O201" s="299"/>
      <c r="P201" s="299" t="s">
        <v>506</v>
      </c>
      <c r="Q201" s="299">
        <v>1.7</v>
      </c>
      <c r="R201" s="299">
        <v>16.8</v>
      </c>
      <c r="S201" s="300">
        <v>74</v>
      </c>
      <c r="Y201" s="309"/>
    </row>
    <row r="202" spans="2:25" ht="15" customHeight="1">
      <c r="B202" s="456"/>
      <c r="C202" s="458"/>
      <c r="D202" s="297" t="s">
        <v>500</v>
      </c>
      <c r="E202" s="298">
        <v>1</v>
      </c>
      <c r="F202" s="299">
        <v>0</v>
      </c>
      <c r="G202" s="299">
        <v>5</v>
      </c>
      <c r="H202" s="299">
        <v>5</v>
      </c>
      <c r="I202" s="299">
        <v>25</v>
      </c>
      <c r="J202" s="299">
        <v>22</v>
      </c>
      <c r="K202" s="299">
        <v>16</v>
      </c>
      <c r="L202" s="299">
        <v>0.1</v>
      </c>
      <c r="M202" s="299">
        <v>2.17</v>
      </c>
      <c r="N202" s="299">
        <v>2.27</v>
      </c>
      <c r="O202" s="299"/>
      <c r="P202" s="299" t="s">
        <v>506</v>
      </c>
      <c r="Q202" s="299">
        <v>2.4</v>
      </c>
      <c r="R202" s="299">
        <v>17.5</v>
      </c>
      <c r="S202" s="300">
        <v>66</v>
      </c>
      <c r="Y202" s="309"/>
    </row>
    <row r="203" spans="2:25" ht="15" customHeight="1">
      <c r="B203" s="456"/>
      <c r="C203" s="458"/>
      <c r="D203" s="297" t="s">
        <v>503</v>
      </c>
      <c r="E203" s="298">
        <v>0</v>
      </c>
      <c r="F203" s="299">
        <v>0</v>
      </c>
      <c r="G203" s="299">
        <v>4</v>
      </c>
      <c r="H203" s="299">
        <v>4</v>
      </c>
      <c r="I203" s="299">
        <v>25</v>
      </c>
      <c r="J203" s="299">
        <v>22</v>
      </c>
      <c r="K203" s="299">
        <v>15</v>
      </c>
      <c r="L203" s="299">
        <v>0.11</v>
      </c>
      <c r="M203" s="299">
        <v>2.0699999999999998</v>
      </c>
      <c r="N203" s="299">
        <v>2.1800000000000002</v>
      </c>
      <c r="O203" s="299"/>
      <c r="P203" s="299" t="s">
        <v>498</v>
      </c>
      <c r="Q203" s="299">
        <v>2.2000000000000002</v>
      </c>
      <c r="R203" s="299">
        <v>17.7</v>
      </c>
      <c r="S203" s="300">
        <v>63</v>
      </c>
      <c r="Y203" s="309"/>
    </row>
    <row r="204" spans="2:25" ht="15" customHeight="1">
      <c r="B204" s="456"/>
      <c r="C204" s="458"/>
      <c r="D204" s="297" t="s">
        <v>505</v>
      </c>
      <c r="E204" s="298">
        <v>1</v>
      </c>
      <c r="F204" s="299">
        <v>0</v>
      </c>
      <c r="G204" s="299">
        <v>4</v>
      </c>
      <c r="H204" s="299">
        <v>4</v>
      </c>
      <c r="I204" s="299">
        <v>25</v>
      </c>
      <c r="J204" s="299">
        <v>24</v>
      </c>
      <c r="K204" s="299">
        <v>13</v>
      </c>
      <c r="L204" s="299">
        <v>0.12</v>
      </c>
      <c r="M204" s="299">
        <v>2.1</v>
      </c>
      <c r="N204" s="299">
        <v>2.2200000000000002</v>
      </c>
      <c r="O204" s="299"/>
      <c r="P204" s="299" t="s">
        <v>498</v>
      </c>
      <c r="Q204" s="299">
        <v>2.4</v>
      </c>
      <c r="R204" s="299">
        <v>18</v>
      </c>
      <c r="S204" s="300">
        <v>57</v>
      </c>
      <c r="Y204" s="309"/>
    </row>
    <row r="205" spans="2:25" ht="15" customHeight="1">
      <c r="B205" s="456"/>
      <c r="C205" s="458"/>
      <c r="D205" s="297" t="s">
        <v>508</v>
      </c>
      <c r="E205" s="298">
        <v>1</v>
      </c>
      <c r="F205" s="299">
        <v>0</v>
      </c>
      <c r="G205" s="299">
        <v>4</v>
      </c>
      <c r="H205" s="299">
        <v>4</v>
      </c>
      <c r="I205" s="299">
        <v>33</v>
      </c>
      <c r="J205" s="299">
        <v>19</v>
      </c>
      <c r="K205" s="299">
        <v>13</v>
      </c>
      <c r="L205" s="299">
        <v>0.1</v>
      </c>
      <c r="M205" s="299">
        <v>2.06</v>
      </c>
      <c r="N205" s="299">
        <v>2.16</v>
      </c>
      <c r="O205" s="299"/>
      <c r="P205" s="299" t="s">
        <v>506</v>
      </c>
      <c r="Q205" s="299">
        <v>1.7</v>
      </c>
      <c r="R205" s="299">
        <v>19.3</v>
      </c>
      <c r="S205" s="300">
        <v>53</v>
      </c>
      <c r="Y205" s="309"/>
    </row>
    <row r="206" spans="2:25" ht="15" customHeight="1">
      <c r="B206" s="456"/>
      <c r="C206" s="458"/>
      <c r="D206" s="297" t="s">
        <v>510</v>
      </c>
      <c r="E206" s="298">
        <v>1</v>
      </c>
      <c r="F206" s="299">
        <v>0</v>
      </c>
      <c r="G206" s="299">
        <v>6</v>
      </c>
      <c r="H206" s="299">
        <v>6</v>
      </c>
      <c r="I206" s="299">
        <v>38</v>
      </c>
      <c r="J206" s="299">
        <v>26</v>
      </c>
      <c r="K206" s="299">
        <v>15</v>
      </c>
      <c r="L206" s="299">
        <v>0.11</v>
      </c>
      <c r="M206" s="299">
        <v>1.96</v>
      </c>
      <c r="N206" s="299">
        <v>2.0699999999999998</v>
      </c>
      <c r="O206" s="299"/>
      <c r="P206" s="299" t="s">
        <v>493</v>
      </c>
      <c r="Q206" s="299">
        <v>1.6</v>
      </c>
      <c r="R206" s="299">
        <v>21.6</v>
      </c>
      <c r="S206" s="300">
        <v>46</v>
      </c>
      <c r="Y206" s="309"/>
    </row>
    <row r="207" spans="2:25" ht="15" customHeight="1">
      <c r="B207" s="456"/>
      <c r="C207" s="458"/>
      <c r="D207" s="297" t="s">
        <v>511</v>
      </c>
      <c r="E207" s="298">
        <v>1</v>
      </c>
      <c r="F207" s="299">
        <v>0</v>
      </c>
      <c r="G207" s="299">
        <v>5</v>
      </c>
      <c r="H207" s="299">
        <v>5</v>
      </c>
      <c r="I207" s="299">
        <v>46</v>
      </c>
      <c r="J207" s="299">
        <v>29</v>
      </c>
      <c r="K207" s="299">
        <v>16</v>
      </c>
      <c r="L207" s="299">
        <v>0.1</v>
      </c>
      <c r="M207" s="299">
        <v>1.9</v>
      </c>
      <c r="N207" s="299">
        <v>2</v>
      </c>
      <c r="O207" s="299"/>
      <c r="P207" s="299" t="s">
        <v>531</v>
      </c>
      <c r="Q207" s="299">
        <v>1.3</v>
      </c>
      <c r="R207" s="299">
        <v>22</v>
      </c>
      <c r="S207" s="300">
        <v>48</v>
      </c>
      <c r="Y207" s="309"/>
    </row>
    <row r="208" spans="2:25" ht="15" customHeight="1" thickBot="1">
      <c r="B208" s="456"/>
      <c r="C208" s="458"/>
      <c r="D208" s="310" t="s">
        <v>512</v>
      </c>
      <c r="E208" s="311">
        <v>1</v>
      </c>
      <c r="F208" s="304">
        <v>0</v>
      </c>
      <c r="G208" s="304">
        <v>5</v>
      </c>
      <c r="H208" s="304">
        <v>5</v>
      </c>
      <c r="I208" s="304">
        <v>51</v>
      </c>
      <c r="J208" s="304">
        <v>27</v>
      </c>
      <c r="K208" s="304">
        <v>23</v>
      </c>
      <c r="L208" s="304">
        <v>0.11</v>
      </c>
      <c r="M208" s="304">
        <v>1.88</v>
      </c>
      <c r="N208" s="304">
        <v>1.99</v>
      </c>
      <c r="O208" s="304"/>
      <c r="P208" s="304" t="s">
        <v>530</v>
      </c>
      <c r="Q208" s="304">
        <v>4</v>
      </c>
      <c r="R208" s="304">
        <v>21.9</v>
      </c>
      <c r="S208" s="305">
        <v>52</v>
      </c>
      <c r="Y208" s="309"/>
    </row>
    <row r="209" spans="2:25" ht="15" customHeight="1">
      <c r="B209" s="456" t="s">
        <v>537</v>
      </c>
      <c r="C209" s="458"/>
      <c r="D209" s="293" t="s">
        <v>514</v>
      </c>
      <c r="E209" s="294">
        <v>2</v>
      </c>
      <c r="F209" s="295">
        <v>0</v>
      </c>
      <c r="G209" s="295">
        <v>4</v>
      </c>
      <c r="H209" s="295">
        <v>4</v>
      </c>
      <c r="I209" s="295">
        <v>57</v>
      </c>
      <c r="J209" s="295">
        <v>25</v>
      </c>
      <c r="K209" s="295">
        <v>13</v>
      </c>
      <c r="L209" s="295">
        <v>0.09</v>
      </c>
      <c r="M209" s="295">
        <v>1.87</v>
      </c>
      <c r="N209" s="295">
        <v>1.96</v>
      </c>
      <c r="O209" s="295"/>
      <c r="P209" s="295" t="s">
        <v>535</v>
      </c>
      <c r="Q209" s="295">
        <v>3.3</v>
      </c>
      <c r="R209" s="295">
        <v>21.5</v>
      </c>
      <c r="S209" s="296">
        <v>51</v>
      </c>
      <c r="Y209" s="309"/>
    </row>
    <row r="210" spans="2:25" ht="15" customHeight="1">
      <c r="B210" s="456"/>
      <c r="C210" s="458"/>
      <c r="D210" s="297" t="s">
        <v>516</v>
      </c>
      <c r="E210" s="298">
        <v>1</v>
      </c>
      <c r="F210" s="299">
        <v>0</v>
      </c>
      <c r="G210" s="299">
        <v>4</v>
      </c>
      <c r="H210" s="299">
        <v>4</v>
      </c>
      <c r="I210" s="299">
        <v>62</v>
      </c>
      <c r="J210" s="299">
        <v>30</v>
      </c>
      <c r="K210" s="299">
        <v>14</v>
      </c>
      <c r="L210" s="299">
        <v>0.11</v>
      </c>
      <c r="M210" s="299">
        <v>1.89</v>
      </c>
      <c r="N210" s="299">
        <v>2</v>
      </c>
      <c r="O210" s="299"/>
      <c r="P210" s="299" t="s">
        <v>530</v>
      </c>
      <c r="Q210" s="299">
        <v>3.4</v>
      </c>
      <c r="R210" s="299">
        <v>23.2</v>
      </c>
      <c r="S210" s="300">
        <v>48</v>
      </c>
      <c r="Y210" s="309"/>
    </row>
    <row r="211" spans="2:25" ht="15" customHeight="1">
      <c r="B211" s="456"/>
      <c r="C211" s="458"/>
      <c r="D211" s="297" t="s">
        <v>517</v>
      </c>
      <c r="E211" s="298">
        <v>1</v>
      </c>
      <c r="F211" s="299">
        <v>0</v>
      </c>
      <c r="G211" s="299">
        <v>3</v>
      </c>
      <c r="H211" s="299">
        <v>3</v>
      </c>
      <c r="I211" s="299">
        <v>63</v>
      </c>
      <c r="J211" s="299">
        <v>23</v>
      </c>
      <c r="K211" s="299">
        <v>15</v>
      </c>
      <c r="L211" s="299">
        <v>0.09</v>
      </c>
      <c r="M211" s="299">
        <v>1.88</v>
      </c>
      <c r="N211" s="299">
        <v>1.97</v>
      </c>
      <c r="O211" s="299"/>
      <c r="P211" s="299" t="s">
        <v>530</v>
      </c>
      <c r="Q211" s="299">
        <v>4.4000000000000004</v>
      </c>
      <c r="R211" s="299">
        <v>23</v>
      </c>
      <c r="S211" s="300">
        <v>46</v>
      </c>
      <c r="Y211" s="309"/>
    </row>
    <row r="212" spans="2:25" ht="15" customHeight="1">
      <c r="B212" s="456"/>
      <c r="C212" s="458"/>
      <c r="D212" s="297" t="s">
        <v>519</v>
      </c>
      <c r="E212" s="298">
        <v>1</v>
      </c>
      <c r="F212" s="299">
        <v>0</v>
      </c>
      <c r="G212" s="299">
        <v>3</v>
      </c>
      <c r="H212" s="299">
        <v>3</v>
      </c>
      <c r="I212" s="299">
        <v>62</v>
      </c>
      <c r="J212" s="299">
        <v>22</v>
      </c>
      <c r="K212" s="299">
        <v>16</v>
      </c>
      <c r="L212" s="299">
        <v>0.09</v>
      </c>
      <c r="M212" s="299">
        <v>1.88</v>
      </c>
      <c r="N212" s="299">
        <v>1.97</v>
      </c>
      <c r="O212" s="299"/>
      <c r="P212" s="299" t="s">
        <v>530</v>
      </c>
      <c r="Q212" s="299">
        <v>3.7</v>
      </c>
      <c r="R212" s="299">
        <v>22.8</v>
      </c>
      <c r="S212" s="300">
        <v>42</v>
      </c>
      <c r="Y212" s="309"/>
    </row>
    <row r="213" spans="2:25" ht="15" customHeight="1">
      <c r="B213" s="456"/>
      <c r="C213" s="458"/>
      <c r="D213" s="297" t="s">
        <v>520</v>
      </c>
      <c r="E213" s="298">
        <v>1</v>
      </c>
      <c r="F213" s="299">
        <v>0</v>
      </c>
      <c r="G213" s="299">
        <v>3</v>
      </c>
      <c r="H213" s="299">
        <v>3</v>
      </c>
      <c r="I213" s="299">
        <v>62</v>
      </c>
      <c r="J213" s="299">
        <v>21</v>
      </c>
      <c r="K213" s="299">
        <v>13</v>
      </c>
      <c r="L213" s="299">
        <v>0.12</v>
      </c>
      <c r="M213" s="299">
        <v>1.88</v>
      </c>
      <c r="N213" s="299">
        <v>2</v>
      </c>
      <c r="O213" s="299"/>
      <c r="P213" s="299" t="s">
        <v>530</v>
      </c>
      <c r="Q213" s="299">
        <v>3.3</v>
      </c>
      <c r="R213" s="299">
        <v>22</v>
      </c>
      <c r="S213" s="300">
        <v>42</v>
      </c>
      <c r="Y213" s="309"/>
    </row>
    <row r="214" spans="2:25" ht="15" customHeight="1">
      <c r="B214" s="456"/>
      <c r="C214" s="458"/>
      <c r="D214" s="297" t="s">
        <v>521</v>
      </c>
      <c r="E214" s="298">
        <v>1</v>
      </c>
      <c r="F214" s="299">
        <v>0</v>
      </c>
      <c r="G214" s="299">
        <v>3</v>
      </c>
      <c r="H214" s="299">
        <v>3</v>
      </c>
      <c r="I214" s="299">
        <v>61</v>
      </c>
      <c r="J214" s="299">
        <v>27</v>
      </c>
      <c r="K214" s="299">
        <v>12</v>
      </c>
      <c r="L214" s="299">
        <v>0.09</v>
      </c>
      <c r="M214" s="299">
        <v>1.89</v>
      </c>
      <c r="N214" s="299">
        <v>1.98</v>
      </c>
      <c r="O214" s="299"/>
      <c r="P214" s="299" t="s">
        <v>530</v>
      </c>
      <c r="Q214" s="299">
        <v>3.7</v>
      </c>
      <c r="R214" s="299">
        <v>20.8</v>
      </c>
      <c r="S214" s="300">
        <v>42</v>
      </c>
      <c r="Y214" s="309"/>
    </row>
    <row r="215" spans="2:25" ht="15" customHeight="1">
      <c r="B215" s="456"/>
      <c r="C215" s="458"/>
      <c r="D215" s="297" t="s">
        <v>522</v>
      </c>
      <c r="E215" s="298">
        <v>1</v>
      </c>
      <c r="F215" s="299">
        <v>0</v>
      </c>
      <c r="G215" s="299">
        <v>3</v>
      </c>
      <c r="H215" s="299">
        <v>3</v>
      </c>
      <c r="I215" s="299">
        <v>58</v>
      </c>
      <c r="J215" s="299">
        <v>12</v>
      </c>
      <c r="K215" s="299">
        <v>12</v>
      </c>
      <c r="L215" s="299">
        <v>0.08</v>
      </c>
      <c r="M215" s="299">
        <v>1.88</v>
      </c>
      <c r="N215" s="299">
        <v>1.96</v>
      </c>
      <c r="O215" s="299"/>
      <c r="P215" s="299" t="s">
        <v>535</v>
      </c>
      <c r="Q215" s="299">
        <v>2.4</v>
      </c>
      <c r="R215" s="299">
        <v>19.100000000000001</v>
      </c>
      <c r="S215" s="300">
        <v>44</v>
      </c>
      <c r="Y215" s="309"/>
    </row>
    <row r="216" spans="2:25" ht="15" customHeight="1">
      <c r="B216" s="456"/>
      <c r="C216" s="458"/>
      <c r="D216" s="297" t="s">
        <v>523</v>
      </c>
      <c r="E216" s="298">
        <v>1</v>
      </c>
      <c r="F216" s="299">
        <v>0</v>
      </c>
      <c r="G216" s="299">
        <v>4</v>
      </c>
      <c r="H216" s="299">
        <v>4</v>
      </c>
      <c r="I216" s="299">
        <v>55</v>
      </c>
      <c r="J216" s="299">
        <v>14</v>
      </c>
      <c r="K216" s="299">
        <v>12</v>
      </c>
      <c r="L216" s="299">
        <v>0.09</v>
      </c>
      <c r="M216" s="299">
        <v>1.89</v>
      </c>
      <c r="N216" s="299">
        <v>1.98</v>
      </c>
      <c r="O216" s="299"/>
      <c r="P216" s="299" t="s">
        <v>530</v>
      </c>
      <c r="Q216" s="299">
        <v>2.5</v>
      </c>
      <c r="R216" s="299">
        <v>17.8</v>
      </c>
      <c r="S216" s="300">
        <v>45</v>
      </c>
      <c r="Y216" s="309"/>
    </row>
    <row r="217" spans="2:25" ht="15" customHeight="1">
      <c r="B217" s="456"/>
      <c r="C217" s="458"/>
      <c r="D217" s="297" t="s">
        <v>524</v>
      </c>
      <c r="E217" s="298">
        <v>1</v>
      </c>
      <c r="F217" s="299">
        <v>0</v>
      </c>
      <c r="G217" s="299">
        <v>4</v>
      </c>
      <c r="H217" s="299">
        <v>4</v>
      </c>
      <c r="I217" s="299">
        <v>54</v>
      </c>
      <c r="J217" s="299">
        <v>22</v>
      </c>
      <c r="K217" s="299">
        <v>11</v>
      </c>
      <c r="L217" s="299">
        <v>0.09</v>
      </c>
      <c r="M217" s="299">
        <v>1.9</v>
      </c>
      <c r="N217" s="299">
        <v>1.99</v>
      </c>
      <c r="O217" s="299"/>
      <c r="P217" s="299" t="s">
        <v>534</v>
      </c>
      <c r="Q217" s="299">
        <v>1.3</v>
      </c>
      <c r="R217" s="299">
        <v>16.3</v>
      </c>
      <c r="S217" s="300">
        <v>47</v>
      </c>
      <c r="Y217" s="309"/>
    </row>
    <row r="218" spans="2:25" ht="15" customHeight="1">
      <c r="B218" s="456"/>
      <c r="C218" s="458"/>
      <c r="D218" s="297" t="s">
        <v>525</v>
      </c>
      <c r="E218" s="298">
        <v>1</v>
      </c>
      <c r="F218" s="299">
        <v>0</v>
      </c>
      <c r="G218" s="299">
        <v>5</v>
      </c>
      <c r="H218" s="299">
        <v>5</v>
      </c>
      <c r="I218" s="299">
        <v>52</v>
      </c>
      <c r="J218" s="299">
        <v>15</v>
      </c>
      <c r="K218" s="299">
        <v>11</v>
      </c>
      <c r="L218" s="299">
        <v>0.09</v>
      </c>
      <c r="M218" s="299">
        <v>1.89</v>
      </c>
      <c r="N218" s="299">
        <v>1.98</v>
      </c>
      <c r="O218" s="299"/>
      <c r="P218" s="299" t="s">
        <v>535</v>
      </c>
      <c r="Q218" s="299">
        <v>1.3</v>
      </c>
      <c r="R218" s="299">
        <v>15.2</v>
      </c>
      <c r="S218" s="300">
        <v>47</v>
      </c>
      <c r="Y218" s="309"/>
    </row>
    <row r="219" spans="2:25" ht="15" customHeight="1">
      <c r="B219" s="456"/>
      <c r="C219" s="458"/>
      <c r="D219" s="297" t="s">
        <v>526</v>
      </c>
      <c r="E219" s="298">
        <v>1</v>
      </c>
      <c r="F219" s="299">
        <v>0</v>
      </c>
      <c r="G219" s="299">
        <v>5</v>
      </c>
      <c r="H219" s="299">
        <v>5</v>
      </c>
      <c r="I219" s="299">
        <v>50</v>
      </c>
      <c r="J219" s="299">
        <v>27</v>
      </c>
      <c r="K219" s="299">
        <v>15</v>
      </c>
      <c r="L219" s="299">
        <v>0.08</v>
      </c>
      <c r="M219" s="299">
        <v>1.89</v>
      </c>
      <c r="N219" s="299">
        <v>1.97</v>
      </c>
      <c r="O219" s="299"/>
      <c r="P219" s="299" t="s">
        <v>531</v>
      </c>
      <c r="Q219" s="299">
        <v>1</v>
      </c>
      <c r="R219" s="299">
        <v>13.6</v>
      </c>
      <c r="S219" s="300">
        <v>52</v>
      </c>
      <c r="Y219" s="309"/>
    </row>
    <row r="220" spans="2:25" ht="15" customHeight="1">
      <c r="B220" s="456"/>
      <c r="C220" s="458"/>
      <c r="D220" s="297" t="s">
        <v>527</v>
      </c>
      <c r="E220" s="298">
        <v>1</v>
      </c>
      <c r="F220" s="299">
        <v>0</v>
      </c>
      <c r="G220" s="299">
        <v>5</v>
      </c>
      <c r="H220" s="299">
        <v>5</v>
      </c>
      <c r="I220" s="299">
        <v>47</v>
      </c>
      <c r="J220" s="299">
        <v>25</v>
      </c>
      <c r="K220" s="299">
        <v>11</v>
      </c>
      <c r="L220" s="299">
        <v>0.1</v>
      </c>
      <c r="M220" s="299">
        <v>1.9</v>
      </c>
      <c r="N220" s="299">
        <v>2</v>
      </c>
      <c r="O220" s="299"/>
      <c r="P220" s="299" t="s">
        <v>506</v>
      </c>
      <c r="Q220" s="299">
        <v>1.1000000000000001</v>
      </c>
      <c r="R220" s="299">
        <v>13.4</v>
      </c>
      <c r="S220" s="300">
        <v>55</v>
      </c>
      <c r="Y220" s="309"/>
    </row>
    <row r="221" spans="2:25" ht="15" customHeight="1">
      <c r="B221" s="456"/>
      <c r="C221" s="458"/>
      <c r="D221" s="297" t="s">
        <v>528</v>
      </c>
      <c r="E221" s="298">
        <v>1</v>
      </c>
      <c r="F221" s="299">
        <v>0</v>
      </c>
      <c r="G221" s="299">
        <v>4</v>
      </c>
      <c r="H221" s="299">
        <v>4</v>
      </c>
      <c r="I221" s="299">
        <v>43</v>
      </c>
      <c r="J221" s="299">
        <v>21</v>
      </c>
      <c r="K221" s="299">
        <v>13</v>
      </c>
      <c r="L221" s="299">
        <v>0.09</v>
      </c>
      <c r="M221" s="299">
        <v>1.91</v>
      </c>
      <c r="N221" s="299">
        <v>2</v>
      </c>
      <c r="O221" s="299"/>
      <c r="P221" s="299" t="s">
        <v>530</v>
      </c>
      <c r="Q221" s="299">
        <v>0.8</v>
      </c>
      <c r="R221" s="299">
        <v>13.8</v>
      </c>
      <c r="S221" s="300">
        <v>59</v>
      </c>
      <c r="Y221" s="309"/>
    </row>
    <row r="222" spans="2:25" ht="15" customHeight="1">
      <c r="B222" s="456"/>
      <c r="C222" s="459"/>
      <c r="D222" s="297" t="s">
        <v>529</v>
      </c>
      <c r="E222" s="298">
        <v>1</v>
      </c>
      <c r="F222" s="299">
        <v>0</v>
      </c>
      <c r="G222" s="299">
        <v>4</v>
      </c>
      <c r="H222" s="299">
        <v>4</v>
      </c>
      <c r="I222" s="299">
        <v>42</v>
      </c>
      <c r="J222" s="299">
        <v>23</v>
      </c>
      <c r="K222" s="299">
        <v>17</v>
      </c>
      <c r="L222" s="299">
        <v>0.1</v>
      </c>
      <c r="M222" s="299">
        <v>1.9</v>
      </c>
      <c r="N222" s="299">
        <v>2</v>
      </c>
      <c r="O222" s="299"/>
      <c r="P222" s="299" t="s">
        <v>535</v>
      </c>
      <c r="Q222" s="299">
        <v>0.6</v>
      </c>
      <c r="R222" s="299">
        <v>13.9</v>
      </c>
      <c r="S222" s="300">
        <v>59</v>
      </c>
      <c r="Y222" s="309"/>
    </row>
    <row r="223" spans="2:25" ht="15" customHeight="1">
      <c r="B223" s="456"/>
      <c r="C223" s="457">
        <v>42505</v>
      </c>
      <c r="D223" s="297" t="s">
        <v>492</v>
      </c>
      <c r="E223" s="298">
        <v>1</v>
      </c>
      <c r="F223" s="299">
        <v>0</v>
      </c>
      <c r="G223" s="299">
        <v>4</v>
      </c>
      <c r="H223" s="299">
        <v>4</v>
      </c>
      <c r="I223" s="299">
        <v>38</v>
      </c>
      <c r="J223" s="299">
        <v>31</v>
      </c>
      <c r="K223" s="299">
        <v>16</v>
      </c>
      <c r="L223" s="299">
        <v>0.1</v>
      </c>
      <c r="M223" s="299">
        <v>1.89</v>
      </c>
      <c r="N223" s="299">
        <v>1.99</v>
      </c>
      <c r="O223" s="299"/>
      <c r="P223" s="299" t="s">
        <v>493</v>
      </c>
      <c r="Q223" s="299">
        <v>1.2</v>
      </c>
      <c r="R223" s="299">
        <v>14.3</v>
      </c>
      <c r="S223" s="300">
        <v>57</v>
      </c>
      <c r="Y223" s="309"/>
    </row>
    <row r="224" spans="2:25" ht="15" customHeight="1">
      <c r="B224" s="456"/>
      <c r="C224" s="458"/>
      <c r="D224" s="297" t="s">
        <v>495</v>
      </c>
      <c r="E224" s="298">
        <v>1</v>
      </c>
      <c r="F224" s="299">
        <v>0</v>
      </c>
      <c r="G224" s="299">
        <v>4</v>
      </c>
      <c r="H224" s="299">
        <v>4</v>
      </c>
      <c r="I224" s="299">
        <v>34</v>
      </c>
      <c r="J224" s="299">
        <v>23</v>
      </c>
      <c r="K224" s="299">
        <v>14</v>
      </c>
      <c r="L224" s="299">
        <v>0.1</v>
      </c>
      <c r="M224" s="299">
        <v>1.9</v>
      </c>
      <c r="N224" s="299">
        <v>2</v>
      </c>
      <c r="O224" s="299"/>
      <c r="P224" s="299" t="s">
        <v>506</v>
      </c>
      <c r="Q224" s="299">
        <v>1.7</v>
      </c>
      <c r="R224" s="299">
        <v>14</v>
      </c>
      <c r="S224" s="300">
        <v>56</v>
      </c>
      <c r="Y224" s="309"/>
    </row>
    <row r="225" spans="2:25" ht="15" customHeight="1">
      <c r="B225" s="456"/>
      <c r="C225" s="458"/>
      <c r="D225" s="297" t="s">
        <v>497</v>
      </c>
      <c r="E225" s="298">
        <v>1</v>
      </c>
      <c r="F225" s="299">
        <v>0</v>
      </c>
      <c r="G225" s="299">
        <v>3</v>
      </c>
      <c r="H225" s="299">
        <v>3</v>
      </c>
      <c r="I225" s="299">
        <v>37</v>
      </c>
      <c r="J225" s="299">
        <v>26</v>
      </c>
      <c r="K225" s="299">
        <v>11</v>
      </c>
      <c r="L225" s="299">
        <v>0.1</v>
      </c>
      <c r="M225" s="299">
        <v>1.95</v>
      </c>
      <c r="N225" s="299">
        <v>2.0499999999999998</v>
      </c>
      <c r="O225" s="299"/>
      <c r="P225" s="299" t="s">
        <v>498</v>
      </c>
      <c r="Q225" s="299">
        <v>2.4</v>
      </c>
      <c r="R225" s="299">
        <v>13.6</v>
      </c>
      <c r="S225" s="300">
        <v>54</v>
      </c>
      <c r="Y225" s="309"/>
    </row>
    <row r="226" spans="2:25" ht="15" customHeight="1">
      <c r="B226" s="456"/>
      <c r="C226" s="458"/>
      <c r="D226" s="297" t="s">
        <v>500</v>
      </c>
      <c r="E226" s="298">
        <v>1</v>
      </c>
      <c r="F226" s="299">
        <v>0</v>
      </c>
      <c r="G226" s="299">
        <v>3</v>
      </c>
      <c r="H226" s="299">
        <v>3</v>
      </c>
      <c r="I226" s="299">
        <v>41</v>
      </c>
      <c r="J226" s="299">
        <v>15</v>
      </c>
      <c r="K226" s="299">
        <v>7</v>
      </c>
      <c r="L226" s="299">
        <v>0.08</v>
      </c>
      <c r="M226" s="299">
        <v>1.93</v>
      </c>
      <c r="N226" s="299">
        <v>2.0099999999999998</v>
      </c>
      <c r="O226" s="299"/>
      <c r="P226" s="299" t="s">
        <v>498</v>
      </c>
      <c r="Q226" s="299">
        <v>2.7</v>
      </c>
      <c r="R226" s="299">
        <v>12.3</v>
      </c>
      <c r="S226" s="300">
        <v>58</v>
      </c>
      <c r="Y226" s="309"/>
    </row>
    <row r="227" spans="2:25" ht="15" customHeight="1">
      <c r="B227" s="456"/>
      <c r="C227" s="458"/>
      <c r="D227" s="297" t="s">
        <v>503</v>
      </c>
      <c r="E227" s="298">
        <v>0</v>
      </c>
      <c r="F227" s="299">
        <v>0</v>
      </c>
      <c r="G227" s="299">
        <v>3</v>
      </c>
      <c r="H227" s="299">
        <v>3</v>
      </c>
      <c r="I227" s="299">
        <v>33</v>
      </c>
      <c r="J227" s="299">
        <v>21</v>
      </c>
      <c r="K227" s="299">
        <v>10</v>
      </c>
      <c r="L227" s="299">
        <v>0.09</v>
      </c>
      <c r="M227" s="299">
        <v>1.93</v>
      </c>
      <c r="N227" s="299">
        <v>2.02</v>
      </c>
      <c r="O227" s="299"/>
      <c r="P227" s="299" t="s">
        <v>506</v>
      </c>
      <c r="Q227" s="299">
        <v>2.8</v>
      </c>
      <c r="R227" s="299">
        <v>11.2</v>
      </c>
      <c r="S227" s="300">
        <v>60</v>
      </c>
      <c r="Y227" s="309"/>
    </row>
    <row r="228" spans="2:25" ht="15" customHeight="1">
      <c r="B228" s="456"/>
      <c r="C228" s="458"/>
      <c r="D228" s="297" t="s">
        <v>505</v>
      </c>
      <c r="E228" s="298">
        <v>1</v>
      </c>
      <c r="F228" s="299">
        <v>0</v>
      </c>
      <c r="G228" s="299">
        <v>3</v>
      </c>
      <c r="H228" s="299">
        <v>3</v>
      </c>
      <c r="I228" s="299">
        <v>35</v>
      </c>
      <c r="J228" s="299">
        <v>20</v>
      </c>
      <c r="K228" s="299">
        <v>10</v>
      </c>
      <c r="L228" s="299">
        <v>0.1</v>
      </c>
      <c r="M228" s="299">
        <v>1.9</v>
      </c>
      <c r="N228" s="299">
        <v>2</v>
      </c>
      <c r="O228" s="299"/>
      <c r="P228" s="299" t="s">
        <v>498</v>
      </c>
      <c r="Q228" s="299">
        <v>1.8</v>
      </c>
      <c r="R228" s="299">
        <v>12.8</v>
      </c>
      <c r="S228" s="300">
        <v>64</v>
      </c>
      <c r="Y228" s="309"/>
    </row>
    <row r="229" spans="2:25" ht="15" customHeight="1">
      <c r="B229" s="456"/>
      <c r="C229" s="458"/>
      <c r="D229" s="297" t="s">
        <v>508</v>
      </c>
      <c r="E229" s="298">
        <v>1</v>
      </c>
      <c r="F229" s="299">
        <v>0</v>
      </c>
      <c r="G229" s="299">
        <v>3</v>
      </c>
      <c r="H229" s="299">
        <v>3</v>
      </c>
      <c r="I229" s="299">
        <v>36</v>
      </c>
      <c r="J229" s="299">
        <v>17</v>
      </c>
      <c r="K229" s="299">
        <v>13</v>
      </c>
      <c r="L229" s="299">
        <v>0.1</v>
      </c>
      <c r="M229" s="299">
        <v>1.91</v>
      </c>
      <c r="N229" s="299">
        <v>2.0099999999999998</v>
      </c>
      <c r="O229" s="299"/>
      <c r="P229" s="299" t="s">
        <v>498</v>
      </c>
      <c r="Q229" s="299">
        <v>1.7</v>
      </c>
      <c r="R229" s="299">
        <v>14.6</v>
      </c>
      <c r="S229" s="300">
        <v>62</v>
      </c>
      <c r="Y229" s="309"/>
    </row>
    <row r="230" spans="2:25" ht="15" customHeight="1">
      <c r="B230" s="456"/>
      <c r="C230" s="458"/>
      <c r="D230" s="297" t="s">
        <v>510</v>
      </c>
      <c r="E230" s="298">
        <v>1</v>
      </c>
      <c r="F230" s="299">
        <v>0</v>
      </c>
      <c r="G230" s="299">
        <v>2</v>
      </c>
      <c r="H230" s="299">
        <v>2</v>
      </c>
      <c r="I230" s="299">
        <v>47</v>
      </c>
      <c r="J230" s="299">
        <v>19</v>
      </c>
      <c r="K230" s="299">
        <v>12</v>
      </c>
      <c r="L230" s="299">
        <v>0.08</v>
      </c>
      <c r="M230" s="299">
        <v>1.92</v>
      </c>
      <c r="N230" s="299">
        <v>2</v>
      </c>
      <c r="O230" s="299"/>
      <c r="P230" s="299" t="s">
        <v>498</v>
      </c>
      <c r="Q230" s="299">
        <v>2.4</v>
      </c>
      <c r="R230" s="299">
        <v>16</v>
      </c>
      <c r="S230" s="300">
        <v>60</v>
      </c>
      <c r="Y230" s="309"/>
    </row>
    <row r="231" spans="2:25" ht="15" customHeight="1">
      <c r="B231" s="456"/>
      <c r="C231" s="458"/>
      <c r="D231" s="297" t="s">
        <v>511</v>
      </c>
      <c r="E231" s="298">
        <v>0</v>
      </c>
      <c r="F231" s="299">
        <v>0</v>
      </c>
      <c r="G231" s="299">
        <v>2</v>
      </c>
      <c r="H231" s="299">
        <v>2</v>
      </c>
      <c r="I231" s="299">
        <v>54</v>
      </c>
      <c r="J231" s="299">
        <v>14</v>
      </c>
      <c r="K231" s="299">
        <v>11</v>
      </c>
      <c r="L231" s="299">
        <v>7.0000000000000007E-2</v>
      </c>
      <c r="M231" s="299">
        <v>1.9</v>
      </c>
      <c r="N231" s="299">
        <v>1.97</v>
      </c>
      <c r="O231" s="299"/>
      <c r="P231" s="299" t="s">
        <v>506</v>
      </c>
      <c r="Q231" s="299">
        <v>2.7</v>
      </c>
      <c r="R231" s="299">
        <v>17.100000000000001</v>
      </c>
      <c r="S231" s="300">
        <v>53</v>
      </c>
      <c r="Y231" s="309"/>
    </row>
    <row r="232" spans="2:25" ht="15" customHeight="1" thickBot="1">
      <c r="B232" s="456"/>
      <c r="C232" s="458"/>
      <c r="D232" s="310" t="s">
        <v>512</v>
      </c>
      <c r="E232" s="311">
        <v>0</v>
      </c>
      <c r="F232" s="304">
        <v>0</v>
      </c>
      <c r="G232" s="304">
        <v>2</v>
      </c>
      <c r="H232" s="304">
        <v>2</v>
      </c>
      <c r="I232" s="304">
        <v>57</v>
      </c>
      <c r="J232" s="304">
        <v>16</v>
      </c>
      <c r="K232" s="304">
        <v>10</v>
      </c>
      <c r="L232" s="304">
        <v>0.08</v>
      </c>
      <c r="M232" s="304">
        <v>1.88</v>
      </c>
      <c r="N232" s="304">
        <v>1.96</v>
      </c>
      <c r="O232" s="304"/>
      <c r="P232" s="304" t="s">
        <v>535</v>
      </c>
      <c r="Q232" s="304">
        <v>1.9</v>
      </c>
      <c r="R232" s="304">
        <v>18.2</v>
      </c>
      <c r="S232" s="305">
        <v>50</v>
      </c>
      <c r="Y232" s="309"/>
    </row>
    <row r="233" spans="2:25" ht="15" customHeight="1">
      <c r="B233" s="456" t="s">
        <v>537</v>
      </c>
      <c r="C233" s="458"/>
      <c r="D233" s="293" t="s">
        <v>514</v>
      </c>
      <c r="E233" s="294">
        <v>0</v>
      </c>
      <c r="F233" s="295">
        <v>0</v>
      </c>
      <c r="G233" s="295">
        <v>2</v>
      </c>
      <c r="H233" s="295">
        <v>2</v>
      </c>
      <c r="I233" s="295">
        <v>59</v>
      </c>
      <c r="J233" s="295">
        <v>14</v>
      </c>
      <c r="K233" s="295">
        <v>9</v>
      </c>
      <c r="L233" s="295">
        <v>0.08</v>
      </c>
      <c r="M233" s="295">
        <v>1.88</v>
      </c>
      <c r="N233" s="295">
        <v>1.96</v>
      </c>
      <c r="O233" s="295"/>
      <c r="P233" s="295" t="s">
        <v>535</v>
      </c>
      <c r="Q233" s="295">
        <v>1.4</v>
      </c>
      <c r="R233" s="295">
        <v>18.7</v>
      </c>
      <c r="S233" s="296">
        <v>49</v>
      </c>
      <c r="Y233" s="309"/>
    </row>
    <row r="234" spans="2:25" ht="15" customHeight="1">
      <c r="B234" s="456"/>
      <c r="C234" s="458"/>
      <c r="D234" s="297" t="s">
        <v>516</v>
      </c>
      <c r="E234" s="298">
        <v>0</v>
      </c>
      <c r="F234" s="299">
        <v>0</v>
      </c>
      <c r="G234" s="299">
        <v>2</v>
      </c>
      <c r="H234" s="299">
        <v>2</v>
      </c>
      <c r="I234" s="299">
        <v>61</v>
      </c>
      <c r="J234" s="299">
        <v>18</v>
      </c>
      <c r="K234" s="299">
        <v>7</v>
      </c>
      <c r="L234" s="299">
        <v>0.08</v>
      </c>
      <c r="M234" s="299">
        <v>1.89</v>
      </c>
      <c r="N234" s="299">
        <v>1.97</v>
      </c>
      <c r="O234" s="299"/>
      <c r="P234" s="299" t="s">
        <v>530</v>
      </c>
      <c r="Q234" s="299">
        <v>2</v>
      </c>
      <c r="R234" s="299">
        <v>20.5</v>
      </c>
      <c r="S234" s="300">
        <v>51</v>
      </c>
      <c r="Y234" s="309"/>
    </row>
    <row r="235" spans="2:25" ht="15" customHeight="1">
      <c r="B235" s="456"/>
      <c r="C235" s="458"/>
      <c r="D235" s="297" t="s">
        <v>517</v>
      </c>
      <c r="E235" s="298">
        <v>0</v>
      </c>
      <c r="F235" s="299">
        <v>0</v>
      </c>
      <c r="G235" s="299">
        <v>1</v>
      </c>
      <c r="H235" s="299">
        <v>1</v>
      </c>
      <c r="I235" s="299">
        <v>61</v>
      </c>
      <c r="J235" s="299">
        <v>17</v>
      </c>
      <c r="K235" s="299">
        <v>18</v>
      </c>
      <c r="L235" s="299">
        <v>7.0000000000000007E-2</v>
      </c>
      <c r="M235" s="299">
        <v>1.88</v>
      </c>
      <c r="N235" s="299">
        <v>1.95</v>
      </c>
      <c r="O235" s="299"/>
      <c r="P235" s="299" t="s">
        <v>534</v>
      </c>
      <c r="Q235" s="299">
        <v>1.9</v>
      </c>
      <c r="R235" s="299">
        <v>20.399999999999999</v>
      </c>
      <c r="S235" s="300">
        <v>45</v>
      </c>
      <c r="Y235" s="309"/>
    </row>
    <row r="236" spans="2:25" ht="15" customHeight="1">
      <c r="B236" s="456"/>
      <c r="C236" s="458"/>
      <c r="D236" s="297" t="s">
        <v>519</v>
      </c>
      <c r="E236" s="298">
        <v>0</v>
      </c>
      <c r="F236" s="299">
        <v>0</v>
      </c>
      <c r="G236" s="299">
        <v>2</v>
      </c>
      <c r="H236" s="299">
        <v>2</v>
      </c>
      <c r="I236" s="299">
        <v>61</v>
      </c>
      <c r="J236" s="299">
        <v>27</v>
      </c>
      <c r="K236" s="299">
        <v>15</v>
      </c>
      <c r="L236" s="299">
        <v>0.08</v>
      </c>
      <c r="M236" s="299">
        <v>1.88</v>
      </c>
      <c r="N236" s="299">
        <v>1.96</v>
      </c>
      <c r="O236" s="299"/>
      <c r="P236" s="299" t="s">
        <v>530</v>
      </c>
      <c r="Q236" s="299">
        <v>2.2000000000000002</v>
      </c>
      <c r="R236" s="299">
        <v>21.4</v>
      </c>
      <c r="S236" s="300">
        <v>45</v>
      </c>
      <c r="Y236" s="309"/>
    </row>
    <row r="237" spans="2:25" ht="15" customHeight="1">
      <c r="B237" s="456"/>
      <c r="C237" s="458"/>
      <c r="D237" s="297" t="s">
        <v>520</v>
      </c>
      <c r="E237" s="298">
        <v>0</v>
      </c>
      <c r="F237" s="299">
        <v>0</v>
      </c>
      <c r="G237" s="299">
        <v>2</v>
      </c>
      <c r="H237" s="299">
        <v>2</v>
      </c>
      <c r="I237" s="299">
        <v>66</v>
      </c>
      <c r="J237" s="299">
        <v>22</v>
      </c>
      <c r="K237" s="299">
        <v>15</v>
      </c>
      <c r="L237" s="299">
        <v>0.09</v>
      </c>
      <c r="M237" s="299">
        <v>1.87</v>
      </c>
      <c r="N237" s="299">
        <v>1.96</v>
      </c>
      <c r="O237" s="299"/>
      <c r="P237" s="299" t="s">
        <v>538</v>
      </c>
      <c r="Q237" s="299">
        <v>3.1</v>
      </c>
      <c r="R237" s="299">
        <v>21.7</v>
      </c>
      <c r="S237" s="300">
        <v>40</v>
      </c>
      <c r="Y237" s="309"/>
    </row>
    <row r="238" spans="2:25" ht="15" customHeight="1">
      <c r="B238" s="456"/>
      <c r="C238" s="458"/>
      <c r="D238" s="297" t="s">
        <v>521</v>
      </c>
      <c r="E238" s="298">
        <v>1</v>
      </c>
      <c r="F238" s="299">
        <v>0</v>
      </c>
      <c r="G238" s="299">
        <v>2</v>
      </c>
      <c r="H238" s="299">
        <v>2</v>
      </c>
      <c r="I238" s="299">
        <v>63</v>
      </c>
      <c r="J238" s="299">
        <v>21</v>
      </c>
      <c r="K238" s="299">
        <v>18</v>
      </c>
      <c r="L238" s="299">
        <v>0.09</v>
      </c>
      <c r="M238" s="299">
        <v>1.88</v>
      </c>
      <c r="N238" s="299">
        <v>1.97</v>
      </c>
      <c r="O238" s="299"/>
      <c r="P238" s="299" t="s">
        <v>535</v>
      </c>
      <c r="Q238" s="299">
        <v>3.3</v>
      </c>
      <c r="R238" s="299">
        <v>21.2</v>
      </c>
      <c r="S238" s="300">
        <v>43</v>
      </c>
      <c r="Y238" s="309"/>
    </row>
    <row r="239" spans="2:25" ht="15" customHeight="1">
      <c r="B239" s="456"/>
      <c r="C239" s="458"/>
      <c r="D239" s="297" t="s">
        <v>522</v>
      </c>
      <c r="E239" s="298">
        <v>1</v>
      </c>
      <c r="F239" s="299">
        <v>0</v>
      </c>
      <c r="G239" s="299">
        <v>3</v>
      </c>
      <c r="H239" s="299">
        <v>3</v>
      </c>
      <c r="I239" s="299">
        <v>58</v>
      </c>
      <c r="J239" s="299">
        <v>14</v>
      </c>
      <c r="K239" s="299">
        <v>16</v>
      </c>
      <c r="L239" s="299">
        <v>0.09</v>
      </c>
      <c r="M239" s="299">
        <v>1.87</v>
      </c>
      <c r="N239" s="299">
        <v>1.96</v>
      </c>
      <c r="O239" s="299"/>
      <c r="P239" s="299" t="s">
        <v>530</v>
      </c>
      <c r="Q239" s="299">
        <v>3.1</v>
      </c>
      <c r="R239" s="299">
        <v>19</v>
      </c>
      <c r="S239" s="300">
        <v>51</v>
      </c>
      <c r="Y239" s="309"/>
    </row>
    <row r="240" spans="2:25" ht="15" customHeight="1">
      <c r="B240" s="456"/>
      <c r="C240" s="458"/>
      <c r="D240" s="297" t="s">
        <v>523</v>
      </c>
      <c r="E240" s="298">
        <v>1</v>
      </c>
      <c r="F240" s="299">
        <v>0</v>
      </c>
      <c r="G240" s="299">
        <v>2</v>
      </c>
      <c r="H240" s="299">
        <v>2</v>
      </c>
      <c r="I240" s="299">
        <v>54</v>
      </c>
      <c r="J240" s="299">
        <v>21</v>
      </c>
      <c r="K240" s="299">
        <v>11</v>
      </c>
      <c r="L240" s="299">
        <v>0.1</v>
      </c>
      <c r="M240" s="299">
        <v>1.89</v>
      </c>
      <c r="N240" s="299">
        <v>1.99</v>
      </c>
      <c r="O240" s="299"/>
      <c r="P240" s="299" t="s">
        <v>538</v>
      </c>
      <c r="Q240" s="299">
        <v>3.3</v>
      </c>
      <c r="R240" s="299">
        <v>16.899999999999999</v>
      </c>
      <c r="S240" s="300">
        <v>61</v>
      </c>
      <c r="Y240" s="309"/>
    </row>
    <row r="241" spans="2:25" ht="15" customHeight="1">
      <c r="B241" s="456"/>
      <c r="C241" s="458"/>
      <c r="D241" s="297" t="s">
        <v>524</v>
      </c>
      <c r="E241" s="298">
        <v>0</v>
      </c>
      <c r="F241" s="299">
        <v>0</v>
      </c>
      <c r="G241" s="299">
        <v>2</v>
      </c>
      <c r="H241" s="299">
        <v>2</v>
      </c>
      <c r="I241" s="299">
        <v>51</v>
      </c>
      <c r="J241" s="299">
        <v>18</v>
      </c>
      <c r="K241" s="299">
        <v>14</v>
      </c>
      <c r="L241" s="299">
        <v>0.1</v>
      </c>
      <c r="M241" s="299">
        <v>1.88</v>
      </c>
      <c r="N241" s="299">
        <v>1.98</v>
      </c>
      <c r="O241" s="299"/>
      <c r="P241" s="299" t="s">
        <v>530</v>
      </c>
      <c r="Q241" s="299">
        <v>1.5</v>
      </c>
      <c r="R241" s="299">
        <v>15.4</v>
      </c>
      <c r="S241" s="300">
        <v>68</v>
      </c>
      <c r="Y241" s="309"/>
    </row>
    <row r="242" spans="2:25" ht="15" customHeight="1">
      <c r="B242" s="456"/>
      <c r="C242" s="458"/>
      <c r="D242" s="297" t="s">
        <v>525</v>
      </c>
      <c r="E242" s="298">
        <v>0</v>
      </c>
      <c r="F242" s="299">
        <v>0</v>
      </c>
      <c r="G242" s="299">
        <v>3</v>
      </c>
      <c r="H242" s="299">
        <v>3</v>
      </c>
      <c r="I242" s="299">
        <v>48</v>
      </c>
      <c r="J242" s="299">
        <v>20</v>
      </c>
      <c r="K242" s="299">
        <v>11</v>
      </c>
      <c r="L242" s="299">
        <v>0.1</v>
      </c>
      <c r="M242" s="299">
        <v>1.87</v>
      </c>
      <c r="N242" s="299">
        <v>1.97</v>
      </c>
      <c r="O242" s="299"/>
      <c r="P242" s="299" t="s">
        <v>534</v>
      </c>
      <c r="Q242" s="299">
        <v>1.8</v>
      </c>
      <c r="R242" s="299">
        <v>14.4</v>
      </c>
      <c r="S242" s="300">
        <v>73</v>
      </c>
      <c r="Y242" s="309"/>
    </row>
    <row r="243" spans="2:25" ht="15" customHeight="1">
      <c r="B243" s="456"/>
      <c r="C243" s="458"/>
      <c r="D243" s="297" t="s">
        <v>526</v>
      </c>
      <c r="E243" s="298">
        <v>1</v>
      </c>
      <c r="F243" s="299">
        <v>0</v>
      </c>
      <c r="G243" s="299">
        <v>3</v>
      </c>
      <c r="H243" s="299">
        <v>3</v>
      </c>
      <c r="I243" s="299">
        <v>47</v>
      </c>
      <c r="J243" s="299">
        <v>22</v>
      </c>
      <c r="K243" s="299">
        <v>13</v>
      </c>
      <c r="L243" s="299">
        <v>0.09</v>
      </c>
      <c r="M243" s="299">
        <v>1.88</v>
      </c>
      <c r="N243" s="299">
        <v>1.97</v>
      </c>
      <c r="O243" s="299"/>
      <c r="P243" s="299" t="s">
        <v>506</v>
      </c>
      <c r="Q243" s="299">
        <v>1.4</v>
      </c>
      <c r="R243" s="299">
        <v>14.2</v>
      </c>
      <c r="S243" s="300">
        <v>72</v>
      </c>
      <c r="Y243" s="309"/>
    </row>
    <row r="244" spans="2:25" ht="15" customHeight="1">
      <c r="B244" s="456"/>
      <c r="C244" s="458"/>
      <c r="D244" s="297" t="s">
        <v>527</v>
      </c>
      <c r="E244" s="298">
        <v>0</v>
      </c>
      <c r="F244" s="299">
        <v>0</v>
      </c>
      <c r="G244" s="299">
        <v>3</v>
      </c>
      <c r="H244" s="299">
        <v>3</v>
      </c>
      <c r="I244" s="299">
        <v>46</v>
      </c>
      <c r="J244" s="299">
        <v>14</v>
      </c>
      <c r="K244" s="299">
        <v>12</v>
      </c>
      <c r="L244" s="299">
        <v>0.08</v>
      </c>
      <c r="M244" s="299">
        <v>1.89</v>
      </c>
      <c r="N244" s="299">
        <v>1.97</v>
      </c>
      <c r="O244" s="299"/>
      <c r="P244" s="299" t="s">
        <v>534</v>
      </c>
      <c r="Q244" s="299">
        <v>1.2</v>
      </c>
      <c r="R244" s="299">
        <v>13.8</v>
      </c>
      <c r="S244" s="300">
        <v>74</v>
      </c>
      <c r="Y244" s="309"/>
    </row>
    <row r="245" spans="2:25" ht="15" customHeight="1">
      <c r="B245" s="456"/>
      <c r="C245" s="458"/>
      <c r="D245" s="297" t="s">
        <v>528</v>
      </c>
      <c r="E245" s="298">
        <v>0</v>
      </c>
      <c r="F245" s="299">
        <v>0</v>
      </c>
      <c r="G245" s="299">
        <v>2</v>
      </c>
      <c r="H245" s="299">
        <v>2</v>
      </c>
      <c r="I245" s="299">
        <v>45</v>
      </c>
      <c r="J245" s="299">
        <v>28</v>
      </c>
      <c r="K245" s="299">
        <v>13</v>
      </c>
      <c r="L245" s="299">
        <v>0.09</v>
      </c>
      <c r="M245" s="299">
        <v>1.87</v>
      </c>
      <c r="N245" s="299">
        <v>1.96</v>
      </c>
      <c r="O245" s="299"/>
      <c r="P245" s="299" t="s">
        <v>535</v>
      </c>
      <c r="Q245" s="299">
        <v>1.2</v>
      </c>
      <c r="R245" s="299">
        <v>12.9</v>
      </c>
      <c r="S245" s="300">
        <v>75</v>
      </c>
      <c r="Y245" s="309"/>
    </row>
    <row r="246" spans="2:25" ht="15" customHeight="1">
      <c r="B246" s="456"/>
      <c r="C246" s="459"/>
      <c r="D246" s="297" t="s">
        <v>529</v>
      </c>
      <c r="E246" s="298">
        <v>0</v>
      </c>
      <c r="F246" s="299">
        <v>0</v>
      </c>
      <c r="G246" s="299">
        <v>2</v>
      </c>
      <c r="H246" s="299">
        <v>2</v>
      </c>
      <c r="I246" s="299">
        <v>45</v>
      </c>
      <c r="J246" s="299">
        <v>14</v>
      </c>
      <c r="K246" s="299">
        <v>6</v>
      </c>
      <c r="L246" s="299">
        <v>0.09</v>
      </c>
      <c r="M246" s="299">
        <v>1.89</v>
      </c>
      <c r="N246" s="299">
        <v>1.98</v>
      </c>
      <c r="O246" s="299"/>
      <c r="P246" s="299" t="s">
        <v>535</v>
      </c>
      <c r="Q246" s="299">
        <v>1.4</v>
      </c>
      <c r="R246" s="299">
        <v>13.2</v>
      </c>
      <c r="S246" s="300">
        <v>77</v>
      </c>
      <c r="Y246" s="309"/>
    </row>
    <row r="247" spans="2:25" ht="15" customHeight="1">
      <c r="B247" s="456"/>
      <c r="C247" s="457">
        <v>42506</v>
      </c>
      <c r="D247" s="297" t="s">
        <v>492</v>
      </c>
      <c r="E247" s="298">
        <v>0</v>
      </c>
      <c r="F247" s="299">
        <v>0</v>
      </c>
      <c r="G247" s="299">
        <v>2</v>
      </c>
      <c r="H247" s="299">
        <v>2</v>
      </c>
      <c r="I247" s="299">
        <v>40</v>
      </c>
      <c r="J247" s="299">
        <v>18</v>
      </c>
      <c r="K247" s="299">
        <v>7</v>
      </c>
      <c r="L247" s="299">
        <v>0.08</v>
      </c>
      <c r="M247" s="299">
        <v>1.9</v>
      </c>
      <c r="N247" s="299">
        <v>1.98</v>
      </c>
      <c r="O247" s="299"/>
      <c r="P247" s="299" t="s">
        <v>530</v>
      </c>
      <c r="Q247" s="299">
        <v>0.9</v>
      </c>
      <c r="R247" s="299">
        <v>13.1</v>
      </c>
      <c r="S247" s="300">
        <v>76</v>
      </c>
      <c r="Y247" s="309"/>
    </row>
    <row r="248" spans="2:25" ht="15" customHeight="1">
      <c r="B248" s="456"/>
      <c r="C248" s="458"/>
      <c r="D248" s="297" t="s">
        <v>495</v>
      </c>
      <c r="E248" s="298">
        <v>0</v>
      </c>
      <c r="F248" s="299">
        <v>0</v>
      </c>
      <c r="G248" s="299">
        <v>2</v>
      </c>
      <c r="H248" s="299">
        <v>2</v>
      </c>
      <c r="I248" s="299">
        <v>42</v>
      </c>
      <c r="J248" s="299">
        <v>18</v>
      </c>
      <c r="K248" s="299">
        <v>5</v>
      </c>
      <c r="L248" s="299">
        <v>0.1</v>
      </c>
      <c r="M248" s="299">
        <v>1.89</v>
      </c>
      <c r="N248" s="299">
        <v>1.99</v>
      </c>
      <c r="O248" s="299"/>
      <c r="P248" s="299" t="s">
        <v>518</v>
      </c>
      <c r="Q248" s="299">
        <v>1.2</v>
      </c>
      <c r="R248" s="299">
        <v>13.1</v>
      </c>
      <c r="S248" s="300">
        <v>76</v>
      </c>
      <c r="Y248" s="309"/>
    </row>
    <row r="249" spans="2:25" ht="15" customHeight="1">
      <c r="B249" s="456"/>
      <c r="C249" s="458"/>
      <c r="D249" s="297" t="s">
        <v>497</v>
      </c>
      <c r="E249" s="298">
        <v>0</v>
      </c>
      <c r="F249" s="299">
        <v>0</v>
      </c>
      <c r="G249" s="299">
        <v>2</v>
      </c>
      <c r="H249" s="299">
        <v>2</v>
      </c>
      <c r="I249" s="299">
        <v>42</v>
      </c>
      <c r="J249" s="299">
        <v>18</v>
      </c>
      <c r="K249" s="299">
        <v>9</v>
      </c>
      <c r="L249" s="299">
        <v>0.1</v>
      </c>
      <c r="M249" s="299">
        <v>1.9</v>
      </c>
      <c r="N249" s="299">
        <v>2</v>
      </c>
      <c r="O249" s="299"/>
      <c r="P249" s="299" t="s">
        <v>518</v>
      </c>
      <c r="Q249" s="299">
        <v>0.7</v>
      </c>
      <c r="R249" s="299">
        <v>12.5</v>
      </c>
      <c r="S249" s="300">
        <v>81</v>
      </c>
      <c r="Y249" s="309"/>
    </row>
    <row r="250" spans="2:25" ht="15" customHeight="1">
      <c r="B250" s="456"/>
      <c r="C250" s="458"/>
      <c r="D250" s="297" t="s">
        <v>500</v>
      </c>
      <c r="E250" s="298">
        <v>0</v>
      </c>
      <c r="F250" s="299">
        <v>0</v>
      </c>
      <c r="G250" s="299">
        <v>2</v>
      </c>
      <c r="H250" s="299">
        <v>2</v>
      </c>
      <c r="I250" s="299">
        <v>39</v>
      </c>
      <c r="J250" s="299">
        <v>16</v>
      </c>
      <c r="K250" s="299">
        <v>10</v>
      </c>
      <c r="L250" s="299">
        <v>0.1</v>
      </c>
      <c r="M250" s="299">
        <v>1.93</v>
      </c>
      <c r="N250" s="299">
        <v>2.0299999999999998</v>
      </c>
      <c r="O250" s="299"/>
      <c r="P250" s="299" t="s">
        <v>538</v>
      </c>
      <c r="Q250" s="299">
        <v>0.8</v>
      </c>
      <c r="R250" s="299">
        <v>12.7</v>
      </c>
      <c r="S250" s="300">
        <v>83</v>
      </c>
      <c r="Y250" s="309"/>
    </row>
    <row r="251" spans="2:25" ht="15" customHeight="1">
      <c r="B251" s="456"/>
      <c r="C251" s="458"/>
      <c r="D251" s="297" t="s">
        <v>503</v>
      </c>
      <c r="E251" s="298">
        <v>0</v>
      </c>
      <c r="F251" s="299">
        <v>0</v>
      </c>
      <c r="G251" s="299">
        <v>3</v>
      </c>
      <c r="H251" s="299">
        <v>3</v>
      </c>
      <c r="I251" s="299">
        <v>35</v>
      </c>
      <c r="J251" s="299">
        <v>20</v>
      </c>
      <c r="K251" s="299">
        <v>10</v>
      </c>
      <c r="L251" s="299">
        <v>0.09</v>
      </c>
      <c r="M251" s="299">
        <v>1.9</v>
      </c>
      <c r="N251" s="299">
        <v>1.99</v>
      </c>
      <c r="O251" s="299"/>
      <c r="P251" s="299" t="s">
        <v>506</v>
      </c>
      <c r="Q251" s="299">
        <v>1.4</v>
      </c>
      <c r="R251" s="299">
        <v>12.4</v>
      </c>
      <c r="S251" s="300">
        <v>84</v>
      </c>
      <c r="Y251" s="309"/>
    </row>
    <row r="252" spans="2:25" ht="15" customHeight="1">
      <c r="B252" s="456"/>
      <c r="C252" s="458"/>
      <c r="D252" s="297" t="s">
        <v>505</v>
      </c>
      <c r="E252" s="298">
        <v>0</v>
      </c>
      <c r="F252" s="299">
        <v>0</v>
      </c>
      <c r="G252" s="299">
        <v>7</v>
      </c>
      <c r="H252" s="299">
        <v>7</v>
      </c>
      <c r="I252" s="299">
        <v>23</v>
      </c>
      <c r="J252" s="299">
        <v>14</v>
      </c>
      <c r="K252" s="299">
        <v>6</v>
      </c>
      <c r="L252" s="299">
        <v>0.21</v>
      </c>
      <c r="M252" s="299">
        <v>1.94</v>
      </c>
      <c r="N252" s="299">
        <v>2.15</v>
      </c>
      <c r="O252" s="299"/>
      <c r="P252" s="299" t="s">
        <v>506</v>
      </c>
      <c r="Q252" s="299">
        <v>1.1000000000000001</v>
      </c>
      <c r="R252" s="299">
        <v>12.9</v>
      </c>
      <c r="S252" s="300">
        <v>79</v>
      </c>
      <c r="Y252" s="309"/>
    </row>
    <row r="253" spans="2:25" ht="15" customHeight="1">
      <c r="B253" s="456"/>
      <c r="C253" s="458"/>
      <c r="D253" s="297" t="s">
        <v>508</v>
      </c>
      <c r="E253" s="298">
        <v>0</v>
      </c>
      <c r="F253" s="299">
        <v>0</v>
      </c>
      <c r="G253" s="299">
        <v>5</v>
      </c>
      <c r="H253" s="299">
        <v>5</v>
      </c>
      <c r="I253" s="299">
        <v>36</v>
      </c>
      <c r="J253" s="299">
        <v>20</v>
      </c>
      <c r="K253" s="299">
        <v>12</v>
      </c>
      <c r="L253" s="299">
        <v>0.13</v>
      </c>
      <c r="M253" s="299">
        <v>1.91</v>
      </c>
      <c r="N253" s="299">
        <v>2.04</v>
      </c>
      <c r="O253" s="299"/>
      <c r="P253" s="299" t="s">
        <v>530</v>
      </c>
      <c r="Q253" s="299">
        <v>0.4</v>
      </c>
      <c r="R253" s="299">
        <v>14.2</v>
      </c>
      <c r="S253" s="300">
        <v>76</v>
      </c>
      <c r="Y253" s="309"/>
    </row>
    <row r="254" spans="2:25" ht="15" customHeight="1">
      <c r="B254" s="456"/>
      <c r="C254" s="458"/>
      <c r="D254" s="297" t="s">
        <v>510</v>
      </c>
      <c r="E254" s="298">
        <v>0</v>
      </c>
      <c r="F254" s="299">
        <v>0</v>
      </c>
      <c r="G254" s="299">
        <v>3</v>
      </c>
      <c r="H254" s="299">
        <v>3</v>
      </c>
      <c r="I254" s="299">
        <v>46</v>
      </c>
      <c r="J254" s="299">
        <v>19</v>
      </c>
      <c r="K254" s="299">
        <v>12</v>
      </c>
      <c r="L254" s="299">
        <v>0.09</v>
      </c>
      <c r="M254" s="299">
        <v>1.88</v>
      </c>
      <c r="N254" s="299">
        <v>1.97</v>
      </c>
      <c r="O254" s="299"/>
      <c r="P254" s="299" t="s">
        <v>530</v>
      </c>
      <c r="Q254" s="299">
        <v>1.1000000000000001</v>
      </c>
      <c r="R254" s="299">
        <v>16.600000000000001</v>
      </c>
      <c r="S254" s="300">
        <v>76</v>
      </c>
      <c r="Y254" s="309"/>
    </row>
    <row r="255" spans="2:25" ht="15" customHeight="1">
      <c r="B255" s="456"/>
      <c r="C255" s="458"/>
      <c r="D255" s="297" t="s">
        <v>511</v>
      </c>
      <c r="E255" s="298">
        <v>1</v>
      </c>
      <c r="F255" s="299">
        <v>0</v>
      </c>
      <c r="G255" s="299">
        <v>4</v>
      </c>
      <c r="H255" s="299">
        <v>4</v>
      </c>
      <c r="I255" s="299">
        <v>51</v>
      </c>
      <c r="J255" s="299">
        <v>21</v>
      </c>
      <c r="K255" s="299">
        <v>21</v>
      </c>
      <c r="L255" s="299">
        <v>0.1</v>
      </c>
      <c r="M255" s="299">
        <v>1.92</v>
      </c>
      <c r="N255" s="299">
        <v>2.02</v>
      </c>
      <c r="O255" s="299"/>
      <c r="P255" s="299" t="s">
        <v>515</v>
      </c>
      <c r="Q255" s="299">
        <v>1.8</v>
      </c>
      <c r="R255" s="299">
        <v>16.600000000000001</v>
      </c>
      <c r="S255" s="300">
        <v>73</v>
      </c>
      <c r="Y255" s="309"/>
    </row>
    <row r="256" spans="2:25" ht="15" customHeight="1" thickBot="1">
      <c r="B256" s="456"/>
      <c r="C256" s="458"/>
      <c r="D256" s="310" t="s">
        <v>512</v>
      </c>
      <c r="E256" s="311">
        <v>1</v>
      </c>
      <c r="F256" s="304">
        <v>0</v>
      </c>
      <c r="G256" s="304">
        <v>5</v>
      </c>
      <c r="H256" s="304">
        <v>5</v>
      </c>
      <c r="I256" s="304">
        <v>56</v>
      </c>
      <c r="J256" s="304">
        <v>29</v>
      </c>
      <c r="K256" s="304">
        <v>19</v>
      </c>
      <c r="L256" s="304">
        <v>0.11</v>
      </c>
      <c r="M256" s="304">
        <v>1.89</v>
      </c>
      <c r="N256" s="304">
        <v>2</v>
      </c>
      <c r="O256" s="304"/>
      <c r="P256" s="304" t="s">
        <v>518</v>
      </c>
      <c r="Q256" s="304">
        <v>2.1</v>
      </c>
      <c r="R256" s="304">
        <v>17.3</v>
      </c>
      <c r="S256" s="305">
        <v>74</v>
      </c>
      <c r="Y256" s="309"/>
    </row>
    <row r="257" spans="2:29" ht="15" customHeight="1">
      <c r="B257" s="456"/>
      <c r="C257" s="458"/>
      <c r="D257" s="293" t="s">
        <v>514</v>
      </c>
      <c r="E257" s="294">
        <v>1</v>
      </c>
      <c r="F257" s="295">
        <v>0</v>
      </c>
      <c r="G257" s="295">
        <v>7</v>
      </c>
      <c r="H257" s="295">
        <v>7</v>
      </c>
      <c r="I257" s="295">
        <v>55</v>
      </c>
      <c r="J257" s="295">
        <v>32</v>
      </c>
      <c r="K257" s="295">
        <v>24</v>
      </c>
      <c r="L257" s="295">
        <v>0.1</v>
      </c>
      <c r="M257" s="295">
        <v>1.9</v>
      </c>
      <c r="N257" s="295">
        <v>2</v>
      </c>
      <c r="O257" s="295"/>
      <c r="P257" s="295" t="s">
        <v>533</v>
      </c>
      <c r="Q257" s="295">
        <v>2.6</v>
      </c>
      <c r="R257" s="295">
        <v>17.8</v>
      </c>
      <c r="S257" s="296">
        <v>73</v>
      </c>
      <c r="Y257" s="309"/>
    </row>
    <row r="258" spans="2:29" ht="15" customHeight="1">
      <c r="B258" s="456"/>
      <c r="C258" s="458"/>
      <c r="D258" s="297" t="s">
        <v>516</v>
      </c>
      <c r="E258" s="298">
        <v>1</v>
      </c>
      <c r="F258" s="299">
        <v>1</v>
      </c>
      <c r="G258" s="299">
        <v>12</v>
      </c>
      <c r="H258" s="299">
        <v>13</v>
      </c>
      <c r="I258" s="299">
        <v>54</v>
      </c>
      <c r="J258" s="299">
        <v>32</v>
      </c>
      <c r="K258" s="299">
        <v>21</v>
      </c>
      <c r="L258" s="299">
        <v>0.11</v>
      </c>
      <c r="M258" s="299">
        <v>1.9</v>
      </c>
      <c r="N258" s="299">
        <v>2.0099999999999998</v>
      </c>
      <c r="O258" s="299"/>
      <c r="P258" s="299" t="s">
        <v>515</v>
      </c>
      <c r="Q258" s="299">
        <v>2</v>
      </c>
      <c r="R258" s="299">
        <v>18.7</v>
      </c>
      <c r="S258" s="300">
        <v>71</v>
      </c>
      <c r="Y258" s="309"/>
    </row>
    <row r="259" spans="2:29" ht="15" customHeight="1">
      <c r="B259" s="456"/>
      <c r="C259" s="458"/>
      <c r="D259" s="297" t="s">
        <v>517</v>
      </c>
      <c r="E259" s="298">
        <v>1</v>
      </c>
      <c r="F259" s="299">
        <v>0</v>
      </c>
      <c r="G259" s="299">
        <v>9</v>
      </c>
      <c r="H259" s="299">
        <v>9</v>
      </c>
      <c r="I259" s="299">
        <v>61</v>
      </c>
      <c r="J259" s="299">
        <v>37</v>
      </c>
      <c r="K259" s="299">
        <v>31</v>
      </c>
      <c r="L259" s="299">
        <v>0.12</v>
      </c>
      <c r="M259" s="299">
        <v>1.91</v>
      </c>
      <c r="N259" s="299">
        <v>2.0299999999999998</v>
      </c>
      <c r="O259" s="299"/>
      <c r="P259" s="299" t="s">
        <v>532</v>
      </c>
      <c r="Q259" s="299">
        <v>1.4</v>
      </c>
      <c r="R259" s="299">
        <v>18.7</v>
      </c>
      <c r="S259" s="300">
        <v>70</v>
      </c>
      <c r="Y259" s="309"/>
    </row>
    <row r="260" spans="2:29" ht="15" customHeight="1">
      <c r="B260" s="456"/>
      <c r="C260" s="458"/>
      <c r="D260" s="297" t="s">
        <v>519</v>
      </c>
      <c r="E260" s="298">
        <v>1</v>
      </c>
      <c r="F260" s="299">
        <v>0</v>
      </c>
      <c r="G260" s="299">
        <v>9</v>
      </c>
      <c r="H260" s="299">
        <v>9</v>
      </c>
      <c r="I260" s="299">
        <v>61</v>
      </c>
      <c r="J260" s="299">
        <v>35</v>
      </c>
      <c r="K260" s="299">
        <v>27</v>
      </c>
      <c r="L260" s="299">
        <v>0.13</v>
      </c>
      <c r="M260" s="299">
        <v>1.9</v>
      </c>
      <c r="N260" s="299">
        <v>2.0299999999999998</v>
      </c>
      <c r="O260" s="299"/>
      <c r="P260" s="299" t="s">
        <v>532</v>
      </c>
      <c r="Q260" s="299">
        <v>0.8</v>
      </c>
      <c r="R260" s="299">
        <v>19</v>
      </c>
      <c r="S260" s="300">
        <v>67</v>
      </c>
      <c r="Y260" s="309"/>
    </row>
    <row r="261" spans="2:29" ht="15" customHeight="1">
      <c r="B261" s="456"/>
      <c r="C261" s="458"/>
      <c r="D261" s="297" t="s">
        <v>520</v>
      </c>
      <c r="E261" s="298">
        <v>1</v>
      </c>
      <c r="F261" s="299">
        <v>1</v>
      </c>
      <c r="G261" s="299">
        <v>12</v>
      </c>
      <c r="H261" s="299">
        <v>13</v>
      </c>
      <c r="I261" s="299">
        <v>60</v>
      </c>
      <c r="J261" s="299">
        <v>34</v>
      </c>
      <c r="K261" s="299">
        <v>30</v>
      </c>
      <c r="L261" s="299">
        <v>0.16</v>
      </c>
      <c r="M261" s="299">
        <v>1.91</v>
      </c>
      <c r="N261" s="299">
        <v>2.0699999999999998</v>
      </c>
      <c r="O261" s="299"/>
      <c r="P261" s="299" t="s">
        <v>515</v>
      </c>
      <c r="Q261" s="299">
        <v>0.9</v>
      </c>
      <c r="R261" s="299">
        <v>19.7</v>
      </c>
      <c r="S261" s="300">
        <v>66</v>
      </c>
      <c r="Y261" s="309"/>
    </row>
    <row r="262" spans="2:29" ht="15" customHeight="1">
      <c r="B262" s="456"/>
      <c r="C262" s="458"/>
      <c r="D262" s="297" t="s">
        <v>521</v>
      </c>
      <c r="E262" s="298">
        <v>1</v>
      </c>
      <c r="F262" s="299">
        <v>0</v>
      </c>
      <c r="G262" s="299">
        <v>13</v>
      </c>
      <c r="H262" s="299">
        <v>13</v>
      </c>
      <c r="I262" s="299">
        <v>61</v>
      </c>
      <c r="J262" s="299">
        <v>39</v>
      </c>
      <c r="K262" s="299">
        <v>29</v>
      </c>
      <c r="L262" s="299">
        <v>0.16</v>
      </c>
      <c r="M262" s="299">
        <v>1.92</v>
      </c>
      <c r="N262" s="299">
        <v>2.08</v>
      </c>
      <c r="O262" s="299"/>
      <c r="P262" s="299" t="s">
        <v>515</v>
      </c>
      <c r="Q262" s="299">
        <v>2.2000000000000002</v>
      </c>
      <c r="R262" s="299">
        <v>20.5</v>
      </c>
      <c r="S262" s="300">
        <v>62</v>
      </c>
      <c r="Y262" s="309"/>
    </row>
    <row r="263" spans="2:29" ht="15" customHeight="1">
      <c r="B263" s="456"/>
      <c r="C263" s="458"/>
      <c r="D263" s="297" t="s">
        <v>522</v>
      </c>
      <c r="E263" s="298">
        <v>1</v>
      </c>
      <c r="F263" s="299">
        <v>0</v>
      </c>
      <c r="G263" s="299">
        <v>12</v>
      </c>
      <c r="H263" s="299">
        <v>12</v>
      </c>
      <c r="I263" s="299">
        <v>59</v>
      </c>
      <c r="J263" s="299">
        <v>43</v>
      </c>
      <c r="K263" s="299">
        <v>26</v>
      </c>
      <c r="L263" s="299">
        <v>0.17</v>
      </c>
      <c r="M263" s="299">
        <v>1.92</v>
      </c>
      <c r="N263" s="299">
        <v>2.09</v>
      </c>
      <c r="O263" s="299"/>
      <c r="P263" s="299" t="s">
        <v>515</v>
      </c>
      <c r="Q263" s="299">
        <v>3.3</v>
      </c>
      <c r="R263" s="299">
        <v>20.3</v>
      </c>
      <c r="S263" s="300">
        <v>64</v>
      </c>
      <c r="Y263" s="309"/>
    </row>
    <row r="264" spans="2:29" ht="15" customHeight="1">
      <c r="B264" s="456"/>
      <c r="C264" s="458"/>
      <c r="D264" s="297" t="s">
        <v>523</v>
      </c>
      <c r="E264" s="298">
        <v>1</v>
      </c>
      <c r="F264" s="299">
        <v>0</v>
      </c>
      <c r="G264" s="299">
        <v>13</v>
      </c>
      <c r="H264" s="299">
        <v>13</v>
      </c>
      <c r="I264" s="299">
        <v>54</v>
      </c>
      <c r="J264" s="299">
        <v>35</v>
      </c>
      <c r="K264" s="299">
        <v>24</v>
      </c>
      <c r="L264" s="299">
        <v>0.15</v>
      </c>
      <c r="M264" s="299">
        <v>1.9</v>
      </c>
      <c r="N264" s="299">
        <v>2.0499999999999998</v>
      </c>
      <c r="O264" s="299"/>
      <c r="P264" s="299" t="s">
        <v>518</v>
      </c>
      <c r="Q264" s="299">
        <v>2.7</v>
      </c>
      <c r="R264" s="299">
        <v>20.100000000000001</v>
      </c>
      <c r="S264" s="300">
        <v>66</v>
      </c>
      <c r="Y264" s="309"/>
      <c r="AC264" s="309"/>
    </row>
    <row r="265" spans="2:29" ht="15" customHeight="1">
      <c r="B265" s="456"/>
      <c r="C265" s="458"/>
      <c r="D265" s="297" t="s">
        <v>524</v>
      </c>
      <c r="E265" s="298">
        <v>3</v>
      </c>
      <c r="F265" s="299">
        <v>0</v>
      </c>
      <c r="G265" s="299">
        <v>9</v>
      </c>
      <c r="H265" s="299">
        <v>9</v>
      </c>
      <c r="I265" s="299">
        <v>53</v>
      </c>
      <c r="J265" s="299">
        <v>37</v>
      </c>
      <c r="K265" s="299">
        <v>25</v>
      </c>
      <c r="L265" s="299">
        <v>0.12</v>
      </c>
      <c r="M265" s="299">
        <v>1.89</v>
      </c>
      <c r="N265" s="299">
        <v>2.0099999999999998</v>
      </c>
      <c r="O265" s="299"/>
      <c r="P265" s="299" t="s">
        <v>518</v>
      </c>
      <c r="Q265" s="299">
        <v>3.2</v>
      </c>
      <c r="R265" s="299">
        <v>19.8</v>
      </c>
      <c r="S265" s="300">
        <v>65</v>
      </c>
      <c r="Y265" s="309"/>
      <c r="AC265" s="309"/>
    </row>
    <row r="266" spans="2:29" ht="15" customHeight="1">
      <c r="B266" s="456"/>
      <c r="C266" s="458"/>
      <c r="D266" s="297" t="s">
        <v>525</v>
      </c>
      <c r="E266" s="298">
        <v>2</v>
      </c>
      <c r="F266" s="299">
        <v>0</v>
      </c>
      <c r="G266" s="299">
        <v>8</v>
      </c>
      <c r="H266" s="299">
        <v>8</v>
      </c>
      <c r="I266" s="299">
        <v>51</v>
      </c>
      <c r="J266" s="299">
        <v>35</v>
      </c>
      <c r="K266" s="299">
        <v>18</v>
      </c>
      <c r="L266" s="299">
        <v>0.13</v>
      </c>
      <c r="M266" s="299">
        <v>1.87</v>
      </c>
      <c r="N266" s="299">
        <v>2</v>
      </c>
      <c r="O266" s="299"/>
      <c r="P266" s="299" t="s">
        <v>518</v>
      </c>
      <c r="Q266" s="299">
        <v>4</v>
      </c>
      <c r="R266" s="299">
        <v>19.399999999999999</v>
      </c>
      <c r="S266" s="300">
        <v>69</v>
      </c>
      <c r="Y266" s="309"/>
      <c r="AC266" s="309"/>
    </row>
    <row r="267" spans="2:29" ht="15" customHeight="1">
      <c r="B267" s="456"/>
      <c r="C267" s="458"/>
      <c r="D267" s="297" t="s">
        <v>526</v>
      </c>
      <c r="E267" s="298">
        <v>2</v>
      </c>
      <c r="F267" s="299">
        <v>0</v>
      </c>
      <c r="G267" s="299">
        <v>7</v>
      </c>
      <c r="H267" s="299">
        <v>7</v>
      </c>
      <c r="I267" s="299">
        <v>49</v>
      </c>
      <c r="J267" s="299">
        <v>33</v>
      </c>
      <c r="K267" s="299">
        <v>19</v>
      </c>
      <c r="L267" s="299">
        <v>0.09</v>
      </c>
      <c r="M267" s="299">
        <v>1.88</v>
      </c>
      <c r="N267" s="299">
        <v>1.97</v>
      </c>
      <c r="O267" s="299"/>
      <c r="P267" s="299" t="s">
        <v>518</v>
      </c>
      <c r="Q267" s="299">
        <v>2.7</v>
      </c>
      <c r="R267" s="299">
        <v>18.899999999999999</v>
      </c>
      <c r="S267" s="300">
        <v>73</v>
      </c>
      <c r="Y267" s="309"/>
      <c r="AC267" s="309"/>
    </row>
    <row r="268" spans="2:29" ht="15" customHeight="1">
      <c r="B268" s="456"/>
      <c r="C268" s="458"/>
      <c r="D268" s="297" t="s">
        <v>527</v>
      </c>
      <c r="E268" s="298">
        <v>1</v>
      </c>
      <c r="F268" s="299">
        <v>0</v>
      </c>
      <c r="G268" s="299">
        <v>5</v>
      </c>
      <c r="H268" s="299">
        <v>5</v>
      </c>
      <c r="I268" s="299">
        <v>48</v>
      </c>
      <c r="J268" s="299">
        <v>29</v>
      </c>
      <c r="K268" s="299">
        <v>21</v>
      </c>
      <c r="L268" s="299">
        <v>0.11</v>
      </c>
      <c r="M268" s="299">
        <v>1.88</v>
      </c>
      <c r="N268" s="299">
        <v>1.99</v>
      </c>
      <c r="O268" s="299"/>
      <c r="P268" s="299" t="s">
        <v>518</v>
      </c>
      <c r="Q268" s="299">
        <v>1.9</v>
      </c>
      <c r="R268" s="299">
        <v>18.399999999999999</v>
      </c>
      <c r="S268" s="300">
        <v>74</v>
      </c>
      <c r="Y268" s="309"/>
      <c r="AC268" s="309"/>
    </row>
    <row r="269" spans="2:29" ht="15" customHeight="1">
      <c r="B269" s="456"/>
      <c r="C269" s="458"/>
      <c r="D269" s="297" t="s">
        <v>528</v>
      </c>
      <c r="E269" s="298">
        <v>1</v>
      </c>
      <c r="F269" s="299">
        <v>0</v>
      </c>
      <c r="G269" s="299">
        <v>5</v>
      </c>
      <c r="H269" s="299">
        <v>5</v>
      </c>
      <c r="I269" s="299">
        <v>44</v>
      </c>
      <c r="J269" s="299">
        <v>27</v>
      </c>
      <c r="K269" s="299">
        <v>13</v>
      </c>
      <c r="L269" s="299">
        <v>0.1</v>
      </c>
      <c r="M269" s="299">
        <v>1.88</v>
      </c>
      <c r="N269" s="299">
        <v>1.98</v>
      </c>
      <c r="O269" s="299"/>
      <c r="P269" s="299" t="s">
        <v>515</v>
      </c>
      <c r="Q269" s="299">
        <v>1.7</v>
      </c>
      <c r="R269" s="299">
        <v>18</v>
      </c>
      <c r="S269" s="300">
        <v>75</v>
      </c>
      <c r="Y269" s="309"/>
      <c r="AC269" s="309"/>
    </row>
    <row r="270" spans="2:29" ht="15" customHeight="1">
      <c r="B270" s="456"/>
      <c r="C270" s="459"/>
      <c r="D270" s="297" t="s">
        <v>529</v>
      </c>
      <c r="E270" s="298">
        <v>2</v>
      </c>
      <c r="F270" s="299">
        <v>0</v>
      </c>
      <c r="G270" s="299">
        <v>6</v>
      </c>
      <c r="H270" s="299">
        <v>6</v>
      </c>
      <c r="I270" s="299">
        <v>42</v>
      </c>
      <c r="J270" s="299">
        <v>15</v>
      </c>
      <c r="K270" s="299">
        <v>12</v>
      </c>
      <c r="L270" s="299">
        <v>0.1</v>
      </c>
      <c r="M270" s="299">
        <v>1.88</v>
      </c>
      <c r="N270" s="299">
        <v>1.98</v>
      </c>
      <c r="O270" s="299"/>
      <c r="P270" s="299" t="s">
        <v>518</v>
      </c>
      <c r="Q270" s="299">
        <v>2.8</v>
      </c>
      <c r="R270" s="299">
        <v>17.600000000000001</v>
      </c>
      <c r="S270" s="300">
        <v>78</v>
      </c>
      <c r="Y270" s="309"/>
      <c r="AC270" s="309"/>
    </row>
    <row r="271" spans="2:29" ht="15" customHeight="1">
      <c r="B271" s="456"/>
      <c r="C271" s="457">
        <v>42507</v>
      </c>
      <c r="D271" s="297" t="s">
        <v>492</v>
      </c>
      <c r="E271" s="298">
        <v>2</v>
      </c>
      <c r="F271" s="299">
        <v>0</v>
      </c>
      <c r="G271" s="299">
        <v>5</v>
      </c>
      <c r="H271" s="299">
        <v>5</v>
      </c>
      <c r="I271" s="299">
        <v>42</v>
      </c>
      <c r="J271" s="299">
        <v>24</v>
      </c>
      <c r="K271" s="299">
        <v>13</v>
      </c>
      <c r="L271" s="299">
        <v>0.11</v>
      </c>
      <c r="M271" s="299">
        <v>1.9</v>
      </c>
      <c r="N271" s="299">
        <v>2.0099999999999998</v>
      </c>
      <c r="O271" s="299"/>
      <c r="P271" s="299" t="s">
        <v>518</v>
      </c>
      <c r="Q271" s="299">
        <v>2.2000000000000002</v>
      </c>
      <c r="R271" s="299">
        <v>18.100000000000001</v>
      </c>
      <c r="S271" s="300">
        <v>79</v>
      </c>
      <c r="Y271" s="309"/>
      <c r="AC271" s="309"/>
    </row>
    <row r="272" spans="2:29" ht="15" customHeight="1">
      <c r="B272" s="456"/>
      <c r="C272" s="458"/>
      <c r="D272" s="297" t="s">
        <v>495</v>
      </c>
      <c r="E272" s="298">
        <v>1</v>
      </c>
      <c r="F272" s="299">
        <v>0</v>
      </c>
      <c r="G272" s="299">
        <v>4</v>
      </c>
      <c r="H272" s="299">
        <v>4</v>
      </c>
      <c r="I272" s="299">
        <v>42</v>
      </c>
      <c r="J272" s="299">
        <v>17</v>
      </c>
      <c r="K272" s="299">
        <v>13</v>
      </c>
      <c r="L272" s="299">
        <v>0.1</v>
      </c>
      <c r="M272" s="299">
        <v>1.89</v>
      </c>
      <c r="N272" s="299">
        <v>1.99</v>
      </c>
      <c r="O272" s="299"/>
      <c r="P272" s="299" t="s">
        <v>518</v>
      </c>
      <c r="Q272" s="299">
        <v>2.7</v>
      </c>
      <c r="R272" s="299">
        <v>18.3</v>
      </c>
      <c r="S272" s="300">
        <v>81</v>
      </c>
      <c r="Y272" s="309"/>
      <c r="AC272" s="309"/>
    </row>
    <row r="273" spans="2:47" ht="15" customHeight="1">
      <c r="B273" s="456"/>
      <c r="C273" s="458"/>
      <c r="D273" s="297" t="s">
        <v>497</v>
      </c>
      <c r="E273" s="298">
        <v>1</v>
      </c>
      <c r="F273" s="299">
        <v>0</v>
      </c>
      <c r="G273" s="299">
        <v>5</v>
      </c>
      <c r="H273" s="299">
        <v>5</v>
      </c>
      <c r="I273" s="299">
        <v>39</v>
      </c>
      <c r="J273" s="299">
        <v>18</v>
      </c>
      <c r="K273" s="299">
        <v>11</v>
      </c>
      <c r="L273" s="299" t="s">
        <v>501</v>
      </c>
      <c r="M273" s="299" t="s">
        <v>501</v>
      </c>
      <c r="N273" s="299" t="s">
        <v>501</v>
      </c>
      <c r="O273" s="299"/>
      <c r="P273" s="299" t="s">
        <v>518</v>
      </c>
      <c r="Q273" s="299">
        <v>1.7</v>
      </c>
      <c r="R273" s="299">
        <v>17.5</v>
      </c>
      <c r="S273" s="300">
        <v>91</v>
      </c>
      <c r="Y273" s="309"/>
      <c r="AC273" s="309"/>
    </row>
    <row r="274" spans="2:47" ht="15" customHeight="1">
      <c r="B274" s="456"/>
      <c r="C274" s="458"/>
      <c r="D274" s="297" t="s">
        <v>500</v>
      </c>
      <c r="E274" s="298">
        <v>1</v>
      </c>
      <c r="F274" s="299">
        <v>0</v>
      </c>
      <c r="G274" s="299">
        <v>6</v>
      </c>
      <c r="H274" s="299">
        <v>6</v>
      </c>
      <c r="I274" s="299">
        <v>35</v>
      </c>
      <c r="J274" s="299">
        <v>26</v>
      </c>
      <c r="K274" s="299">
        <v>15</v>
      </c>
      <c r="L274" s="299">
        <v>0.12</v>
      </c>
      <c r="M274" s="299">
        <v>1.87</v>
      </c>
      <c r="N274" s="299">
        <v>1.99</v>
      </c>
      <c r="O274" s="299"/>
      <c r="P274" s="299" t="s">
        <v>515</v>
      </c>
      <c r="Q274" s="299">
        <v>0.7</v>
      </c>
      <c r="R274" s="299">
        <v>17.100000000000001</v>
      </c>
      <c r="S274" s="300">
        <v>93</v>
      </c>
      <c r="Y274" s="309"/>
      <c r="AC274" s="309"/>
    </row>
    <row r="275" spans="2:47" ht="15" customHeight="1">
      <c r="B275" s="456"/>
      <c r="C275" s="458"/>
      <c r="D275" s="297" t="s">
        <v>503</v>
      </c>
      <c r="E275" s="298">
        <v>1</v>
      </c>
      <c r="F275" s="299">
        <v>0</v>
      </c>
      <c r="G275" s="299">
        <v>6</v>
      </c>
      <c r="H275" s="299">
        <v>6</v>
      </c>
      <c r="I275" s="299">
        <v>34</v>
      </c>
      <c r="J275" s="299">
        <v>21</v>
      </c>
      <c r="K275" s="299">
        <v>8</v>
      </c>
      <c r="L275" s="299">
        <v>0.11</v>
      </c>
      <c r="M275" s="299">
        <v>1.87</v>
      </c>
      <c r="N275" s="299">
        <v>1.98</v>
      </c>
      <c r="O275" s="299"/>
      <c r="P275" s="299" t="s">
        <v>515</v>
      </c>
      <c r="Q275" s="299">
        <v>0.9</v>
      </c>
      <c r="R275" s="299">
        <v>17.399999999999999</v>
      </c>
      <c r="S275" s="300">
        <v>94</v>
      </c>
      <c r="Y275" s="309"/>
      <c r="AC275" s="309"/>
    </row>
    <row r="276" spans="2:47" ht="15" customHeight="1">
      <c r="B276" s="456"/>
      <c r="C276" s="458"/>
      <c r="D276" s="297" t="s">
        <v>505</v>
      </c>
      <c r="E276" s="298">
        <v>0</v>
      </c>
      <c r="F276" s="299">
        <v>0</v>
      </c>
      <c r="G276" s="299">
        <v>5</v>
      </c>
      <c r="H276" s="299">
        <v>5</v>
      </c>
      <c r="I276" s="299">
        <v>34</v>
      </c>
      <c r="J276" s="299">
        <v>25</v>
      </c>
      <c r="K276" s="299">
        <v>8</v>
      </c>
      <c r="L276" s="299">
        <v>0.11</v>
      </c>
      <c r="M276" s="299">
        <v>1.86</v>
      </c>
      <c r="N276" s="299">
        <v>1.97</v>
      </c>
      <c r="O276" s="299"/>
      <c r="P276" s="299" t="s">
        <v>515</v>
      </c>
      <c r="Q276" s="299">
        <v>1</v>
      </c>
      <c r="R276" s="299">
        <v>17.2</v>
      </c>
      <c r="S276" s="300">
        <v>95</v>
      </c>
      <c r="Y276" s="309"/>
      <c r="AB276" s="309"/>
      <c r="AC276" s="309"/>
      <c r="AI276" s="309"/>
      <c r="AJ276" s="309"/>
      <c r="AK276" s="309"/>
      <c r="AL276" s="309"/>
      <c r="AM276" s="309"/>
      <c r="AN276" s="309"/>
      <c r="AO276" s="309"/>
      <c r="AP276" s="309"/>
      <c r="AQ276" s="309"/>
      <c r="AR276" s="309"/>
      <c r="AS276" s="309"/>
      <c r="AT276" s="309"/>
      <c r="AU276" s="309"/>
    </row>
    <row r="277" spans="2:47" ht="15" customHeight="1">
      <c r="B277" s="456"/>
      <c r="C277" s="458"/>
      <c r="D277" s="297" t="s">
        <v>508</v>
      </c>
      <c r="E277" s="298">
        <v>0</v>
      </c>
      <c r="F277" s="299">
        <v>0</v>
      </c>
      <c r="G277" s="299">
        <v>6</v>
      </c>
      <c r="H277" s="299">
        <v>6</v>
      </c>
      <c r="I277" s="299">
        <v>33</v>
      </c>
      <c r="J277" s="299">
        <v>18</v>
      </c>
      <c r="K277" s="299">
        <v>10</v>
      </c>
      <c r="L277" s="299">
        <v>0.11</v>
      </c>
      <c r="M277" s="299">
        <v>1.87</v>
      </c>
      <c r="N277" s="299">
        <v>1.98</v>
      </c>
      <c r="O277" s="299"/>
      <c r="P277" s="299" t="s">
        <v>538</v>
      </c>
      <c r="Q277" s="299">
        <v>0.7</v>
      </c>
      <c r="R277" s="299">
        <v>17.5</v>
      </c>
      <c r="S277" s="300">
        <v>95</v>
      </c>
      <c r="Y277" s="309"/>
      <c r="AC277" s="309"/>
    </row>
    <row r="278" spans="2:47" ht="15" customHeight="1">
      <c r="B278" s="456"/>
      <c r="C278" s="458"/>
      <c r="D278" s="297" t="s">
        <v>510</v>
      </c>
      <c r="E278" s="298">
        <v>0</v>
      </c>
      <c r="F278" s="299">
        <v>1</v>
      </c>
      <c r="G278" s="299">
        <v>9</v>
      </c>
      <c r="H278" s="299">
        <v>10</v>
      </c>
      <c r="I278" s="299">
        <v>27</v>
      </c>
      <c r="J278" s="299">
        <v>13</v>
      </c>
      <c r="K278" s="299">
        <v>12</v>
      </c>
      <c r="L278" s="299">
        <v>0.12</v>
      </c>
      <c r="M278" s="299">
        <v>1.88</v>
      </c>
      <c r="N278" s="299">
        <v>2</v>
      </c>
      <c r="O278" s="299"/>
      <c r="P278" s="299" t="s">
        <v>539</v>
      </c>
      <c r="Q278" s="299">
        <v>1.1000000000000001</v>
      </c>
      <c r="R278" s="299">
        <v>17.600000000000001</v>
      </c>
      <c r="S278" s="300">
        <v>95</v>
      </c>
      <c r="Y278" s="309"/>
      <c r="AC278" s="309"/>
    </row>
    <row r="279" spans="2:47" ht="15" customHeight="1">
      <c r="B279" s="456"/>
      <c r="C279" s="458"/>
      <c r="D279" s="297" t="s">
        <v>511</v>
      </c>
      <c r="E279" s="298">
        <v>0</v>
      </c>
      <c r="F279" s="299">
        <v>1</v>
      </c>
      <c r="G279" s="299">
        <v>9</v>
      </c>
      <c r="H279" s="299">
        <v>10</v>
      </c>
      <c r="I279" s="299">
        <v>21</v>
      </c>
      <c r="J279" s="299">
        <v>15</v>
      </c>
      <c r="K279" s="299">
        <v>13</v>
      </c>
      <c r="L279" s="299">
        <v>0.13</v>
      </c>
      <c r="M279" s="299">
        <v>1.91</v>
      </c>
      <c r="N279" s="299">
        <v>2.04</v>
      </c>
      <c r="O279" s="299"/>
      <c r="P279" s="299" t="s">
        <v>493</v>
      </c>
      <c r="Q279" s="299">
        <v>1.8</v>
      </c>
      <c r="R279" s="299">
        <v>17.8</v>
      </c>
      <c r="S279" s="300">
        <v>93</v>
      </c>
      <c r="Y279" s="309"/>
      <c r="AC279" s="309"/>
    </row>
    <row r="280" spans="2:47" ht="15" customHeight="1" thickBot="1">
      <c r="B280" s="456"/>
      <c r="C280" s="458"/>
      <c r="D280" s="310" t="s">
        <v>512</v>
      </c>
      <c r="E280" s="311">
        <v>0</v>
      </c>
      <c r="F280" s="304">
        <v>1</v>
      </c>
      <c r="G280" s="304">
        <v>9</v>
      </c>
      <c r="H280" s="304">
        <v>10</v>
      </c>
      <c r="I280" s="304">
        <v>20</v>
      </c>
      <c r="J280" s="304">
        <v>12</v>
      </c>
      <c r="K280" s="304">
        <v>2</v>
      </c>
      <c r="L280" s="304">
        <v>0.13</v>
      </c>
      <c r="M280" s="304">
        <v>1.92</v>
      </c>
      <c r="N280" s="304">
        <v>2.0499999999999998</v>
      </c>
      <c r="O280" s="304"/>
      <c r="P280" s="304" t="s">
        <v>498</v>
      </c>
      <c r="Q280" s="304">
        <v>2.2999999999999998</v>
      </c>
      <c r="R280" s="304">
        <v>18.100000000000001</v>
      </c>
      <c r="S280" s="305">
        <v>94</v>
      </c>
      <c r="Y280" s="309"/>
      <c r="AC280" s="309"/>
    </row>
    <row r="281" spans="2:47" ht="15" customHeight="1">
      <c r="B281" s="456"/>
      <c r="C281" s="458"/>
      <c r="D281" s="293" t="s">
        <v>514</v>
      </c>
      <c r="E281" s="294">
        <v>0</v>
      </c>
      <c r="F281" s="295">
        <v>1</v>
      </c>
      <c r="G281" s="295">
        <v>8</v>
      </c>
      <c r="H281" s="295">
        <v>9</v>
      </c>
      <c r="I281" s="295">
        <v>23</v>
      </c>
      <c r="J281" s="295">
        <v>14</v>
      </c>
      <c r="K281" s="295">
        <v>-2</v>
      </c>
      <c r="L281" s="295">
        <v>0.14000000000000001</v>
      </c>
      <c r="M281" s="295">
        <v>1.94</v>
      </c>
      <c r="N281" s="295">
        <v>2.08</v>
      </c>
      <c r="O281" s="295"/>
      <c r="P281" s="295" t="s">
        <v>498</v>
      </c>
      <c r="Q281" s="295">
        <v>1.9</v>
      </c>
      <c r="R281" s="295">
        <v>18.399999999999999</v>
      </c>
      <c r="S281" s="296">
        <v>93</v>
      </c>
      <c r="Y281" s="309"/>
      <c r="AC281" s="309"/>
    </row>
    <row r="282" spans="2:47" ht="15" customHeight="1">
      <c r="B282" s="456"/>
      <c r="C282" s="458"/>
      <c r="D282" s="297" t="s">
        <v>516</v>
      </c>
      <c r="E282" s="298">
        <v>0</v>
      </c>
      <c r="F282" s="299">
        <v>1</v>
      </c>
      <c r="G282" s="299">
        <v>7</v>
      </c>
      <c r="H282" s="299">
        <v>8</v>
      </c>
      <c r="I282" s="299">
        <v>26</v>
      </c>
      <c r="J282" s="299">
        <v>12</v>
      </c>
      <c r="K282" s="299">
        <v>7</v>
      </c>
      <c r="L282" s="299">
        <v>0.13</v>
      </c>
      <c r="M282" s="299">
        <v>1.97</v>
      </c>
      <c r="N282" s="299">
        <v>2.1</v>
      </c>
      <c r="O282" s="299"/>
      <c r="P282" s="299" t="s">
        <v>493</v>
      </c>
      <c r="Q282" s="299">
        <v>4</v>
      </c>
      <c r="R282" s="299">
        <v>16.7</v>
      </c>
      <c r="S282" s="300">
        <v>92</v>
      </c>
      <c r="Y282" s="309"/>
    </row>
    <row r="283" spans="2:47" ht="15" customHeight="1">
      <c r="B283" s="456"/>
      <c r="C283" s="458"/>
      <c r="D283" s="297" t="s">
        <v>517</v>
      </c>
      <c r="E283" s="298">
        <v>0</v>
      </c>
      <c r="F283" s="299">
        <v>0</v>
      </c>
      <c r="G283" s="299">
        <v>5</v>
      </c>
      <c r="H283" s="299">
        <v>5</v>
      </c>
      <c r="I283" s="299">
        <v>36</v>
      </c>
      <c r="J283" s="299">
        <v>5</v>
      </c>
      <c r="K283" s="299">
        <v>0</v>
      </c>
      <c r="L283" s="299">
        <v>0.12</v>
      </c>
      <c r="M283" s="299">
        <v>1.9</v>
      </c>
      <c r="N283" s="299">
        <v>2.02</v>
      </c>
      <c r="O283" s="299"/>
      <c r="P283" s="299" t="s">
        <v>493</v>
      </c>
      <c r="Q283" s="299">
        <v>5.5</v>
      </c>
      <c r="R283" s="299">
        <v>15.6</v>
      </c>
      <c r="S283" s="300">
        <v>92</v>
      </c>
      <c r="Y283" s="309"/>
    </row>
    <row r="284" spans="2:47" ht="15" customHeight="1">
      <c r="B284" s="456"/>
      <c r="C284" s="458"/>
      <c r="D284" s="297" t="s">
        <v>519</v>
      </c>
      <c r="E284" s="298">
        <v>0</v>
      </c>
      <c r="F284" s="299">
        <v>0</v>
      </c>
      <c r="G284" s="299">
        <v>3</v>
      </c>
      <c r="H284" s="299">
        <v>3</v>
      </c>
      <c r="I284" s="299">
        <v>44</v>
      </c>
      <c r="J284" s="299">
        <v>4</v>
      </c>
      <c r="K284" s="299">
        <v>-2</v>
      </c>
      <c r="L284" s="299">
        <v>0.12</v>
      </c>
      <c r="M284" s="299">
        <v>1.88</v>
      </c>
      <c r="N284" s="299">
        <v>2</v>
      </c>
      <c r="O284" s="299"/>
      <c r="P284" s="299" t="s">
        <v>498</v>
      </c>
      <c r="Q284" s="299">
        <v>5</v>
      </c>
      <c r="R284" s="299">
        <v>15.4</v>
      </c>
      <c r="S284" s="300">
        <v>93</v>
      </c>
      <c r="Y284" s="309"/>
    </row>
    <row r="285" spans="2:47" ht="15" customHeight="1">
      <c r="B285" s="456"/>
      <c r="C285" s="458"/>
      <c r="D285" s="297" t="s">
        <v>520</v>
      </c>
      <c r="E285" s="298">
        <v>0</v>
      </c>
      <c r="F285" s="299">
        <v>0</v>
      </c>
      <c r="G285" s="299">
        <v>3</v>
      </c>
      <c r="H285" s="299">
        <v>3</v>
      </c>
      <c r="I285" s="299">
        <v>44</v>
      </c>
      <c r="J285" s="299">
        <v>6</v>
      </c>
      <c r="K285" s="299">
        <v>6</v>
      </c>
      <c r="L285" s="299">
        <v>0.1</v>
      </c>
      <c r="M285" s="299">
        <v>1.87</v>
      </c>
      <c r="N285" s="299">
        <v>1.97</v>
      </c>
      <c r="O285" s="299"/>
      <c r="P285" s="299" t="s">
        <v>493</v>
      </c>
      <c r="Q285" s="299">
        <v>4</v>
      </c>
      <c r="R285" s="299">
        <v>15.9</v>
      </c>
      <c r="S285" s="300">
        <v>90</v>
      </c>
      <c r="Y285" s="309"/>
    </row>
    <row r="286" spans="2:47" ht="15" customHeight="1">
      <c r="B286" s="456"/>
      <c r="C286" s="458"/>
      <c r="D286" s="297" t="s">
        <v>521</v>
      </c>
      <c r="E286" s="298">
        <v>0</v>
      </c>
      <c r="F286" s="299">
        <v>0</v>
      </c>
      <c r="G286" s="299">
        <v>4</v>
      </c>
      <c r="H286" s="299">
        <v>4</v>
      </c>
      <c r="I286" s="299">
        <v>39</v>
      </c>
      <c r="J286" s="299">
        <v>5</v>
      </c>
      <c r="K286" s="299">
        <v>0</v>
      </c>
      <c r="L286" s="299">
        <v>0.1</v>
      </c>
      <c r="M286" s="299">
        <v>1.87</v>
      </c>
      <c r="N286" s="299">
        <v>1.97</v>
      </c>
      <c r="O286" s="299"/>
      <c r="P286" s="299" t="s">
        <v>498</v>
      </c>
      <c r="Q286" s="299">
        <v>3.6</v>
      </c>
      <c r="R286" s="299">
        <v>16.2</v>
      </c>
      <c r="S286" s="300">
        <v>87</v>
      </c>
      <c r="Y286" s="309"/>
    </row>
    <row r="287" spans="2:47" ht="15" customHeight="1">
      <c r="B287" s="456"/>
      <c r="C287" s="458"/>
      <c r="D287" s="297" t="s">
        <v>522</v>
      </c>
      <c r="E287" s="298">
        <v>0</v>
      </c>
      <c r="F287" s="299">
        <v>0</v>
      </c>
      <c r="G287" s="299">
        <v>5</v>
      </c>
      <c r="H287" s="299">
        <v>5</v>
      </c>
      <c r="I287" s="299">
        <v>37</v>
      </c>
      <c r="J287" s="299">
        <v>9</v>
      </c>
      <c r="K287" s="299">
        <v>3</v>
      </c>
      <c r="L287" s="299">
        <v>0.1</v>
      </c>
      <c r="M287" s="299">
        <v>1.88</v>
      </c>
      <c r="N287" s="299">
        <v>1.98</v>
      </c>
      <c r="O287" s="299"/>
      <c r="P287" s="299" t="s">
        <v>506</v>
      </c>
      <c r="Q287" s="299">
        <v>2.2999999999999998</v>
      </c>
      <c r="R287" s="299">
        <v>16.3</v>
      </c>
      <c r="S287" s="300">
        <v>81</v>
      </c>
      <c r="Y287" s="309"/>
    </row>
    <row r="288" spans="2:47" ht="15" customHeight="1">
      <c r="B288" s="456"/>
      <c r="C288" s="458"/>
      <c r="D288" s="297" t="s">
        <v>523</v>
      </c>
      <c r="E288" s="298">
        <v>0</v>
      </c>
      <c r="F288" s="299">
        <v>0</v>
      </c>
      <c r="G288" s="299">
        <v>4</v>
      </c>
      <c r="H288" s="299">
        <v>4</v>
      </c>
      <c r="I288" s="299">
        <v>40</v>
      </c>
      <c r="J288" s="299">
        <v>6</v>
      </c>
      <c r="K288" s="299">
        <v>5</v>
      </c>
      <c r="L288" s="299">
        <v>0.11</v>
      </c>
      <c r="M288" s="299">
        <v>1.86</v>
      </c>
      <c r="N288" s="299">
        <v>1.97</v>
      </c>
      <c r="O288" s="299"/>
      <c r="P288" s="299" t="s">
        <v>506</v>
      </c>
      <c r="Q288" s="299">
        <v>2.5</v>
      </c>
      <c r="R288" s="299">
        <v>16.3</v>
      </c>
      <c r="S288" s="300">
        <v>79</v>
      </c>
      <c r="Y288" s="309"/>
      <c r="AC288" s="309"/>
    </row>
    <row r="289" spans="2:29" ht="15" customHeight="1">
      <c r="B289" s="456"/>
      <c r="C289" s="458"/>
      <c r="D289" s="297" t="s">
        <v>524</v>
      </c>
      <c r="E289" s="298">
        <v>0</v>
      </c>
      <c r="F289" s="299">
        <v>0</v>
      </c>
      <c r="G289" s="299">
        <v>5</v>
      </c>
      <c r="H289" s="299">
        <v>5</v>
      </c>
      <c r="I289" s="299">
        <v>37</v>
      </c>
      <c r="J289" s="299">
        <v>7</v>
      </c>
      <c r="K289" s="299">
        <v>12</v>
      </c>
      <c r="L289" s="299">
        <v>0.12</v>
      </c>
      <c r="M289" s="299">
        <v>1.87</v>
      </c>
      <c r="N289" s="299">
        <v>1.99</v>
      </c>
      <c r="O289" s="299"/>
      <c r="P289" s="299" t="s">
        <v>498</v>
      </c>
      <c r="Q289" s="299">
        <v>1.8</v>
      </c>
      <c r="R289" s="299">
        <v>15</v>
      </c>
      <c r="S289" s="300">
        <v>88</v>
      </c>
      <c r="Y289" s="309"/>
      <c r="AC289" s="309"/>
    </row>
    <row r="290" spans="2:29" ht="15" customHeight="1">
      <c r="B290" s="456"/>
      <c r="C290" s="458"/>
      <c r="D290" s="297" t="s">
        <v>525</v>
      </c>
      <c r="E290" s="298">
        <v>0</v>
      </c>
      <c r="F290" s="299">
        <v>0</v>
      </c>
      <c r="G290" s="299">
        <v>7</v>
      </c>
      <c r="H290" s="299">
        <v>7</v>
      </c>
      <c r="I290" s="299">
        <v>34</v>
      </c>
      <c r="J290" s="299">
        <v>8</v>
      </c>
      <c r="K290" s="299">
        <v>6</v>
      </c>
      <c r="L290" s="299">
        <v>0.13</v>
      </c>
      <c r="M290" s="299">
        <v>1.87</v>
      </c>
      <c r="N290" s="299">
        <v>2</v>
      </c>
      <c r="O290" s="299"/>
      <c r="P290" s="299" t="s">
        <v>498</v>
      </c>
      <c r="Q290" s="299">
        <v>1.3</v>
      </c>
      <c r="R290" s="299">
        <v>14</v>
      </c>
      <c r="S290" s="300">
        <v>89</v>
      </c>
      <c r="Y290" s="309"/>
      <c r="AC290" s="309"/>
    </row>
    <row r="291" spans="2:29" ht="15" customHeight="1">
      <c r="B291" s="456"/>
      <c r="C291" s="458"/>
      <c r="D291" s="297" t="s">
        <v>526</v>
      </c>
      <c r="E291" s="298">
        <v>0</v>
      </c>
      <c r="F291" s="299">
        <v>0</v>
      </c>
      <c r="G291" s="299">
        <v>6</v>
      </c>
      <c r="H291" s="299">
        <v>6</v>
      </c>
      <c r="I291" s="299">
        <v>34</v>
      </c>
      <c r="J291" s="299">
        <v>8</v>
      </c>
      <c r="K291" s="299">
        <v>6</v>
      </c>
      <c r="L291" s="299">
        <v>0.13</v>
      </c>
      <c r="M291" s="299">
        <v>1.87</v>
      </c>
      <c r="N291" s="299">
        <v>2</v>
      </c>
      <c r="O291" s="299"/>
      <c r="P291" s="299" t="s">
        <v>493</v>
      </c>
      <c r="Q291" s="299">
        <v>1.3</v>
      </c>
      <c r="R291" s="299">
        <v>13.8</v>
      </c>
      <c r="S291" s="300">
        <v>86</v>
      </c>
      <c r="Y291" s="309"/>
      <c r="AC291" s="309"/>
    </row>
    <row r="292" spans="2:29" ht="15" customHeight="1">
      <c r="B292" s="456"/>
      <c r="C292" s="458"/>
      <c r="D292" s="297" t="s">
        <v>527</v>
      </c>
      <c r="E292" s="298">
        <v>0</v>
      </c>
      <c r="F292" s="299">
        <v>0</v>
      </c>
      <c r="G292" s="299">
        <v>5</v>
      </c>
      <c r="H292" s="299">
        <v>5</v>
      </c>
      <c r="I292" s="299">
        <v>32</v>
      </c>
      <c r="J292" s="299">
        <v>6</v>
      </c>
      <c r="K292" s="299">
        <v>6</v>
      </c>
      <c r="L292" s="299">
        <v>0.13</v>
      </c>
      <c r="M292" s="299">
        <v>1.94</v>
      </c>
      <c r="N292" s="299">
        <v>2.0699999999999998</v>
      </c>
      <c r="O292" s="299"/>
      <c r="P292" s="299" t="s">
        <v>498</v>
      </c>
      <c r="Q292" s="299">
        <v>1.2</v>
      </c>
      <c r="R292" s="299">
        <v>13</v>
      </c>
      <c r="S292" s="300">
        <v>89</v>
      </c>
      <c r="Y292" s="309"/>
      <c r="AC292" s="309"/>
    </row>
    <row r="293" spans="2:29" ht="15" customHeight="1">
      <c r="B293" s="456"/>
      <c r="C293" s="458"/>
      <c r="D293" s="297" t="s">
        <v>528</v>
      </c>
      <c r="E293" s="298">
        <v>0</v>
      </c>
      <c r="F293" s="299">
        <v>0</v>
      </c>
      <c r="G293" s="299">
        <v>7</v>
      </c>
      <c r="H293" s="299">
        <v>7</v>
      </c>
      <c r="I293" s="299">
        <v>26</v>
      </c>
      <c r="J293" s="299">
        <v>5</v>
      </c>
      <c r="K293" s="299">
        <v>4</v>
      </c>
      <c r="L293" s="299">
        <v>0.12</v>
      </c>
      <c r="M293" s="299">
        <v>1.98</v>
      </c>
      <c r="N293" s="299">
        <v>2.1</v>
      </c>
      <c r="O293" s="299"/>
      <c r="P293" s="299" t="s">
        <v>493</v>
      </c>
      <c r="Q293" s="299">
        <v>0.9</v>
      </c>
      <c r="R293" s="299">
        <v>13</v>
      </c>
      <c r="S293" s="300">
        <v>94</v>
      </c>
      <c r="Y293" s="309"/>
      <c r="AC293" s="309"/>
    </row>
    <row r="294" spans="2:29" ht="15" customHeight="1">
      <c r="B294" s="456"/>
      <c r="C294" s="459"/>
      <c r="D294" s="297" t="s">
        <v>529</v>
      </c>
      <c r="E294" s="298">
        <v>0</v>
      </c>
      <c r="F294" s="299">
        <v>0</v>
      </c>
      <c r="G294" s="299">
        <v>7</v>
      </c>
      <c r="H294" s="299">
        <v>7</v>
      </c>
      <c r="I294" s="299">
        <v>17</v>
      </c>
      <c r="J294" s="299">
        <v>13</v>
      </c>
      <c r="K294" s="299">
        <v>-1</v>
      </c>
      <c r="L294" s="299">
        <v>0.16</v>
      </c>
      <c r="M294" s="299">
        <v>1.99</v>
      </c>
      <c r="N294" s="299">
        <v>2.15</v>
      </c>
      <c r="O294" s="299"/>
      <c r="P294" s="299" t="s">
        <v>493</v>
      </c>
      <c r="Q294" s="299">
        <v>1</v>
      </c>
      <c r="R294" s="299">
        <v>11.9</v>
      </c>
      <c r="S294" s="300">
        <v>94</v>
      </c>
      <c r="Y294" s="309"/>
      <c r="AC294" s="309"/>
    </row>
    <row r="295" spans="2:29" ht="15" customHeight="1">
      <c r="B295" s="456"/>
      <c r="C295" s="457">
        <v>42508</v>
      </c>
      <c r="D295" s="297" t="s">
        <v>492</v>
      </c>
      <c r="E295" s="298">
        <v>0</v>
      </c>
      <c r="F295" s="299">
        <v>0</v>
      </c>
      <c r="G295" s="299">
        <v>5</v>
      </c>
      <c r="H295" s="299">
        <v>5</v>
      </c>
      <c r="I295" s="299">
        <v>14</v>
      </c>
      <c r="J295" s="299">
        <v>15</v>
      </c>
      <c r="K295" s="299">
        <v>2</v>
      </c>
      <c r="L295" s="299">
        <v>0.12</v>
      </c>
      <c r="M295" s="299">
        <v>2.12</v>
      </c>
      <c r="N295" s="299">
        <v>2.2400000000000002</v>
      </c>
      <c r="O295" s="299"/>
      <c r="P295" s="299" t="s">
        <v>493</v>
      </c>
      <c r="Q295" s="299">
        <v>1.3</v>
      </c>
      <c r="R295" s="299">
        <v>10.5</v>
      </c>
      <c r="S295" s="300">
        <v>94</v>
      </c>
      <c r="Y295" s="309"/>
      <c r="AC295" s="309"/>
    </row>
    <row r="296" spans="2:29" ht="15" customHeight="1">
      <c r="B296" s="456"/>
      <c r="C296" s="458"/>
      <c r="D296" s="297" t="s">
        <v>495</v>
      </c>
      <c r="E296" s="298">
        <v>0</v>
      </c>
      <c r="F296" s="299">
        <v>0</v>
      </c>
      <c r="G296" s="299">
        <v>5</v>
      </c>
      <c r="H296" s="299">
        <v>5</v>
      </c>
      <c r="I296" s="299">
        <v>11</v>
      </c>
      <c r="J296" s="299">
        <v>11</v>
      </c>
      <c r="K296" s="299">
        <v>4</v>
      </c>
      <c r="L296" s="299">
        <v>0.11</v>
      </c>
      <c r="M296" s="299">
        <v>2.27</v>
      </c>
      <c r="N296" s="299">
        <v>2.38</v>
      </c>
      <c r="O296" s="299"/>
      <c r="P296" s="299" t="s">
        <v>498</v>
      </c>
      <c r="Q296" s="299">
        <v>0.8</v>
      </c>
      <c r="R296" s="299">
        <v>10</v>
      </c>
      <c r="S296" s="300">
        <v>94</v>
      </c>
      <c r="Y296" s="309"/>
      <c r="AC296" s="309"/>
    </row>
    <row r="297" spans="2:29" ht="15" customHeight="1">
      <c r="B297" s="456"/>
      <c r="C297" s="458"/>
      <c r="D297" s="297" t="s">
        <v>497</v>
      </c>
      <c r="E297" s="298">
        <v>0</v>
      </c>
      <c r="F297" s="299">
        <v>0</v>
      </c>
      <c r="G297" s="299">
        <v>5</v>
      </c>
      <c r="H297" s="299">
        <v>5</v>
      </c>
      <c r="I297" s="299">
        <v>10</v>
      </c>
      <c r="J297" s="299">
        <v>8</v>
      </c>
      <c r="K297" s="299">
        <v>-1</v>
      </c>
      <c r="L297" s="299">
        <v>0.12</v>
      </c>
      <c r="M297" s="299">
        <v>2.4700000000000002</v>
      </c>
      <c r="N297" s="299">
        <v>2.59</v>
      </c>
      <c r="O297" s="299"/>
      <c r="P297" s="299" t="s">
        <v>498</v>
      </c>
      <c r="Q297" s="299">
        <v>1.2</v>
      </c>
      <c r="R297" s="299">
        <v>9.5</v>
      </c>
      <c r="S297" s="300">
        <v>90</v>
      </c>
      <c r="Y297" s="309"/>
      <c r="AC297" s="309"/>
    </row>
    <row r="298" spans="2:29" ht="15" customHeight="1">
      <c r="B298" s="456"/>
      <c r="C298" s="458"/>
      <c r="D298" s="297" t="s">
        <v>500</v>
      </c>
      <c r="E298" s="298" t="s">
        <v>501</v>
      </c>
      <c r="F298" s="299">
        <v>0</v>
      </c>
      <c r="G298" s="299">
        <v>4</v>
      </c>
      <c r="H298" s="299">
        <v>4</v>
      </c>
      <c r="I298" s="299">
        <v>11</v>
      </c>
      <c r="J298" s="299">
        <v>5</v>
      </c>
      <c r="K298" s="299">
        <v>5</v>
      </c>
      <c r="L298" s="299">
        <v>0.12</v>
      </c>
      <c r="M298" s="299">
        <v>2.33</v>
      </c>
      <c r="N298" s="299">
        <v>2.4500000000000002</v>
      </c>
      <c r="O298" s="299"/>
      <c r="P298" s="299" t="s">
        <v>498</v>
      </c>
      <c r="Q298" s="299">
        <v>0.9</v>
      </c>
      <c r="R298" s="299">
        <v>8.6</v>
      </c>
      <c r="S298" s="300">
        <v>88</v>
      </c>
      <c r="Y298" s="309"/>
      <c r="AC298" s="309"/>
    </row>
    <row r="299" spans="2:29" ht="15" customHeight="1">
      <c r="B299" s="456"/>
      <c r="C299" s="458"/>
      <c r="D299" s="297" t="s">
        <v>503</v>
      </c>
      <c r="E299" s="298">
        <v>0</v>
      </c>
      <c r="F299" s="299">
        <v>1</v>
      </c>
      <c r="G299" s="299">
        <v>4</v>
      </c>
      <c r="H299" s="299">
        <v>5</v>
      </c>
      <c r="I299" s="299">
        <v>11</v>
      </c>
      <c r="J299" s="299">
        <v>8</v>
      </c>
      <c r="K299" s="299">
        <v>4</v>
      </c>
      <c r="L299" s="299">
        <v>0.11</v>
      </c>
      <c r="M299" s="299">
        <v>2.2599999999999998</v>
      </c>
      <c r="N299" s="299">
        <v>2.37</v>
      </c>
      <c r="O299" s="299"/>
      <c r="P299" s="299" t="s">
        <v>498</v>
      </c>
      <c r="Q299" s="299">
        <v>1.1000000000000001</v>
      </c>
      <c r="R299" s="299">
        <v>8.8000000000000007</v>
      </c>
      <c r="S299" s="300">
        <v>80</v>
      </c>
      <c r="AC299" s="309"/>
    </row>
    <row r="300" spans="2:29" ht="15" customHeight="1">
      <c r="B300" s="456"/>
      <c r="C300" s="458"/>
      <c r="D300" s="297" t="s">
        <v>505</v>
      </c>
      <c r="E300" s="298">
        <v>0</v>
      </c>
      <c r="F300" s="299">
        <v>1</v>
      </c>
      <c r="G300" s="299">
        <v>5</v>
      </c>
      <c r="H300" s="299">
        <v>6</v>
      </c>
      <c r="I300" s="299">
        <v>13</v>
      </c>
      <c r="J300" s="299">
        <v>8</v>
      </c>
      <c r="K300" s="299">
        <v>-2</v>
      </c>
      <c r="L300" s="299">
        <v>0.1</v>
      </c>
      <c r="M300" s="299">
        <v>2.1</v>
      </c>
      <c r="N300" s="299">
        <v>2.2000000000000002</v>
      </c>
      <c r="O300" s="299"/>
      <c r="P300" s="299" t="s">
        <v>506</v>
      </c>
      <c r="Q300" s="299">
        <v>1.8</v>
      </c>
      <c r="R300" s="299">
        <v>10.6</v>
      </c>
      <c r="S300" s="300">
        <v>72</v>
      </c>
      <c r="AC300" s="309"/>
    </row>
    <row r="301" spans="2:29" ht="15" customHeight="1">
      <c r="B301" s="456"/>
      <c r="C301" s="458"/>
      <c r="D301" s="297" t="s">
        <v>508</v>
      </c>
      <c r="E301" s="298">
        <v>0</v>
      </c>
      <c r="F301" s="299">
        <v>3</v>
      </c>
      <c r="G301" s="299">
        <v>8</v>
      </c>
      <c r="H301" s="299">
        <v>11</v>
      </c>
      <c r="I301" s="299">
        <v>15</v>
      </c>
      <c r="J301" s="299">
        <v>13</v>
      </c>
      <c r="K301" s="299">
        <v>14</v>
      </c>
      <c r="L301" s="299">
        <v>0.12</v>
      </c>
      <c r="M301" s="299">
        <v>2.06</v>
      </c>
      <c r="N301" s="299">
        <v>2.1800000000000002</v>
      </c>
      <c r="O301" s="299"/>
      <c r="P301" s="299" t="s">
        <v>493</v>
      </c>
      <c r="Q301" s="299">
        <v>1.4</v>
      </c>
      <c r="R301" s="299">
        <v>13.5</v>
      </c>
      <c r="S301" s="300">
        <v>48</v>
      </c>
      <c r="AC301" s="309"/>
    </row>
    <row r="302" spans="2:29" ht="15" customHeight="1">
      <c r="B302" s="456"/>
      <c r="C302" s="458"/>
      <c r="D302" s="297" t="s">
        <v>510</v>
      </c>
      <c r="E302" s="298">
        <v>0</v>
      </c>
      <c r="F302" s="299">
        <v>2</v>
      </c>
      <c r="G302" s="299">
        <v>8</v>
      </c>
      <c r="H302" s="299">
        <v>10</v>
      </c>
      <c r="I302" s="299">
        <v>25</v>
      </c>
      <c r="J302" s="299">
        <v>15</v>
      </c>
      <c r="K302" s="299">
        <v>9</v>
      </c>
      <c r="L302" s="299">
        <v>0.11</v>
      </c>
      <c r="M302" s="299">
        <v>2.06</v>
      </c>
      <c r="N302" s="299">
        <v>2.17</v>
      </c>
      <c r="O302" s="299"/>
      <c r="P302" s="299" t="s">
        <v>498</v>
      </c>
      <c r="Q302" s="299">
        <v>1.3</v>
      </c>
      <c r="R302" s="299">
        <v>16.2</v>
      </c>
      <c r="S302" s="300">
        <v>45</v>
      </c>
      <c r="AC302" s="309"/>
    </row>
    <row r="303" spans="2:29" ht="15" customHeight="1">
      <c r="B303" s="456"/>
      <c r="C303" s="458"/>
      <c r="D303" s="297" t="s">
        <v>511</v>
      </c>
      <c r="E303" s="298">
        <v>0</v>
      </c>
      <c r="F303" s="299">
        <v>1</v>
      </c>
      <c r="G303" s="299">
        <v>6</v>
      </c>
      <c r="H303" s="299">
        <v>7</v>
      </c>
      <c r="I303" s="299">
        <v>36</v>
      </c>
      <c r="J303" s="299">
        <v>21</v>
      </c>
      <c r="K303" s="299">
        <v>9</v>
      </c>
      <c r="L303" s="299">
        <v>0.12</v>
      </c>
      <c r="M303" s="299">
        <v>1.99</v>
      </c>
      <c r="N303" s="299">
        <v>2.11</v>
      </c>
      <c r="O303" s="299"/>
      <c r="P303" s="299" t="s">
        <v>498</v>
      </c>
      <c r="Q303" s="299">
        <v>2.2000000000000002</v>
      </c>
      <c r="R303" s="299">
        <v>19</v>
      </c>
      <c r="S303" s="300">
        <v>36</v>
      </c>
      <c r="AC303" s="309"/>
    </row>
    <row r="304" spans="2:29" ht="15" customHeight="1" thickBot="1">
      <c r="B304" s="456"/>
      <c r="C304" s="458"/>
      <c r="D304" s="310" t="s">
        <v>512</v>
      </c>
      <c r="E304" s="311">
        <v>0</v>
      </c>
      <c r="F304" s="304">
        <v>1</v>
      </c>
      <c r="G304" s="304">
        <v>6</v>
      </c>
      <c r="H304" s="304">
        <v>7</v>
      </c>
      <c r="I304" s="304">
        <v>46</v>
      </c>
      <c r="J304" s="304">
        <v>19</v>
      </c>
      <c r="K304" s="304">
        <v>12</v>
      </c>
      <c r="L304" s="304">
        <v>0.09</v>
      </c>
      <c r="M304" s="304">
        <v>1.96</v>
      </c>
      <c r="N304" s="304">
        <v>2.0499999999999998</v>
      </c>
      <c r="O304" s="304"/>
      <c r="P304" s="304" t="s">
        <v>498</v>
      </c>
      <c r="Q304" s="304">
        <v>1.8</v>
      </c>
      <c r="R304" s="304">
        <v>21</v>
      </c>
      <c r="S304" s="305">
        <v>29</v>
      </c>
      <c r="AC304" s="309"/>
    </row>
    <row r="305" spans="2:45" ht="15" customHeight="1">
      <c r="B305" s="460"/>
      <c r="C305" s="458"/>
      <c r="D305" s="293" t="s">
        <v>514</v>
      </c>
      <c r="E305" s="294">
        <v>1</v>
      </c>
      <c r="F305" s="295">
        <v>0</v>
      </c>
      <c r="G305" s="295">
        <v>4</v>
      </c>
      <c r="H305" s="295">
        <v>4</v>
      </c>
      <c r="I305" s="295">
        <v>56</v>
      </c>
      <c r="J305" s="295">
        <v>14</v>
      </c>
      <c r="K305" s="295">
        <v>13</v>
      </c>
      <c r="L305" s="295">
        <v>0.09</v>
      </c>
      <c r="M305" s="295">
        <v>1.94</v>
      </c>
      <c r="N305" s="295">
        <v>2.0299999999999998</v>
      </c>
      <c r="O305" s="295"/>
      <c r="P305" s="295" t="s">
        <v>498</v>
      </c>
      <c r="Q305" s="295">
        <v>3.5</v>
      </c>
      <c r="R305" s="295">
        <v>23.5</v>
      </c>
      <c r="S305" s="296">
        <v>26</v>
      </c>
      <c r="AC305" s="309"/>
    </row>
    <row r="306" spans="2:45" ht="15" customHeight="1">
      <c r="B306" s="460"/>
      <c r="C306" s="458"/>
      <c r="D306" s="297" t="s">
        <v>516</v>
      </c>
      <c r="E306" s="298">
        <v>0</v>
      </c>
      <c r="F306" s="299">
        <v>0</v>
      </c>
      <c r="G306" s="299">
        <v>4</v>
      </c>
      <c r="H306" s="299">
        <v>4</v>
      </c>
      <c r="I306" s="299">
        <v>59</v>
      </c>
      <c r="J306" s="299">
        <v>16</v>
      </c>
      <c r="K306" s="299">
        <v>8</v>
      </c>
      <c r="L306" s="299">
        <v>0.11</v>
      </c>
      <c r="M306" s="299">
        <v>1.9</v>
      </c>
      <c r="N306" s="299">
        <v>2.0099999999999998</v>
      </c>
      <c r="O306" s="299"/>
      <c r="P306" s="299" t="s">
        <v>498</v>
      </c>
      <c r="Q306" s="299">
        <v>4.5</v>
      </c>
      <c r="R306" s="299">
        <v>25.3</v>
      </c>
      <c r="S306" s="300">
        <v>25</v>
      </c>
    </row>
    <row r="307" spans="2:45" ht="15" customHeight="1">
      <c r="B307" s="460"/>
      <c r="C307" s="458"/>
      <c r="D307" s="297" t="s">
        <v>517</v>
      </c>
      <c r="E307" s="298">
        <v>0</v>
      </c>
      <c r="F307" s="299">
        <v>0</v>
      </c>
      <c r="G307" s="299">
        <v>3</v>
      </c>
      <c r="H307" s="299">
        <v>3</v>
      </c>
      <c r="I307" s="299">
        <v>57</v>
      </c>
      <c r="J307" s="299">
        <v>14</v>
      </c>
      <c r="K307" s="299">
        <v>12</v>
      </c>
      <c r="L307" s="299">
        <v>0.09</v>
      </c>
      <c r="M307" s="299">
        <v>1.88</v>
      </c>
      <c r="N307" s="299">
        <v>1.97</v>
      </c>
      <c r="O307" s="299"/>
      <c r="P307" s="299" t="s">
        <v>506</v>
      </c>
      <c r="Q307" s="299">
        <v>5</v>
      </c>
      <c r="R307" s="299">
        <v>26.4</v>
      </c>
      <c r="S307" s="300">
        <v>22</v>
      </c>
      <c r="V307" s="309"/>
      <c r="X307" s="309"/>
      <c r="AA307" s="309"/>
      <c r="AB307" s="309"/>
      <c r="AH307" s="309"/>
      <c r="AI307" s="309"/>
      <c r="AJ307" s="309"/>
      <c r="AK307" s="309"/>
      <c r="AL307" s="309"/>
      <c r="AM307" s="309"/>
      <c r="AN307" s="309"/>
      <c r="AO307" s="309"/>
      <c r="AP307" s="309"/>
      <c r="AQ307" s="309"/>
      <c r="AR307" s="309"/>
      <c r="AS307" s="309"/>
    </row>
    <row r="308" spans="2:45" ht="15" customHeight="1">
      <c r="B308" s="460"/>
      <c r="C308" s="458"/>
      <c r="D308" s="297" t="s">
        <v>519</v>
      </c>
      <c r="E308" s="298">
        <v>0</v>
      </c>
      <c r="F308" s="299">
        <v>0</v>
      </c>
      <c r="G308" s="299">
        <v>4</v>
      </c>
      <c r="H308" s="299">
        <v>4</v>
      </c>
      <c r="I308" s="299">
        <v>62</v>
      </c>
      <c r="J308" s="299">
        <v>19</v>
      </c>
      <c r="K308" s="299">
        <v>6</v>
      </c>
      <c r="L308" s="299">
        <v>0.1</v>
      </c>
      <c r="M308" s="299">
        <v>1.89</v>
      </c>
      <c r="N308" s="299">
        <v>1.99</v>
      </c>
      <c r="O308" s="299"/>
      <c r="P308" s="299" t="s">
        <v>538</v>
      </c>
      <c r="Q308" s="299">
        <v>4.5</v>
      </c>
      <c r="R308" s="299">
        <v>25.9</v>
      </c>
      <c r="S308" s="300">
        <v>23</v>
      </c>
      <c r="V308" s="309"/>
      <c r="X308" s="309"/>
      <c r="AA308" s="309"/>
      <c r="AB308" s="309"/>
      <c r="AH308" s="309"/>
      <c r="AI308" s="309"/>
      <c r="AJ308" s="309"/>
      <c r="AK308" s="309"/>
      <c r="AL308" s="309"/>
      <c r="AM308" s="309"/>
      <c r="AN308" s="309"/>
      <c r="AO308" s="309"/>
      <c r="AP308" s="309"/>
      <c r="AQ308" s="309"/>
      <c r="AR308" s="309"/>
      <c r="AS308" s="309"/>
    </row>
    <row r="309" spans="2:45" ht="15" customHeight="1">
      <c r="B309" s="460"/>
      <c r="C309" s="458"/>
      <c r="D309" s="297" t="s">
        <v>520</v>
      </c>
      <c r="E309" s="298">
        <v>1</v>
      </c>
      <c r="F309" s="299">
        <v>0</v>
      </c>
      <c r="G309" s="299">
        <v>4</v>
      </c>
      <c r="H309" s="299">
        <v>4</v>
      </c>
      <c r="I309" s="299">
        <v>69</v>
      </c>
      <c r="J309" s="299">
        <v>20</v>
      </c>
      <c r="K309" s="299">
        <v>11</v>
      </c>
      <c r="L309" s="299">
        <v>0.11</v>
      </c>
      <c r="M309" s="299">
        <v>1.88</v>
      </c>
      <c r="N309" s="299">
        <v>1.99</v>
      </c>
      <c r="O309" s="299"/>
      <c r="P309" s="299" t="s">
        <v>538</v>
      </c>
      <c r="Q309" s="299">
        <v>3.5</v>
      </c>
      <c r="R309" s="299">
        <v>25.2</v>
      </c>
      <c r="S309" s="300">
        <v>33</v>
      </c>
      <c r="V309" s="309"/>
      <c r="X309" s="309"/>
      <c r="AA309" s="309"/>
      <c r="AB309" s="309"/>
      <c r="AH309" s="309"/>
      <c r="AI309" s="309"/>
      <c r="AJ309" s="309"/>
      <c r="AK309" s="309"/>
      <c r="AL309" s="309"/>
      <c r="AM309" s="309"/>
      <c r="AN309" s="309"/>
      <c r="AO309" s="309"/>
      <c r="AP309" s="309"/>
      <c r="AQ309" s="309"/>
      <c r="AR309" s="309"/>
      <c r="AS309" s="309"/>
    </row>
    <row r="310" spans="2:45" ht="15" customHeight="1">
      <c r="B310" s="460"/>
      <c r="C310" s="458"/>
      <c r="D310" s="297" t="s">
        <v>521</v>
      </c>
      <c r="E310" s="298">
        <v>1</v>
      </c>
      <c r="F310" s="299">
        <v>0</v>
      </c>
      <c r="G310" s="299">
        <v>5</v>
      </c>
      <c r="H310" s="299">
        <v>5</v>
      </c>
      <c r="I310" s="299">
        <v>65</v>
      </c>
      <c r="J310" s="299">
        <v>28</v>
      </c>
      <c r="K310" s="299">
        <v>14</v>
      </c>
      <c r="L310" s="299">
        <v>0.1</v>
      </c>
      <c r="M310" s="299">
        <v>1.87</v>
      </c>
      <c r="N310" s="299">
        <v>1.97</v>
      </c>
      <c r="O310" s="299"/>
      <c r="P310" s="299" t="s">
        <v>530</v>
      </c>
      <c r="Q310" s="299">
        <v>2.8</v>
      </c>
      <c r="R310" s="299">
        <v>23.7</v>
      </c>
      <c r="S310" s="300">
        <v>33</v>
      </c>
      <c r="V310" s="309"/>
      <c r="X310" s="309"/>
    </row>
    <row r="311" spans="2:45" ht="15" customHeight="1">
      <c r="B311" s="460"/>
      <c r="C311" s="458"/>
      <c r="D311" s="297" t="s">
        <v>522</v>
      </c>
      <c r="E311" s="298">
        <v>1</v>
      </c>
      <c r="F311" s="299">
        <v>0</v>
      </c>
      <c r="G311" s="299">
        <v>4</v>
      </c>
      <c r="H311" s="299">
        <v>4</v>
      </c>
      <c r="I311" s="299">
        <v>64</v>
      </c>
      <c r="J311" s="299">
        <v>17</v>
      </c>
      <c r="K311" s="299">
        <v>14</v>
      </c>
      <c r="L311" s="299">
        <v>0.11</v>
      </c>
      <c r="M311" s="299">
        <v>1.89</v>
      </c>
      <c r="N311" s="299">
        <v>2</v>
      </c>
      <c r="O311" s="299"/>
      <c r="P311" s="299" t="s">
        <v>530</v>
      </c>
      <c r="Q311" s="299">
        <v>3.3</v>
      </c>
      <c r="R311" s="299">
        <v>22.3</v>
      </c>
      <c r="S311" s="300">
        <v>36</v>
      </c>
      <c r="V311" s="309"/>
      <c r="X311" s="309"/>
    </row>
    <row r="312" spans="2:45" ht="15" customHeight="1">
      <c r="B312" s="460"/>
      <c r="C312" s="458"/>
      <c r="D312" s="297" t="s">
        <v>523</v>
      </c>
      <c r="E312" s="298">
        <v>0</v>
      </c>
      <c r="F312" s="299">
        <v>0</v>
      </c>
      <c r="G312" s="299">
        <v>4</v>
      </c>
      <c r="H312" s="299">
        <v>4</v>
      </c>
      <c r="I312" s="299">
        <v>59</v>
      </c>
      <c r="J312" s="299">
        <v>19</v>
      </c>
      <c r="K312" s="299">
        <v>12</v>
      </c>
      <c r="L312" s="299">
        <v>0.12</v>
      </c>
      <c r="M312" s="299">
        <v>1.88</v>
      </c>
      <c r="N312" s="299">
        <v>2</v>
      </c>
      <c r="O312" s="299"/>
      <c r="P312" s="299" t="s">
        <v>535</v>
      </c>
      <c r="Q312" s="299">
        <v>1.9</v>
      </c>
      <c r="R312" s="299">
        <v>20.399999999999999</v>
      </c>
      <c r="S312" s="300">
        <v>36</v>
      </c>
      <c r="V312" s="309"/>
      <c r="X312" s="309"/>
      <c r="AC312" s="309"/>
    </row>
    <row r="313" spans="2:45" ht="15" customHeight="1">
      <c r="B313" s="460"/>
      <c r="C313" s="458"/>
      <c r="D313" s="297" t="s">
        <v>524</v>
      </c>
      <c r="E313" s="298">
        <v>1</v>
      </c>
      <c r="F313" s="299">
        <v>0</v>
      </c>
      <c r="G313" s="299">
        <v>4</v>
      </c>
      <c r="H313" s="299">
        <v>4</v>
      </c>
      <c r="I313" s="299">
        <v>59</v>
      </c>
      <c r="J313" s="299">
        <v>20</v>
      </c>
      <c r="K313" s="299">
        <v>15</v>
      </c>
      <c r="L313" s="299">
        <v>0.09</v>
      </c>
      <c r="M313" s="299">
        <v>1.9</v>
      </c>
      <c r="N313" s="299">
        <v>1.99</v>
      </c>
      <c r="O313" s="299"/>
      <c r="P313" s="299" t="s">
        <v>535</v>
      </c>
      <c r="Q313" s="299">
        <v>2</v>
      </c>
      <c r="R313" s="299">
        <v>18.5</v>
      </c>
      <c r="S313" s="300">
        <v>33</v>
      </c>
      <c r="V313" s="309"/>
      <c r="X313" s="309"/>
      <c r="AC313" s="309"/>
    </row>
    <row r="314" spans="2:45" ht="15" customHeight="1">
      <c r="B314" s="460"/>
      <c r="C314" s="458"/>
      <c r="D314" s="297" t="s">
        <v>525</v>
      </c>
      <c r="E314" s="298">
        <v>1</v>
      </c>
      <c r="F314" s="299">
        <v>0</v>
      </c>
      <c r="G314" s="299">
        <v>6</v>
      </c>
      <c r="H314" s="299">
        <v>6</v>
      </c>
      <c r="I314" s="299">
        <v>58</v>
      </c>
      <c r="J314" s="299">
        <v>20</v>
      </c>
      <c r="K314" s="299">
        <v>12</v>
      </c>
      <c r="L314" s="299">
        <v>0.1</v>
      </c>
      <c r="M314" s="299">
        <v>1.89</v>
      </c>
      <c r="N314" s="299">
        <v>1.99</v>
      </c>
      <c r="O314" s="299"/>
      <c r="P314" s="299" t="s">
        <v>530</v>
      </c>
      <c r="Q314" s="299">
        <v>0.6</v>
      </c>
      <c r="R314" s="299">
        <v>16.8</v>
      </c>
      <c r="S314" s="300">
        <v>34</v>
      </c>
      <c r="V314" s="309"/>
      <c r="X314" s="309"/>
      <c r="AC314" s="309"/>
    </row>
    <row r="315" spans="2:45" ht="15" customHeight="1">
      <c r="B315" s="460"/>
      <c r="C315" s="458"/>
      <c r="D315" s="297" t="s">
        <v>526</v>
      </c>
      <c r="E315" s="298">
        <v>1</v>
      </c>
      <c r="F315" s="299">
        <v>0</v>
      </c>
      <c r="G315" s="299">
        <v>7</v>
      </c>
      <c r="H315" s="299">
        <v>7</v>
      </c>
      <c r="I315" s="299">
        <v>53</v>
      </c>
      <c r="J315" s="299">
        <v>17</v>
      </c>
      <c r="K315" s="299">
        <v>10</v>
      </c>
      <c r="L315" s="299">
        <v>0.1</v>
      </c>
      <c r="M315" s="299">
        <v>1.89</v>
      </c>
      <c r="N315" s="299">
        <v>1.99</v>
      </c>
      <c r="O315" s="299"/>
      <c r="P315" s="299" t="s">
        <v>539</v>
      </c>
      <c r="Q315" s="299">
        <v>1.4</v>
      </c>
      <c r="R315" s="299">
        <v>15.1</v>
      </c>
      <c r="S315" s="300">
        <v>38</v>
      </c>
      <c r="V315" s="309"/>
      <c r="X315" s="309"/>
      <c r="AC315" s="309"/>
    </row>
    <row r="316" spans="2:45" ht="15" customHeight="1">
      <c r="B316" s="460"/>
      <c r="C316" s="458"/>
      <c r="D316" s="297" t="s">
        <v>527</v>
      </c>
      <c r="E316" s="298">
        <v>0</v>
      </c>
      <c r="F316" s="299">
        <v>0</v>
      </c>
      <c r="G316" s="299">
        <v>9</v>
      </c>
      <c r="H316" s="299">
        <v>9</v>
      </c>
      <c r="I316" s="299">
        <v>44</v>
      </c>
      <c r="J316" s="299">
        <v>20</v>
      </c>
      <c r="K316" s="299">
        <v>7</v>
      </c>
      <c r="L316" s="299">
        <v>0.12</v>
      </c>
      <c r="M316" s="299">
        <v>1.92</v>
      </c>
      <c r="N316" s="299">
        <v>2.04</v>
      </c>
      <c r="O316" s="299"/>
      <c r="P316" s="299" t="s">
        <v>498</v>
      </c>
      <c r="Q316" s="299">
        <v>1.3</v>
      </c>
      <c r="R316" s="299">
        <v>13.7</v>
      </c>
      <c r="S316" s="300">
        <v>48</v>
      </c>
      <c r="V316" s="309"/>
      <c r="X316" s="309"/>
      <c r="AC316" s="309"/>
    </row>
    <row r="317" spans="2:45" ht="15" customHeight="1">
      <c r="B317" s="460"/>
      <c r="C317" s="458"/>
      <c r="D317" s="297" t="s">
        <v>528</v>
      </c>
      <c r="E317" s="298">
        <v>0</v>
      </c>
      <c r="F317" s="299">
        <v>0</v>
      </c>
      <c r="G317" s="299">
        <v>7</v>
      </c>
      <c r="H317" s="299">
        <v>7</v>
      </c>
      <c r="I317" s="299">
        <v>42</v>
      </c>
      <c r="J317" s="299">
        <v>21</v>
      </c>
      <c r="K317" s="299">
        <v>14</v>
      </c>
      <c r="L317" s="299">
        <v>0.13</v>
      </c>
      <c r="M317" s="299">
        <v>1.98</v>
      </c>
      <c r="N317" s="299">
        <v>2.11</v>
      </c>
      <c r="O317" s="299"/>
      <c r="P317" s="299" t="s">
        <v>506</v>
      </c>
      <c r="Q317" s="299">
        <v>0.8</v>
      </c>
      <c r="R317" s="299">
        <v>12.3</v>
      </c>
      <c r="S317" s="300">
        <v>62</v>
      </c>
      <c r="V317" s="309"/>
      <c r="X317" s="309"/>
      <c r="AC317" s="309"/>
    </row>
    <row r="318" spans="2:45" ht="15" customHeight="1">
      <c r="B318" s="460"/>
      <c r="C318" s="459"/>
      <c r="D318" s="297" t="s">
        <v>529</v>
      </c>
      <c r="E318" s="298">
        <v>0</v>
      </c>
      <c r="F318" s="299">
        <v>0</v>
      </c>
      <c r="G318" s="299">
        <v>5</v>
      </c>
      <c r="H318" s="299">
        <v>5</v>
      </c>
      <c r="I318" s="299">
        <v>39</v>
      </c>
      <c r="J318" s="299">
        <v>23</v>
      </c>
      <c r="K318" s="299">
        <v>11</v>
      </c>
      <c r="L318" s="299">
        <v>0.13</v>
      </c>
      <c r="M318" s="299">
        <v>2.02</v>
      </c>
      <c r="N318" s="299">
        <v>2.15</v>
      </c>
      <c r="O318" s="299"/>
      <c r="P318" s="299" t="s">
        <v>493</v>
      </c>
      <c r="Q318" s="299">
        <v>1.6</v>
      </c>
      <c r="R318" s="299">
        <v>12.1</v>
      </c>
      <c r="S318" s="300">
        <v>65</v>
      </c>
      <c r="V318" s="309"/>
      <c r="X318" s="309"/>
      <c r="AC318" s="309"/>
    </row>
    <row r="319" spans="2:45" ht="15" customHeight="1">
      <c r="B319" s="460"/>
      <c r="C319" s="457">
        <v>42509</v>
      </c>
      <c r="D319" s="297" t="s">
        <v>492</v>
      </c>
      <c r="E319" s="298">
        <v>0</v>
      </c>
      <c r="F319" s="299">
        <v>0</v>
      </c>
      <c r="G319" s="299">
        <v>4</v>
      </c>
      <c r="H319" s="299">
        <v>4</v>
      </c>
      <c r="I319" s="299">
        <v>36</v>
      </c>
      <c r="J319" s="299">
        <v>23</v>
      </c>
      <c r="K319" s="299">
        <v>17</v>
      </c>
      <c r="L319" s="299">
        <v>0.12</v>
      </c>
      <c r="M319" s="299">
        <v>1.93</v>
      </c>
      <c r="N319" s="299">
        <v>2.0499999999999998</v>
      </c>
      <c r="O319" s="299"/>
      <c r="P319" s="299" t="s">
        <v>493</v>
      </c>
      <c r="Q319" s="299">
        <v>1.9</v>
      </c>
      <c r="R319" s="299">
        <v>10.199999999999999</v>
      </c>
      <c r="S319" s="300">
        <v>68</v>
      </c>
      <c r="V319" s="309"/>
      <c r="X319" s="309"/>
      <c r="AC319" s="309"/>
    </row>
    <row r="320" spans="2:45" ht="15" customHeight="1">
      <c r="B320" s="460"/>
      <c r="C320" s="458"/>
      <c r="D320" s="297" t="s">
        <v>495</v>
      </c>
      <c r="E320" s="298">
        <v>0</v>
      </c>
      <c r="F320" s="299">
        <v>0</v>
      </c>
      <c r="G320" s="299">
        <v>4</v>
      </c>
      <c r="H320" s="299">
        <v>4</v>
      </c>
      <c r="I320" s="299">
        <v>33</v>
      </c>
      <c r="J320" s="299">
        <v>25</v>
      </c>
      <c r="K320" s="299">
        <v>17</v>
      </c>
      <c r="L320" s="299">
        <v>0.12</v>
      </c>
      <c r="M320" s="299">
        <v>1.99</v>
      </c>
      <c r="N320" s="299">
        <v>2.11</v>
      </c>
      <c r="O320" s="299"/>
      <c r="P320" s="299" t="s">
        <v>498</v>
      </c>
      <c r="Q320" s="299">
        <v>1.8</v>
      </c>
      <c r="R320" s="299">
        <v>11</v>
      </c>
      <c r="S320" s="300">
        <v>70</v>
      </c>
      <c r="V320" s="309"/>
      <c r="X320" s="309"/>
      <c r="AC320" s="309"/>
    </row>
    <row r="321" spans="2:29" ht="15" customHeight="1">
      <c r="B321" s="460"/>
      <c r="C321" s="458"/>
      <c r="D321" s="297" t="s">
        <v>497</v>
      </c>
      <c r="E321" s="298">
        <v>0</v>
      </c>
      <c r="F321" s="299">
        <v>0</v>
      </c>
      <c r="G321" s="299">
        <v>4</v>
      </c>
      <c r="H321" s="299">
        <v>4</v>
      </c>
      <c r="I321" s="299">
        <v>27</v>
      </c>
      <c r="J321" s="299">
        <v>19</v>
      </c>
      <c r="K321" s="299">
        <v>13</v>
      </c>
      <c r="L321" s="299">
        <v>0.09</v>
      </c>
      <c r="M321" s="299">
        <v>2.37</v>
      </c>
      <c r="N321" s="299">
        <v>2.46</v>
      </c>
      <c r="O321" s="299"/>
      <c r="P321" s="299" t="s">
        <v>498</v>
      </c>
      <c r="Q321" s="299">
        <v>2</v>
      </c>
      <c r="R321" s="299">
        <v>11.4</v>
      </c>
      <c r="S321" s="300">
        <v>72</v>
      </c>
      <c r="V321" s="309"/>
      <c r="X321" s="309"/>
      <c r="AC321" s="309"/>
    </row>
    <row r="322" spans="2:29" ht="15" customHeight="1">
      <c r="B322" s="460"/>
      <c r="C322" s="458"/>
      <c r="D322" s="297" t="s">
        <v>500</v>
      </c>
      <c r="E322" s="298">
        <v>0</v>
      </c>
      <c r="F322" s="299">
        <v>0</v>
      </c>
      <c r="G322" s="299">
        <v>4</v>
      </c>
      <c r="H322" s="299">
        <v>4</v>
      </c>
      <c r="I322" s="299">
        <v>22</v>
      </c>
      <c r="J322" s="299">
        <v>21</v>
      </c>
      <c r="K322" s="299">
        <v>16</v>
      </c>
      <c r="L322" s="299">
        <v>0.12</v>
      </c>
      <c r="M322" s="299">
        <v>2.1800000000000002</v>
      </c>
      <c r="N322" s="299">
        <v>2.2999999999999998</v>
      </c>
      <c r="O322" s="299"/>
      <c r="P322" s="299" t="s">
        <v>498</v>
      </c>
      <c r="Q322" s="299">
        <v>1.4</v>
      </c>
      <c r="R322" s="299">
        <v>10.9</v>
      </c>
      <c r="S322" s="300">
        <v>70</v>
      </c>
      <c r="V322" s="309"/>
      <c r="X322" s="309"/>
      <c r="AC322" s="309"/>
    </row>
    <row r="323" spans="2:29" ht="15" customHeight="1">
      <c r="B323" s="460"/>
      <c r="C323" s="458"/>
      <c r="D323" s="297" t="s">
        <v>503</v>
      </c>
      <c r="E323" s="298">
        <v>0</v>
      </c>
      <c r="F323" s="299">
        <v>0</v>
      </c>
      <c r="G323" s="299">
        <v>5</v>
      </c>
      <c r="H323" s="299">
        <v>5</v>
      </c>
      <c r="I323" s="299">
        <v>15</v>
      </c>
      <c r="J323" s="299">
        <v>23</v>
      </c>
      <c r="K323" s="299">
        <v>12</v>
      </c>
      <c r="L323" s="299">
        <v>0.12</v>
      </c>
      <c r="M323" s="299">
        <v>2.2599999999999998</v>
      </c>
      <c r="N323" s="299">
        <v>2.38</v>
      </c>
      <c r="O323" s="299"/>
      <c r="P323" s="299" t="s">
        <v>506</v>
      </c>
      <c r="Q323" s="299">
        <v>2</v>
      </c>
      <c r="R323" s="299">
        <v>10.7</v>
      </c>
      <c r="S323" s="300">
        <v>74</v>
      </c>
      <c r="V323" s="309"/>
      <c r="X323" s="309"/>
      <c r="Y323" s="309"/>
      <c r="AC323" s="309"/>
    </row>
    <row r="324" spans="2:29" ht="15" customHeight="1">
      <c r="B324" s="460"/>
      <c r="C324" s="458"/>
      <c r="D324" s="297" t="s">
        <v>505</v>
      </c>
      <c r="E324" s="298">
        <v>0</v>
      </c>
      <c r="F324" s="299">
        <v>1</v>
      </c>
      <c r="G324" s="299">
        <v>6</v>
      </c>
      <c r="H324" s="299">
        <v>7</v>
      </c>
      <c r="I324" s="299">
        <v>16</v>
      </c>
      <c r="J324" s="299">
        <v>23</v>
      </c>
      <c r="K324" s="299">
        <v>18</v>
      </c>
      <c r="L324" s="299">
        <v>0.11</v>
      </c>
      <c r="M324" s="299">
        <v>2.13</v>
      </c>
      <c r="N324" s="299">
        <v>2.2400000000000002</v>
      </c>
      <c r="O324" s="299"/>
      <c r="P324" s="299" t="s">
        <v>498</v>
      </c>
      <c r="Q324" s="299">
        <v>2.7</v>
      </c>
      <c r="R324" s="299">
        <v>12.2</v>
      </c>
      <c r="S324" s="300">
        <v>63</v>
      </c>
      <c r="V324" s="309"/>
      <c r="X324" s="309"/>
      <c r="AC324" s="309"/>
    </row>
    <row r="325" spans="2:29" ht="15" customHeight="1">
      <c r="B325" s="460"/>
      <c r="C325" s="458"/>
      <c r="D325" s="297" t="s">
        <v>508</v>
      </c>
      <c r="E325" s="298">
        <v>0</v>
      </c>
      <c r="F325" s="299">
        <v>1</v>
      </c>
      <c r="G325" s="299">
        <v>6</v>
      </c>
      <c r="H325" s="299">
        <v>7</v>
      </c>
      <c r="I325" s="299">
        <v>19</v>
      </c>
      <c r="J325" s="299">
        <v>23</v>
      </c>
      <c r="K325" s="299">
        <v>20</v>
      </c>
      <c r="L325" s="299">
        <v>0.11</v>
      </c>
      <c r="M325" s="299">
        <v>2.15</v>
      </c>
      <c r="N325" s="299">
        <v>2.2599999999999998</v>
      </c>
      <c r="O325" s="299"/>
      <c r="P325" s="299" t="s">
        <v>498</v>
      </c>
      <c r="Q325" s="299">
        <v>3.6</v>
      </c>
      <c r="R325" s="299">
        <v>15.3</v>
      </c>
      <c r="S325" s="300">
        <v>43</v>
      </c>
      <c r="V325" s="309"/>
      <c r="X325" s="309"/>
      <c r="AC325" s="309"/>
    </row>
    <row r="326" spans="2:29" ht="15" customHeight="1">
      <c r="B326" s="460"/>
      <c r="C326" s="458"/>
      <c r="D326" s="297" t="s">
        <v>510</v>
      </c>
      <c r="E326" s="298">
        <v>0</v>
      </c>
      <c r="F326" s="299">
        <v>1</v>
      </c>
      <c r="G326" s="299">
        <v>6</v>
      </c>
      <c r="H326" s="299">
        <v>7</v>
      </c>
      <c r="I326" s="299">
        <v>28</v>
      </c>
      <c r="J326" s="299">
        <v>25</v>
      </c>
      <c r="K326" s="299">
        <v>17</v>
      </c>
      <c r="L326" s="299">
        <v>0.11</v>
      </c>
      <c r="M326" s="299">
        <v>2.0699999999999998</v>
      </c>
      <c r="N326" s="299">
        <v>2.1800000000000002</v>
      </c>
      <c r="O326" s="299"/>
      <c r="P326" s="299" t="s">
        <v>493</v>
      </c>
      <c r="Q326" s="299">
        <v>2.6</v>
      </c>
      <c r="R326" s="299">
        <v>19.399999999999999</v>
      </c>
      <c r="S326" s="300">
        <v>40</v>
      </c>
      <c r="V326" s="309"/>
      <c r="X326" s="309"/>
      <c r="AC326" s="309"/>
    </row>
    <row r="327" spans="2:29" ht="15" customHeight="1">
      <c r="B327" s="460"/>
      <c r="C327" s="458"/>
      <c r="D327" s="297" t="s">
        <v>511</v>
      </c>
      <c r="E327" s="298">
        <v>1</v>
      </c>
      <c r="F327" s="299">
        <v>0</v>
      </c>
      <c r="G327" s="299">
        <v>6</v>
      </c>
      <c r="H327" s="299">
        <v>6</v>
      </c>
      <c r="I327" s="299">
        <v>37</v>
      </c>
      <c r="J327" s="299">
        <v>19</v>
      </c>
      <c r="K327" s="299">
        <v>5</v>
      </c>
      <c r="L327" s="299">
        <v>0.11</v>
      </c>
      <c r="M327" s="299">
        <v>2</v>
      </c>
      <c r="N327" s="299">
        <v>2.11</v>
      </c>
      <c r="O327" s="299"/>
      <c r="P327" s="299" t="s">
        <v>498</v>
      </c>
      <c r="Q327" s="299">
        <v>2.4</v>
      </c>
      <c r="R327" s="299">
        <v>21.2</v>
      </c>
      <c r="S327" s="300">
        <v>34</v>
      </c>
      <c r="V327" s="309"/>
      <c r="X327" s="309"/>
      <c r="AC327" s="309"/>
    </row>
    <row r="328" spans="2:29" ht="15" customHeight="1" thickBot="1">
      <c r="B328" s="460"/>
      <c r="C328" s="458"/>
      <c r="D328" s="310" t="s">
        <v>512</v>
      </c>
      <c r="E328" s="311">
        <v>1</v>
      </c>
      <c r="F328" s="304">
        <v>0</v>
      </c>
      <c r="G328" s="304">
        <v>4</v>
      </c>
      <c r="H328" s="304">
        <v>4</v>
      </c>
      <c r="I328" s="304">
        <v>51</v>
      </c>
      <c r="J328" s="304">
        <v>23</v>
      </c>
      <c r="K328" s="304">
        <v>11</v>
      </c>
      <c r="L328" s="304">
        <v>0.12</v>
      </c>
      <c r="M328" s="304">
        <v>1.92</v>
      </c>
      <c r="N328" s="304">
        <v>2.04</v>
      </c>
      <c r="O328" s="304"/>
      <c r="P328" s="304" t="s">
        <v>506</v>
      </c>
      <c r="Q328" s="304">
        <v>2.9</v>
      </c>
      <c r="R328" s="304">
        <v>22.5</v>
      </c>
      <c r="S328" s="305">
        <v>32</v>
      </c>
      <c r="V328" s="309"/>
      <c r="X328" s="309"/>
      <c r="AC328" s="309"/>
    </row>
    <row r="329" spans="2:29" ht="15" customHeight="1">
      <c r="B329" s="460"/>
      <c r="C329" s="458"/>
      <c r="D329" s="293" t="s">
        <v>514</v>
      </c>
      <c r="E329" s="294">
        <v>0</v>
      </c>
      <c r="F329" s="295">
        <v>0</v>
      </c>
      <c r="G329" s="295">
        <v>4</v>
      </c>
      <c r="H329" s="295">
        <v>4</v>
      </c>
      <c r="I329" s="295">
        <v>55</v>
      </c>
      <c r="J329" s="295">
        <v>18</v>
      </c>
      <c r="K329" s="295">
        <v>13</v>
      </c>
      <c r="L329" s="295">
        <v>0.1</v>
      </c>
      <c r="M329" s="295">
        <v>1.9</v>
      </c>
      <c r="N329" s="295">
        <v>2</v>
      </c>
      <c r="O329" s="295"/>
      <c r="P329" s="295" t="s">
        <v>493</v>
      </c>
      <c r="Q329" s="295">
        <v>1.8</v>
      </c>
      <c r="R329" s="295">
        <v>23.6</v>
      </c>
      <c r="S329" s="296">
        <v>36</v>
      </c>
      <c r="V329" s="309"/>
      <c r="X329" s="309"/>
      <c r="AC329" s="309"/>
    </row>
    <row r="330" spans="2:29" ht="15" customHeight="1">
      <c r="B330" s="460"/>
      <c r="C330" s="458"/>
      <c r="D330" s="297" t="s">
        <v>516</v>
      </c>
      <c r="E330" s="298">
        <v>1</v>
      </c>
      <c r="F330" s="299">
        <v>0</v>
      </c>
      <c r="G330" s="299">
        <v>4</v>
      </c>
      <c r="H330" s="299">
        <v>4</v>
      </c>
      <c r="I330" s="299">
        <v>61</v>
      </c>
      <c r="J330" s="299">
        <v>15</v>
      </c>
      <c r="K330" s="299">
        <v>12</v>
      </c>
      <c r="L330" s="299">
        <v>0.11</v>
      </c>
      <c r="M330" s="299">
        <v>1.89</v>
      </c>
      <c r="N330" s="299">
        <v>2</v>
      </c>
      <c r="O330" s="299"/>
      <c r="P330" s="299" t="s">
        <v>518</v>
      </c>
      <c r="Q330" s="299">
        <v>2.1</v>
      </c>
      <c r="R330" s="299">
        <v>25</v>
      </c>
      <c r="S330" s="300">
        <v>33</v>
      </c>
      <c r="V330" s="309"/>
      <c r="X330" s="309"/>
    </row>
    <row r="331" spans="2:29" ht="15" customHeight="1">
      <c r="B331" s="460"/>
      <c r="C331" s="458"/>
      <c r="D331" s="297" t="s">
        <v>517</v>
      </c>
      <c r="E331" s="298">
        <v>1</v>
      </c>
      <c r="F331" s="299">
        <v>0</v>
      </c>
      <c r="G331" s="299">
        <v>3</v>
      </c>
      <c r="H331" s="299">
        <v>3</v>
      </c>
      <c r="I331" s="299">
        <v>73</v>
      </c>
      <c r="J331" s="299">
        <v>22</v>
      </c>
      <c r="K331" s="299">
        <v>14</v>
      </c>
      <c r="L331" s="299">
        <v>0.1</v>
      </c>
      <c r="M331" s="299">
        <v>1.88</v>
      </c>
      <c r="N331" s="299">
        <v>1.98</v>
      </c>
      <c r="O331" s="299"/>
      <c r="P331" s="299" t="s">
        <v>518</v>
      </c>
      <c r="Q331" s="299">
        <v>3.9</v>
      </c>
      <c r="R331" s="299">
        <v>25.2</v>
      </c>
      <c r="S331" s="300">
        <v>32</v>
      </c>
      <c r="V331" s="309"/>
      <c r="X331" s="309"/>
    </row>
    <row r="332" spans="2:29" ht="15" customHeight="1">
      <c r="B332" s="460"/>
      <c r="C332" s="458"/>
      <c r="D332" s="297" t="s">
        <v>519</v>
      </c>
      <c r="E332" s="298">
        <v>1</v>
      </c>
      <c r="F332" s="299">
        <v>0</v>
      </c>
      <c r="G332" s="299">
        <v>4</v>
      </c>
      <c r="H332" s="299">
        <v>4</v>
      </c>
      <c r="I332" s="299">
        <v>62</v>
      </c>
      <c r="J332" s="299">
        <v>20</v>
      </c>
      <c r="K332" s="299">
        <v>19</v>
      </c>
      <c r="L332" s="299">
        <v>0.08</v>
      </c>
      <c r="M332" s="299">
        <v>1.88</v>
      </c>
      <c r="N332" s="299">
        <v>1.96</v>
      </c>
      <c r="O332" s="299"/>
      <c r="P332" s="299" t="s">
        <v>531</v>
      </c>
      <c r="Q332" s="299">
        <v>3.5</v>
      </c>
      <c r="R332" s="299">
        <v>24.5</v>
      </c>
      <c r="S332" s="300">
        <v>34</v>
      </c>
      <c r="V332" s="309"/>
      <c r="X332" s="309"/>
    </row>
    <row r="333" spans="2:29" ht="15" customHeight="1">
      <c r="B333" s="460"/>
      <c r="C333" s="458"/>
      <c r="D333" s="297" t="s">
        <v>520</v>
      </c>
      <c r="E333" s="298">
        <v>1</v>
      </c>
      <c r="F333" s="299">
        <v>0</v>
      </c>
      <c r="G333" s="299">
        <v>3</v>
      </c>
      <c r="H333" s="299">
        <v>3</v>
      </c>
      <c r="I333" s="299">
        <v>61</v>
      </c>
      <c r="J333" s="299">
        <v>17</v>
      </c>
      <c r="K333" s="299">
        <v>12</v>
      </c>
      <c r="L333" s="299">
        <v>0.08</v>
      </c>
      <c r="M333" s="299">
        <v>1.88</v>
      </c>
      <c r="N333" s="299">
        <v>1.96</v>
      </c>
      <c r="O333" s="299"/>
      <c r="P333" s="299" t="s">
        <v>534</v>
      </c>
      <c r="Q333" s="299">
        <v>3.8</v>
      </c>
      <c r="R333" s="299">
        <v>23.6</v>
      </c>
      <c r="S333" s="300">
        <v>30</v>
      </c>
      <c r="V333" s="309"/>
      <c r="X333" s="309"/>
    </row>
    <row r="334" spans="2:29" ht="15" customHeight="1">
      <c r="B334" s="460"/>
      <c r="C334" s="458"/>
      <c r="D334" s="297" t="s">
        <v>521</v>
      </c>
      <c r="E334" s="298">
        <v>0</v>
      </c>
      <c r="F334" s="299">
        <v>0</v>
      </c>
      <c r="G334" s="299">
        <v>3</v>
      </c>
      <c r="H334" s="299">
        <v>3</v>
      </c>
      <c r="I334" s="299">
        <v>59</v>
      </c>
      <c r="J334" s="299">
        <v>15</v>
      </c>
      <c r="K334" s="299">
        <v>7</v>
      </c>
      <c r="L334" s="299">
        <v>0.09</v>
      </c>
      <c r="M334" s="299">
        <v>1.88</v>
      </c>
      <c r="N334" s="299">
        <v>1.97</v>
      </c>
      <c r="O334" s="299"/>
      <c r="P334" s="299" t="s">
        <v>530</v>
      </c>
      <c r="Q334" s="299">
        <v>3.7</v>
      </c>
      <c r="R334" s="299">
        <v>22</v>
      </c>
      <c r="S334" s="300">
        <v>34</v>
      </c>
      <c r="V334" s="309"/>
      <c r="X334" s="309"/>
    </row>
    <row r="335" spans="2:29" ht="15" customHeight="1">
      <c r="B335" s="460"/>
      <c r="C335" s="458"/>
      <c r="D335" s="297" t="s">
        <v>522</v>
      </c>
      <c r="E335" s="298">
        <v>1</v>
      </c>
      <c r="F335" s="299">
        <v>0</v>
      </c>
      <c r="G335" s="299">
        <v>3</v>
      </c>
      <c r="H335" s="299">
        <v>3</v>
      </c>
      <c r="I335" s="299">
        <v>59</v>
      </c>
      <c r="J335" s="299">
        <v>18</v>
      </c>
      <c r="K335" s="299">
        <v>13</v>
      </c>
      <c r="L335" s="299">
        <v>0.11</v>
      </c>
      <c r="M335" s="299">
        <v>1.87</v>
      </c>
      <c r="N335" s="299">
        <v>1.98</v>
      </c>
      <c r="O335" s="299"/>
      <c r="P335" s="299" t="s">
        <v>530</v>
      </c>
      <c r="Q335" s="299">
        <v>2.1</v>
      </c>
      <c r="R335" s="299">
        <v>20.3</v>
      </c>
      <c r="S335" s="300">
        <v>39</v>
      </c>
      <c r="V335" s="309"/>
      <c r="X335" s="309"/>
    </row>
    <row r="336" spans="2:29" ht="15" customHeight="1">
      <c r="B336" s="460"/>
      <c r="C336" s="458"/>
      <c r="D336" s="297" t="s">
        <v>523</v>
      </c>
      <c r="E336" s="298">
        <v>1</v>
      </c>
      <c r="F336" s="299">
        <v>0</v>
      </c>
      <c r="G336" s="299">
        <v>3</v>
      </c>
      <c r="H336" s="299">
        <v>3</v>
      </c>
      <c r="I336" s="299">
        <v>56</v>
      </c>
      <c r="J336" s="299">
        <v>15</v>
      </c>
      <c r="K336" s="299">
        <v>15</v>
      </c>
      <c r="L336" s="299">
        <v>0.1</v>
      </c>
      <c r="M336" s="299">
        <v>1.88</v>
      </c>
      <c r="N336" s="299">
        <v>1.98</v>
      </c>
      <c r="O336" s="299"/>
      <c r="P336" s="299" t="s">
        <v>530</v>
      </c>
      <c r="Q336" s="299">
        <v>1.6</v>
      </c>
      <c r="R336" s="299">
        <v>19</v>
      </c>
      <c r="S336" s="300">
        <v>44</v>
      </c>
      <c r="V336" s="309"/>
      <c r="X336" s="309"/>
      <c r="AC336" s="309"/>
    </row>
    <row r="337" spans="2:29" ht="15" customHeight="1">
      <c r="B337" s="460"/>
      <c r="C337" s="458"/>
      <c r="D337" s="297" t="s">
        <v>524</v>
      </c>
      <c r="E337" s="298">
        <v>1</v>
      </c>
      <c r="F337" s="299">
        <v>0</v>
      </c>
      <c r="G337" s="299">
        <v>4</v>
      </c>
      <c r="H337" s="299">
        <v>4</v>
      </c>
      <c r="I337" s="299">
        <v>52</v>
      </c>
      <c r="J337" s="299">
        <v>23</v>
      </c>
      <c r="K337" s="299">
        <v>10</v>
      </c>
      <c r="L337" s="299">
        <v>0.1</v>
      </c>
      <c r="M337" s="299">
        <v>1.88</v>
      </c>
      <c r="N337" s="299">
        <v>1.98</v>
      </c>
      <c r="O337" s="299"/>
      <c r="P337" s="299" t="s">
        <v>534</v>
      </c>
      <c r="Q337" s="299">
        <v>2</v>
      </c>
      <c r="R337" s="299">
        <v>17.899999999999999</v>
      </c>
      <c r="S337" s="300">
        <v>45</v>
      </c>
      <c r="V337" s="309"/>
      <c r="X337" s="309"/>
      <c r="AC337" s="309"/>
    </row>
    <row r="338" spans="2:29" ht="15" customHeight="1">
      <c r="B338" s="460"/>
      <c r="C338" s="458"/>
      <c r="D338" s="297" t="s">
        <v>525</v>
      </c>
      <c r="E338" s="298">
        <v>1</v>
      </c>
      <c r="F338" s="299">
        <v>0</v>
      </c>
      <c r="G338" s="299">
        <v>5</v>
      </c>
      <c r="H338" s="299">
        <v>5</v>
      </c>
      <c r="I338" s="299">
        <v>51</v>
      </c>
      <c r="J338" s="299">
        <v>19</v>
      </c>
      <c r="K338" s="299">
        <v>10</v>
      </c>
      <c r="L338" s="299">
        <v>0.11</v>
      </c>
      <c r="M338" s="299">
        <v>1.89</v>
      </c>
      <c r="N338" s="299">
        <v>2</v>
      </c>
      <c r="O338" s="299"/>
      <c r="P338" s="299" t="s">
        <v>531</v>
      </c>
      <c r="Q338" s="299">
        <v>2.5</v>
      </c>
      <c r="R338" s="299">
        <v>16.3</v>
      </c>
      <c r="S338" s="300">
        <v>46</v>
      </c>
      <c r="V338" s="309"/>
      <c r="X338" s="309"/>
      <c r="AC338" s="309"/>
    </row>
    <row r="339" spans="2:29" ht="15" customHeight="1">
      <c r="B339" s="460"/>
      <c r="C339" s="458"/>
      <c r="D339" s="297" t="s">
        <v>526</v>
      </c>
      <c r="E339" s="298">
        <v>2</v>
      </c>
      <c r="F339" s="299">
        <v>0</v>
      </c>
      <c r="G339" s="299">
        <v>4</v>
      </c>
      <c r="H339" s="299">
        <v>4</v>
      </c>
      <c r="I339" s="299">
        <v>49</v>
      </c>
      <c r="J339" s="299">
        <v>9</v>
      </c>
      <c r="K339" s="299">
        <v>16</v>
      </c>
      <c r="L339" s="299">
        <v>0.1</v>
      </c>
      <c r="M339" s="299">
        <v>1.89</v>
      </c>
      <c r="N339" s="299">
        <v>1.99</v>
      </c>
      <c r="O339" s="299"/>
      <c r="P339" s="299" t="s">
        <v>531</v>
      </c>
      <c r="Q339" s="299">
        <v>1.9</v>
      </c>
      <c r="R339" s="299">
        <v>15.7</v>
      </c>
      <c r="S339" s="300">
        <v>49</v>
      </c>
      <c r="V339" s="309"/>
      <c r="X339" s="309"/>
      <c r="AC339" s="309"/>
    </row>
    <row r="340" spans="2:29" ht="15" customHeight="1">
      <c r="B340" s="460"/>
      <c r="C340" s="458"/>
      <c r="D340" s="297" t="s">
        <v>527</v>
      </c>
      <c r="E340" s="298">
        <v>1</v>
      </c>
      <c r="F340" s="299">
        <v>0</v>
      </c>
      <c r="G340" s="299">
        <v>5</v>
      </c>
      <c r="H340" s="299">
        <v>5</v>
      </c>
      <c r="I340" s="299">
        <v>45</v>
      </c>
      <c r="J340" s="299">
        <v>15</v>
      </c>
      <c r="K340" s="299">
        <v>10</v>
      </c>
      <c r="L340" s="299">
        <v>0.1</v>
      </c>
      <c r="M340" s="299">
        <v>1.89</v>
      </c>
      <c r="N340" s="299">
        <v>1.99</v>
      </c>
      <c r="O340" s="299"/>
      <c r="P340" s="299" t="s">
        <v>498</v>
      </c>
      <c r="Q340" s="299">
        <v>1</v>
      </c>
      <c r="R340" s="299">
        <v>14.1</v>
      </c>
      <c r="S340" s="300">
        <v>49</v>
      </c>
      <c r="V340" s="309"/>
      <c r="X340" s="309"/>
      <c r="AC340" s="309"/>
    </row>
    <row r="341" spans="2:29" ht="15" customHeight="1">
      <c r="B341" s="460"/>
      <c r="C341" s="458"/>
      <c r="D341" s="297" t="s">
        <v>528</v>
      </c>
      <c r="E341" s="298">
        <v>2</v>
      </c>
      <c r="F341" s="299">
        <v>0</v>
      </c>
      <c r="G341" s="299">
        <v>6</v>
      </c>
      <c r="H341" s="299">
        <v>6</v>
      </c>
      <c r="I341" s="299">
        <v>40</v>
      </c>
      <c r="J341" s="299">
        <v>20</v>
      </c>
      <c r="K341" s="299">
        <v>8</v>
      </c>
      <c r="L341" s="299">
        <v>0.1</v>
      </c>
      <c r="M341" s="299">
        <v>1.9</v>
      </c>
      <c r="N341" s="299">
        <v>2</v>
      </c>
      <c r="O341" s="299"/>
      <c r="P341" s="299" t="s">
        <v>265</v>
      </c>
      <c r="Q341" s="299">
        <v>0.4</v>
      </c>
      <c r="R341" s="299">
        <v>13</v>
      </c>
      <c r="S341" s="300">
        <v>58</v>
      </c>
      <c r="V341" s="309"/>
      <c r="X341" s="309"/>
      <c r="AC341" s="309"/>
    </row>
    <row r="342" spans="2:29" ht="15" customHeight="1">
      <c r="B342" s="460"/>
      <c r="C342" s="459"/>
      <c r="D342" s="297" t="s">
        <v>529</v>
      </c>
      <c r="E342" s="298">
        <v>1</v>
      </c>
      <c r="F342" s="299">
        <v>0</v>
      </c>
      <c r="G342" s="299">
        <v>6</v>
      </c>
      <c r="H342" s="299">
        <v>6</v>
      </c>
      <c r="I342" s="299">
        <v>39</v>
      </c>
      <c r="J342" s="299">
        <v>19</v>
      </c>
      <c r="K342" s="299">
        <v>7</v>
      </c>
      <c r="L342" s="299">
        <v>0.11</v>
      </c>
      <c r="M342" s="299">
        <v>1.9</v>
      </c>
      <c r="N342" s="299">
        <v>2.0099999999999998</v>
      </c>
      <c r="O342" s="299"/>
      <c r="P342" s="299" t="s">
        <v>536</v>
      </c>
      <c r="Q342" s="299">
        <v>0.1</v>
      </c>
      <c r="R342" s="299">
        <v>11.5</v>
      </c>
      <c r="S342" s="300">
        <v>62</v>
      </c>
      <c r="V342" s="309"/>
      <c r="X342" s="309"/>
      <c r="AC342" s="309"/>
    </row>
    <row r="343" spans="2:29" ht="15" customHeight="1">
      <c r="B343" s="460"/>
      <c r="C343" s="457">
        <v>42510</v>
      </c>
      <c r="D343" s="297" t="s">
        <v>492</v>
      </c>
      <c r="E343" s="298">
        <v>1</v>
      </c>
      <c r="F343" s="299">
        <v>0</v>
      </c>
      <c r="G343" s="299">
        <v>5</v>
      </c>
      <c r="H343" s="299">
        <v>5</v>
      </c>
      <c r="I343" s="299">
        <v>37</v>
      </c>
      <c r="J343" s="299">
        <v>14</v>
      </c>
      <c r="K343" s="299">
        <v>10</v>
      </c>
      <c r="L343" s="299">
        <v>0.11</v>
      </c>
      <c r="M343" s="299">
        <v>1.9</v>
      </c>
      <c r="N343" s="299">
        <v>2.0099999999999998</v>
      </c>
      <c r="O343" s="299"/>
      <c r="P343" s="299" t="s">
        <v>493</v>
      </c>
      <c r="Q343" s="299">
        <v>1</v>
      </c>
      <c r="R343" s="299">
        <v>11.2</v>
      </c>
      <c r="S343" s="300">
        <v>57</v>
      </c>
      <c r="V343" s="309"/>
      <c r="X343" s="309"/>
      <c r="AC343" s="309"/>
    </row>
    <row r="344" spans="2:29" ht="15" customHeight="1">
      <c r="B344" s="460"/>
      <c r="C344" s="458"/>
      <c r="D344" s="297" t="s">
        <v>495</v>
      </c>
      <c r="E344" s="298">
        <v>1</v>
      </c>
      <c r="F344" s="299">
        <v>0</v>
      </c>
      <c r="G344" s="299">
        <v>4</v>
      </c>
      <c r="H344" s="299">
        <v>4</v>
      </c>
      <c r="I344" s="299">
        <v>33</v>
      </c>
      <c r="J344" s="299">
        <v>14</v>
      </c>
      <c r="K344" s="299">
        <v>6</v>
      </c>
      <c r="L344" s="299">
        <v>0.13</v>
      </c>
      <c r="M344" s="299">
        <v>2</v>
      </c>
      <c r="N344" s="299">
        <v>2.13</v>
      </c>
      <c r="O344" s="299"/>
      <c r="P344" s="299" t="s">
        <v>493</v>
      </c>
      <c r="Q344" s="299">
        <v>0.8</v>
      </c>
      <c r="R344" s="299">
        <v>11.1</v>
      </c>
      <c r="S344" s="300">
        <v>73</v>
      </c>
      <c r="V344" s="309"/>
      <c r="X344" s="309"/>
      <c r="AC344" s="309"/>
    </row>
    <row r="345" spans="2:29" ht="15" customHeight="1">
      <c r="B345" s="460"/>
      <c r="C345" s="458"/>
      <c r="D345" s="297" t="s">
        <v>497</v>
      </c>
      <c r="E345" s="298">
        <v>0</v>
      </c>
      <c r="F345" s="299">
        <v>0</v>
      </c>
      <c r="G345" s="299">
        <v>4</v>
      </c>
      <c r="H345" s="299">
        <v>4</v>
      </c>
      <c r="I345" s="299">
        <v>31</v>
      </c>
      <c r="J345" s="299">
        <v>16</v>
      </c>
      <c r="K345" s="299">
        <v>6</v>
      </c>
      <c r="L345" s="299">
        <v>0.21</v>
      </c>
      <c r="M345" s="299">
        <v>2</v>
      </c>
      <c r="N345" s="299">
        <v>2.21</v>
      </c>
      <c r="O345" s="299"/>
      <c r="P345" s="299" t="s">
        <v>498</v>
      </c>
      <c r="Q345" s="299">
        <v>1.9</v>
      </c>
      <c r="R345" s="299">
        <v>9.5</v>
      </c>
      <c r="S345" s="300">
        <v>70</v>
      </c>
      <c r="V345" s="309"/>
      <c r="X345" s="309"/>
      <c r="AC345" s="309"/>
    </row>
    <row r="346" spans="2:29" ht="15" customHeight="1">
      <c r="B346" s="460"/>
      <c r="C346" s="458"/>
      <c r="D346" s="297" t="s">
        <v>500</v>
      </c>
      <c r="E346" s="298">
        <v>0</v>
      </c>
      <c r="F346" s="299">
        <v>0</v>
      </c>
      <c r="G346" s="299">
        <v>4</v>
      </c>
      <c r="H346" s="299">
        <v>4</v>
      </c>
      <c r="I346" s="299" t="s">
        <v>501</v>
      </c>
      <c r="J346" s="299">
        <v>12</v>
      </c>
      <c r="K346" s="299">
        <v>9</v>
      </c>
      <c r="L346" s="299">
        <v>0.11</v>
      </c>
      <c r="M346" s="299">
        <v>2</v>
      </c>
      <c r="N346" s="299">
        <v>2.11</v>
      </c>
      <c r="O346" s="299"/>
      <c r="P346" s="299" t="s">
        <v>498</v>
      </c>
      <c r="Q346" s="299">
        <v>1.9</v>
      </c>
      <c r="R346" s="299">
        <v>9.9</v>
      </c>
      <c r="S346" s="300">
        <v>67</v>
      </c>
      <c r="V346" s="309"/>
      <c r="X346" s="309"/>
      <c r="AC346" s="309"/>
    </row>
    <row r="347" spans="2:29" ht="15" customHeight="1">
      <c r="B347" s="460"/>
      <c r="C347" s="458"/>
      <c r="D347" s="297" t="s">
        <v>503</v>
      </c>
      <c r="E347" s="298">
        <v>0</v>
      </c>
      <c r="F347" s="299">
        <v>0</v>
      </c>
      <c r="G347" s="299">
        <v>3</v>
      </c>
      <c r="H347" s="299">
        <v>3</v>
      </c>
      <c r="I347" s="299">
        <v>29</v>
      </c>
      <c r="J347" s="299">
        <v>10</v>
      </c>
      <c r="K347" s="299">
        <v>9</v>
      </c>
      <c r="L347" s="299">
        <v>0.11</v>
      </c>
      <c r="M347" s="299">
        <v>2.0299999999999998</v>
      </c>
      <c r="N347" s="299">
        <v>2.14</v>
      </c>
      <c r="O347" s="299"/>
      <c r="P347" s="299" t="s">
        <v>493</v>
      </c>
      <c r="Q347" s="299">
        <v>1.8</v>
      </c>
      <c r="R347" s="299">
        <v>9.1999999999999993</v>
      </c>
      <c r="S347" s="300">
        <v>64</v>
      </c>
      <c r="V347" s="309"/>
      <c r="X347" s="309"/>
      <c r="Y347" s="309"/>
      <c r="AC347" s="309"/>
    </row>
    <row r="348" spans="2:29" ht="15" customHeight="1">
      <c r="B348" s="460"/>
      <c r="C348" s="458"/>
      <c r="D348" s="297" t="s">
        <v>505</v>
      </c>
      <c r="E348" s="298">
        <v>0</v>
      </c>
      <c r="F348" s="299">
        <v>0</v>
      </c>
      <c r="G348" s="299">
        <v>4</v>
      </c>
      <c r="H348" s="299">
        <v>4</v>
      </c>
      <c r="I348" s="299">
        <v>24</v>
      </c>
      <c r="J348" s="299">
        <v>21</v>
      </c>
      <c r="K348" s="299">
        <v>12</v>
      </c>
      <c r="L348" s="299">
        <v>0.11</v>
      </c>
      <c r="M348" s="299">
        <v>2.12</v>
      </c>
      <c r="N348" s="299">
        <v>2.23</v>
      </c>
      <c r="O348" s="299"/>
      <c r="P348" s="299" t="s">
        <v>493</v>
      </c>
      <c r="Q348" s="299">
        <v>1.8</v>
      </c>
      <c r="R348" s="299">
        <v>10.9</v>
      </c>
      <c r="S348" s="300">
        <v>64</v>
      </c>
      <c r="V348" s="309"/>
      <c r="X348" s="309"/>
      <c r="AC348" s="309"/>
    </row>
    <row r="349" spans="2:29" ht="15" customHeight="1">
      <c r="B349" s="460"/>
      <c r="C349" s="458"/>
      <c r="D349" s="297" t="s">
        <v>508</v>
      </c>
      <c r="E349" s="298">
        <v>0</v>
      </c>
      <c r="F349" s="299">
        <v>1</v>
      </c>
      <c r="G349" s="299">
        <v>6</v>
      </c>
      <c r="H349" s="299">
        <v>7</v>
      </c>
      <c r="I349" s="299">
        <v>25</v>
      </c>
      <c r="J349" s="299">
        <v>22</v>
      </c>
      <c r="K349" s="299">
        <v>15</v>
      </c>
      <c r="L349" s="299">
        <v>0.13</v>
      </c>
      <c r="M349" s="299">
        <v>2.08</v>
      </c>
      <c r="N349" s="299">
        <v>2.21</v>
      </c>
      <c r="O349" s="299"/>
      <c r="P349" s="299" t="s">
        <v>498</v>
      </c>
      <c r="Q349" s="299">
        <v>1.9</v>
      </c>
      <c r="R349" s="299">
        <v>13.9</v>
      </c>
      <c r="S349" s="300">
        <v>59</v>
      </c>
      <c r="V349" s="309"/>
      <c r="X349" s="309"/>
      <c r="AC349" s="309"/>
    </row>
    <row r="350" spans="2:29" ht="15" customHeight="1">
      <c r="B350" s="460"/>
      <c r="C350" s="458"/>
      <c r="D350" s="297" t="s">
        <v>510</v>
      </c>
      <c r="E350" s="298">
        <v>0</v>
      </c>
      <c r="F350" s="299">
        <v>1</v>
      </c>
      <c r="G350" s="299">
        <v>5</v>
      </c>
      <c r="H350" s="299">
        <v>6</v>
      </c>
      <c r="I350" s="299">
        <v>32</v>
      </c>
      <c r="J350" s="299">
        <v>23</v>
      </c>
      <c r="K350" s="299">
        <v>10</v>
      </c>
      <c r="L350" s="299">
        <v>0.09</v>
      </c>
      <c r="M350" s="299">
        <v>1.99</v>
      </c>
      <c r="N350" s="299">
        <v>2.08</v>
      </c>
      <c r="O350" s="299"/>
      <c r="P350" s="299" t="s">
        <v>498</v>
      </c>
      <c r="Q350" s="299">
        <v>2.4</v>
      </c>
      <c r="R350" s="299">
        <v>15.1</v>
      </c>
      <c r="S350" s="300">
        <v>55</v>
      </c>
      <c r="V350" s="309"/>
      <c r="X350" s="309"/>
      <c r="AC350" s="309"/>
    </row>
    <row r="351" spans="2:29" ht="15" customHeight="1">
      <c r="B351" s="460"/>
      <c r="C351" s="458"/>
      <c r="D351" s="297" t="s">
        <v>511</v>
      </c>
      <c r="E351" s="298">
        <v>0</v>
      </c>
      <c r="F351" s="299">
        <v>0</v>
      </c>
      <c r="G351" s="299">
        <v>4</v>
      </c>
      <c r="H351" s="299">
        <v>4</v>
      </c>
      <c r="I351" s="299">
        <v>37</v>
      </c>
      <c r="J351" s="299">
        <v>13</v>
      </c>
      <c r="K351" s="299">
        <v>9</v>
      </c>
      <c r="L351" s="299">
        <v>0.11</v>
      </c>
      <c r="M351" s="299">
        <v>1.92</v>
      </c>
      <c r="N351" s="299">
        <v>2.0299999999999998</v>
      </c>
      <c r="O351" s="299"/>
      <c r="P351" s="299" t="s">
        <v>493</v>
      </c>
      <c r="Q351" s="299">
        <v>1.7</v>
      </c>
      <c r="R351" s="299">
        <v>16.7</v>
      </c>
      <c r="S351" s="300">
        <v>51</v>
      </c>
      <c r="V351" s="309"/>
      <c r="X351" s="309"/>
      <c r="AC351" s="309"/>
    </row>
    <row r="352" spans="2:29" ht="15" customHeight="1" thickBot="1">
      <c r="B352" s="460"/>
      <c r="C352" s="458"/>
      <c r="D352" s="310" t="s">
        <v>512</v>
      </c>
      <c r="E352" s="311">
        <v>0</v>
      </c>
      <c r="F352" s="304">
        <v>0</v>
      </c>
      <c r="G352" s="304">
        <v>4</v>
      </c>
      <c r="H352" s="304">
        <v>4</v>
      </c>
      <c r="I352" s="304">
        <v>40</v>
      </c>
      <c r="J352" s="304">
        <v>10</v>
      </c>
      <c r="K352" s="304">
        <v>3</v>
      </c>
      <c r="L352" s="304">
        <v>0.09</v>
      </c>
      <c r="M352" s="304">
        <v>1.9</v>
      </c>
      <c r="N352" s="304">
        <v>1.99</v>
      </c>
      <c r="O352" s="304"/>
      <c r="P352" s="304" t="s">
        <v>493</v>
      </c>
      <c r="Q352" s="304">
        <v>2.5</v>
      </c>
      <c r="R352" s="304">
        <v>17.2</v>
      </c>
      <c r="S352" s="305">
        <v>46</v>
      </c>
      <c r="V352" s="309"/>
      <c r="X352" s="309"/>
      <c r="AC352" s="309"/>
    </row>
    <row r="353" spans="2:52" ht="15" customHeight="1">
      <c r="B353" s="455"/>
      <c r="C353" s="458"/>
      <c r="D353" s="293" t="s">
        <v>514</v>
      </c>
      <c r="E353" s="294">
        <v>0</v>
      </c>
      <c r="F353" s="295">
        <v>0</v>
      </c>
      <c r="G353" s="295">
        <v>3</v>
      </c>
      <c r="H353" s="295">
        <v>3</v>
      </c>
      <c r="I353" s="295">
        <v>40</v>
      </c>
      <c r="J353" s="295">
        <v>15</v>
      </c>
      <c r="K353" s="295">
        <v>7</v>
      </c>
      <c r="L353" s="295">
        <v>0.1</v>
      </c>
      <c r="M353" s="295">
        <v>1.88</v>
      </c>
      <c r="N353" s="295">
        <v>1.98</v>
      </c>
      <c r="O353" s="295"/>
      <c r="P353" s="295" t="s">
        <v>539</v>
      </c>
      <c r="Q353" s="295">
        <v>1.4</v>
      </c>
      <c r="R353" s="295">
        <v>17.899999999999999</v>
      </c>
      <c r="S353" s="296">
        <v>41</v>
      </c>
      <c r="V353" s="309"/>
      <c r="X353" s="309"/>
      <c r="AC353" s="309"/>
    </row>
    <row r="354" spans="2:52" ht="15" customHeight="1">
      <c r="B354" s="455"/>
      <c r="C354" s="458"/>
      <c r="D354" s="297" t="s">
        <v>516</v>
      </c>
      <c r="E354" s="298">
        <v>0</v>
      </c>
      <c r="F354" s="299">
        <v>0</v>
      </c>
      <c r="G354" s="299">
        <v>4</v>
      </c>
      <c r="H354" s="299">
        <v>4</v>
      </c>
      <c r="I354" s="299">
        <v>40</v>
      </c>
      <c r="J354" s="299">
        <v>11</v>
      </c>
      <c r="K354" s="299">
        <v>8</v>
      </c>
      <c r="L354" s="299">
        <v>0.1</v>
      </c>
      <c r="M354" s="299">
        <v>1.88</v>
      </c>
      <c r="N354" s="299">
        <v>1.98</v>
      </c>
      <c r="O354" s="299"/>
      <c r="P354" s="299" t="s">
        <v>506</v>
      </c>
      <c r="Q354" s="299">
        <v>1</v>
      </c>
      <c r="R354" s="299">
        <v>18.8</v>
      </c>
      <c r="S354" s="300">
        <v>43</v>
      </c>
      <c r="V354" s="309"/>
      <c r="X354" s="309"/>
    </row>
    <row r="355" spans="2:52" ht="15" customHeight="1">
      <c r="B355" s="455"/>
      <c r="C355" s="458"/>
      <c r="D355" s="297" t="s">
        <v>517</v>
      </c>
      <c r="E355" s="298">
        <v>0</v>
      </c>
      <c r="F355" s="299">
        <v>0</v>
      </c>
      <c r="G355" s="299">
        <v>3</v>
      </c>
      <c r="H355" s="299">
        <v>3</v>
      </c>
      <c r="I355" s="299">
        <v>44</v>
      </c>
      <c r="J355" s="299">
        <v>6</v>
      </c>
      <c r="K355" s="299">
        <v>2</v>
      </c>
      <c r="L355" s="299">
        <v>0.09</v>
      </c>
      <c r="M355" s="299">
        <v>1.87</v>
      </c>
      <c r="N355" s="299">
        <v>1.96</v>
      </c>
      <c r="O355" s="299"/>
      <c r="P355" s="299" t="s">
        <v>538</v>
      </c>
      <c r="Q355" s="299">
        <v>2.4</v>
      </c>
      <c r="R355" s="299">
        <v>19.2</v>
      </c>
      <c r="S355" s="300">
        <v>45</v>
      </c>
      <c r="V355" s="309"/>
      <c r="X355" s="309"/>
    </row>
    <row r="356" spans="2:52" ht="15" customHeight="1">
      <c r="B356" s="455"/>
      <c r="C356" s="458"/>
      <c r="D356" s="297" t="s">
        <v>519</v>
      </c>
      <c r="E356" s="298">
        <v>1</v>
      </c>
      <c r="F356" s="299">
        <v>0</v>
      </c>
      <c r="G356" s="299">
        <v>3</v>
      </c>
      <c r="H356" s="299">
        <v>3</v>
      </c>
      <c r="I356" s="299">
        <v>46</v>
      </c>
      <c r="J356" s="299">
        <v>22</v>
      </c>
      <c r="K356" s="299">
        <v>5</v>
      </c>
      <c r="L356" s="299">
        <v>0.09</v>
      </c>
      <c r="M356" s="299">
        <v>1.87</v>
      </c>
      <c r="N356" s="299">
        <v>1.96</v>
      </c>
      <c r="O356" s="299"/>
      <c r="P356" s="299" t="s">
        <v>538</v>
      </c>
      <c r="Q356" s="299">
        <v>2.9</v>
      </c>
      <c r="R356" s="299">
        <v>18.7</v>
      </c>
      <c r="S356" s="300">
        <v>48</v>
      </c>
      <c r="V356" s="309"/>
      <c r="X356" s="309"/>
      <c r="AC356" s="309"/>
      <c r="AD356" s="309"/>
      <c r="AE356" s="309"/>
      <c r="AF356" s="309"/>
      <c r="AG356" s="309"/>
      <c r="AH356" s="309"/>
      <c r="AI356" s="309"/>
      <c r="AJ356" s="309"/>
      <c r="AK356" s="309"/>
      <c r="AL356" s="309"/>
      <c r="AM356" s="309"/>
      <c r="AN356" s="309"/>
      <c r="AO356" s="309"/>
      <c r="AP356" s="309"/>
      <c r="AQ356" s="309"/>
      <c r="AR356" s="309"/>
      <c r="AS356" s="309"/>
      <c r="AT356" s="309"/>
      <c r="AU356" s="309"/>
      <c r="AV356" s="309"/>
      <c r="AW356" s="309"/>
      <c r="AX356" s="309"/>
      <c r="AY356" s="309"/>
      <c r="AZ356" s="309"/>
    </row>
    <row r="357" spans="2:52" ht="15" customHeight="1">
      <c r="B357" s="455"/>
      <c r="C357" s="458"/>
      <c r="D357" s="297" t="s">
        <v>520</v>
      </c>
      <c r="E357" s="298">
        <v>1</v>
      </c>
      <c r="F357" s="299">
        <v>0</v>
      </c>
      <c r="G357" s="299">
        <v>4</v>
      </c>
      <c r="H357" s="299">
        <v>4</v>
      </c>
      <c r="I357" s="299">
        <v>45</v>
      </c>
      <c r="J357" s="299">
        <v>11</v>
      </c>
      <c r="K357" s="299">
        <v>2</v>
      </c>
      <c r="L357" s="299">
        <v>0.11</v>
      </c>
      <c r="M357" s="299">
        <v>1.87</v>
      </c>
      <c r="N357" s="299">
        <v>1.98</v>
      </c>
      <c r="O357" s="299"/>
      <c r="P357" s="299" t="s">
        <v>535</v>
      </c>
      <c r="Q357" s="299">
        <v>2.4</v>
      </c>
      <c r="R357" s="299">
        <v>18.899999999999999</v>
      </c>
      <c r="S357" s="300">
        <v>50</v>
      </c>
      <c r="V357" s="309"/>
      <c r="X357" s="309"/>
      <c r="AC357" s="309"/>
      <c r="AD357" s="309"/>
      <c r="AE357" s="309"/>
      <c r="AF357" s="309"/>
      <c r="AG357" s="309"/>
      <c r="AH357" s="309"/>
      <c r="AI357" s="309"/>
      <c r="AJ357" s="309"/>
      <c r="AK357" s="309"/>
      <c r="AL357" s="309"/>
      <c r="AM357" s="309"/>
      <c r="AN357" s="309"/>
      <c r="AO357" s="309"/>
      <c r="AP357" s="309"/>
      <c r="AQ357" s="309"/>
      <c r="AR357" s="309"/>
      <c r="AS357" s="309"/>
      <c r="AT357" s="309"/>
      <c r="AU357" s="309"/>
      <c r="AV357" s="309"/>
      <c r="AW357" s="309"/>
      <c r="AX357" s="309"/>
      <c r="AY357" s="309"/>
      <c r="AZ357" s="309"/>
    </row>
    <row r="358" spans="2:52" ht="15" customHeight="1">
      <c r="B358" s="455"/>
      <c r="C358" s="458"/>
      <c r="D358" s="297" t="s">
        <v>521</v>
      </c>
      <c r="E358" s="298">
        <v>1</v>
      </c>
      <c r="F358" s="299">
        <v>0</v>
      </c>
      <c r="G358" s="299">
        <v>3</v>
      </c>
      <c r="H358" s="299">
        <v>3</v>
      </c>
      <c r="I358" s="299">
        <v>45</v>
      </c>
      <c r="J358" s="299">
        <v>16</v>
      </c>
      <c r="K358" s="299">
        <v>7</v>
      </c>
      <c r="L358" s="299">
        <v>0.11</v>
      </c>
      <c r="M358" s="299">
        <v>1.87</v>
      </c>
      <c r="N358" s="299">
        <v>1.98</v>
      </c>
      <c r="O358" s="299"/>
      <c r="P358" s="299" t="s">
        <v>518</v>
      </c>
      <c r="Q358" s="299">
        <v>1.7</v>
      </c>
      <c r="R358" s="299">
        <v>19.2</v>
      </c>
      <c r="S358" s="300">
        <v>56</v>
      </c>
      <c r="V358" s="309"/>
      <c r="X358" s="309"/>
      <c r="AC358" s="309"/>
      <c r="AD358" s="309"/>
      <c r="AE358" s="309"/>
      <c r="AF358" s="309"/>
      <c r="AG358" s="309"/>
      <c r="AH358" s="309"/>
      <c r="AI358" s="309"/>
      <c r="AJ358" s="309"/>
      <c r="AK358" s="309"/>
      <c r="AL358" s="309"/>
      <c r="AM358" s="309"/>
      <c r="AN358" s="309"/>
      <c r="AO358" s="309"/>
      <c r="AP358" s="309"/>
      <c r="AQ358" s="309"/>
      <c r="AR358" s="309"/>
      <c r="AS358" s="309"/>
      <c r="AT358" s="309"/>
      <c r="AU358" s="309"/>
      <c r="AV358" s="309"/>
      <c r="AW358" s="309"/>
      <c r="AX358" s="309"/>
      <c r="AY358" s="309"/>
      <c r="AZ358" s="309"/>
    </row>
    <row r="359" spans="2:52" ht="15" customHeight="1">
      <c r="B359" s="455"/>
      <c r="C359" s="458"/>
      <c r="D359" s="297" t="s">
        <v>522</v>
      </c>
      <c r="E359" s="298">
        <v>1</v>
      </c>
      <c r="F359" s="299">
        <v>0</v>
      </c>
      <c r="G359" s="299">
        <v>4</v>
      </c>
      <c r="H359" s="299">
        <v>4</v>
      </c>
      <c r="I359" s="299">
        <v>43</v>
      </c>
      <c r="J359" s="299">
        <v>10</v>
      </c>
      <c r="K359" s="299">
        <v>5</v>
      </c>
      <c r="L359" s="299">
        <v>0.09</v>
      </c>
      <c r="M359" s="299">
        <v>1.88</v>
      </c>
      <c r="N359" s="299">
        <v>1.97</v>
      </c>
      <c r="O359" s="299"/>
      <c r="P359" s="299" t="s">
        <v>538</v>
      </c>
      <c r="Q359" s="299">
        <v>1.9</v>
      </c>
      <c r="R359" s="299">
        <v>18.3</v>
      </c>
      <c r="S359" s="300">
        <v>58</v>
      </c>
      <c r="V359" s="309"/>
      <c r="X359" s="309"/>
      <c r="AC359" s="309"/>
      <c r="AD359" s="309"/>
      <c r="AE359" s="309"/>
      <c r="AF359" s="309"/>
      <c r="AG359" s="309"/>
      <c r="AH359" s="309"/>
      <c r="AI359" s="309"/>
      <c r="AJ359" s="309"/>
      <c r="AK359" s="309"/>
      <c r="AL359" s="309"/>
      <c r="AM359" s="309"/>
      <c r="AN359" s="309"/>
      <c r="AO359" s="309"/>
      <c r="AP359" s="309"/>
      <c r="AQ359" s="309"/>
      <c r="AR359" s="309"/>
      <c r="AS359" s="309"/>
      <c r="AT359" s="309"/>
      <c r="AU359" s="309"/>
      <c r="AV359" s="309"/>
      <c r="AW359" s="309"/>
      <c r="AX359" s="309"/>
      <c r="AY359" s="309"/>
      <c r="AZ359" s="309"/>
    </row>
    <row r="360" spans="2:52" ht="15" customHeight="1">
      <c r="B360" s="455"/>
      <c r="C360" s="458"/>
      <c r="D360" s="297" t="s">
        <v>523</v>
      </c>
      <c r="E360" s="298">
        <v>1</v>
      </c>
      <c r="F360" s="299">
        <v>0</v>
      </c>
      <c r="G360" s="299">
        <v>4</v>
      </c>
      <c r="H360" s="299">
        <v>4</v>
      </c>
      <c r="I360" s="299">
        <v>41</v>
      </c>
      <c r="J360" s="299">
        <v>15</v>
      </c>
      <c r="K360" s="299">
        <v>6</v>
      </c>
      <c r="L360" s="299">
        <v>0.1</v>
      </c>
      <c r="M360" s="299">
        <v>1.88</v>
      </c>
      <c r="N360" s="299">
        <v>1.98</v>
      </c>
      <c r="O360" s="299"/>
      <c r="P360" s="299" t="s">
        <v>530</v>
      </c>
      <c r="Q360" s="299">
        <v>1.8</v>
      </c>
      <c r="R360" s="299">
        <v>17.399999999999999</v>
      </c>
      <c r="S360" s="300">
        <v>62</v>
      </c>
      <c r="V360" s="309"/>
      <c r="X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309"/>
      <c r="AW360" s="309"/>
      <c r="AX360" s="309"/>
      <c r="AY360" s="309"/>
      <c r="AZ360" s="309"/>
    </row>
    <row r="361" spans="2:52" ht="15" customHeight="1">
      <c r="B361" s="455"/>
      <c r="C361" s="458"/>
      <c r="D361" s="297" t="s">
        <v>524</v>
      </c>
      <c r="E361" s="298">
        <v>0</v>
      </c>
      <c r="F361" s="299">
        <v>0</v>
      </c>
      <c r="G361" s="299">
        <v>4</v>
      </c>
      <c r="H361" s="299">
        <v>4</v>
      </c>
      <c r="I361" s="299">
        <v>38</v>
      </c>
      <c r="J361" s="299">
        <v>15</v>
      </c>
      <c r="K361" s="299">
        <v>4</v>
      </c>
      <c r="L361" s="299">
        <v>0.12</v>
      </c>
      <c r="M361" s="299">
        <v>1.87</v>
      </c>
      <c r="N361" s="299">
        <v>1.99</v>
      </c>
      <c r="O361" s="299"/>
      <c r="P361" s="299" t="s">
        <v>530</v>
      </c>
      <c r="Q361" s="299">
        <v>1.8</v>
      </c>
      <c r="R361" s="299">
        <v>16.2</v>
      </c>
      <c r="S361" s="300">
        <v>65</v>
      </c>
      <c r="V361" s="309"/>
      <c r="X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row>
    <row r="362" spans="2:52" ht="15" customHeight="1">
      <c r="B362" s="455"/>
      <c r="C362" s="458"/>
      <c r="D362" s="297" t="s">
        <v>525</v>
      </c>
      <c r="E362" s="298">
        <v>1</v>
      </c>
      <c r="F362" s="299">
        <v>0</v>
      </c>
      <c r="G362" s="299">
        <v>3</v>
      </c>
      <c r="H362" s="299">
        <v>3</v>
      </c>
      <c r="I362" s="299">
        <v>39</v>
      </c>
      <c r="J362" s="299">
        <v>11</v>
      </c>
      <c r="K362" s="299">
        <v>3</v>
      </c>
      <c r="L362" s="299">
        <v>0.11</v>
      </c>
      <c r="M362" s="299">
        <v>1.88</v>
      </c>
      <c r="N362" s="299">
        <v>1.99</v>
      </c>
      <c r="O362" s="299"/>
      <c r="P362" s="299" t="s">
        <v>530</v>
      </c>
      <c r="Q362" s="299">
        <v>1.5</v>
      </c>
      <c r="R362" s="299">
        <v>15.3</v>
      </c>
      <c r="S362" s="300">
        <v>68</v>
      </c>
      <c r="V362" s="309"/>
      <c r="X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row>
    <row r="363" spans="2:52" ht="15" customHeight="1">
      <c r="B363" s="455"/>
      <c r="C363" s="458"/>
      <c r="D363" s="297" t="s">
        <v>526</v>
      </c>
      <c r="E363" s="298">
        <v>1</v>
      </c>
      <c r="F363" s="299">
        <v>0</v>
      </c>
      <c r="G363" s="299">
        <v>5</v>
      </c>
      <c r="H363" s="299">
        <v>5</v>
      </c>
      <c r="I363" s="299">
        <v>39</v>
      </c>
      <c r="J363" s="299">
        <v>9</v>
      </c>
      <c r="K363" s="299">
        <v>5</v>
      </c>
      <c r="L363" s="299">
        <v>0.09</v>
      </c>
      <c r="M363" s="299">
        <v>1.88</v>
      </c>
      <c r="N363" s="299">
        <v>1.97</v>
      </c>
      <c r="O363" s="299"/>
      <c r="P363" s="299" t="s">
        <v>535</v>
      </c>
      <c r="Q363" s="299">
        <v>1.1000000000000001</v>
      </c>
      <c r="R363" s="299">
        <v>14.8</v>
      </c>
      <c r="S363" s="300">
        <v>64</v>
      </c>
      <c r="V363" s="309"/>
      <c r="X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row>
    <row r="364" spans="2:52" ht="15" customHeight="1">
      <c r="B364" s="455"/>
      <c r="C364" s="458"/>
      <c r="D364" s="297" t="s">
        <v>527</v>
      </c>
      <c r="E364" s="298">
        <v>2</v>
      </c>
      <c r="F364" s="299">
        <v>0</v>
      </c>
      <c r="G364" s="299">
        <v>7</v>
      </c>
      <c r="H364" s="299">
        <v>7</v>
      </c>
      <c r="I364" s="299">
        <v>35</v>
      </c>
      <c r="J364" s="299">
        <v>16</v>
      </c>
      <c r="K364" s="299">
        <v>1</v>
      </c>
      <c r="L364" s="299">
        <v>0.1</v>
      </c>
      <c r="M364" s="299">
        <v>1.88</v>
      </c>
      <c r="N364" s="299">
        <v>1.98</v>
      </c>
      <c r="O364" s="299"/>
      <c r="P364" s="299" t="s">
        <v>506</v>
      </c>
      <c r="Q364" s="299">
        <v>1.5</v>
      </c>
      <c r="R364" s="299">
        <v>14.8</v>
      </c>
      <c r="S364" s="300">
        <v>67</v>
      </c>
      <c r="V364" s="309"/>
      <c r="X364" s="309"/>
      <c r="AC364" s="309"/>
      <c r="AD364" s="309"/>
      <c r="AE364" s="309"/>
      <c r="AF364" s="309"/>
      <c r="AG364" s="309"/>
      <c r="AH364" s="309"/>
      <c r="AI364" s="309"/>
      <c r="AJ364" s="309"/>
      <c r="AK364" s="309"/>
      <c r="AL364" s="309"/>
      <c r="AM364" s="309"/>
      <c r="AN364" s="309"/>
      <c r="AO364" s="309"/>
      <c r="AP364" s="309"/>
      <c r="AQ364" s="309"/>
      <c r="AR364" s="309"/>
      <c r="AS364" s="309"/>
      <c r="AT364" s="309"/>
      <c r="AU364" s="309"/>
      <c r="AV364" s="309"/>
      <c r="AW364" s="309"/>
      <c r="AX364" s="309"/>
      <c r="AY364" s="309"/>
      <c r="AZ364" s="309"/>
    </row>
    <row r="365" spans="2:52" ht="15" customHeight="1">
      <c r="B365" s="455"/>
      <c r="C365" s="458"/>
      <c r="D365" s="297" t="s">
        <v>528</v>
      </c>
      <c r="E365" s="298">
        <v>2</v>
      </c>
      <c r="F365" s="299">
        <v>0</v>
      </c>
      <c r="G365" s="299">
        <v>6</v>
      </c>
      <c r="H365" s="299">
        <v>6</v>
      </c>
      <c r="I365" s="299">
        <v>33</v>
      </c>
      <c r="J365" s="299">
        <v>21</v>
      </c>
      <c r="K365" s="299">
        <v>10</v>
      </c>
      <c r="L365" s="299">
        <v>0.1</v>
      </c>
      <c r="M365" s="299">
        <v>1.88</v>
      </c>
      <c r="N365" s="299">
        <v>1.98</v>
      </c>
      <c r="O365" s="299"/>
      <c r="P365" s="299" t="s">
        <v>498</v>
      </c>
      <c r="Q365" s="299">
        <v>1.2</v>
      </c>
      <c r="R365" s="299">
        <v>14.8</v>
      </c>
      <c r="S365" s="300">
        <v>67</v>
      </c>
      <c r="V365" s="309"/>
      <c r="X365" s="309"/>
      <c r="AC365" s="309"/>
      <c r="AD365" s="309"/>
      <c r="AE365" s="309"/>
      <c r="AF365" s="309"/>
      <c r="AG365" s="309"/>
      <c r="AH365" s="309"/>
      <c r="AI365" s="309"/>
      <c r="AJ365" s="309"/>
      <c r="AK365" s="309"/>
      <c r="AL365" s="309"/>
      <c r="AM365" s="309"/>
      <c r="AN365" s="309"/>
      <c r="AO365" s="309"/>
      <c r="AP365" s="309"/>
      <c r="AQ365" s="309"/>
      <c r="AR365" s="309"/>
      <c r="AS365" s="309"/>
      <c r="AT365" s="309"/>
      <c r="AU365" s="309"/>
      <c r="AV365" s="309"/>
      <c r="AW365" s="309"/>
      <c r="AX365" s="309"/>
      <c r="AY365" s="309"/>
      <c r="AZ365" s="309"/>
    </row>
    <row r="366" spans="2:52" ht="15" customHeight="1">
      <c r="B366" s="455"/>
      <c r="C366" s="459"/>
      <c r="D366" s="312" t="s">
        <v>529</v>
      </c>
      <c r="E366" s="313">
        <v>2</v>
      </c>
      <c r="F366" s="314">
        <v>0</v>
      </c>
      <c r="G366" s="314">
        <v>5</v>
      </c>
      <c r="H366" s="314">
        <v>5</v>
      </c>
      <c r="I366" s="314">
        <v>33</v>
      </c>
      <c r="J366" s="314">
        <v>12</v>
      </c>
      <c r="K366" s="314">
        <v>10</v>
      </c>
      <c r="L366" s="314">
        <v>0.08</v>
      </c>
      <c r="M366" s="314">
        <v>1.88</v>
      </c>
      <c r="N366" s="314">
        <v>1.96</v>
      </c>
      <c r="O366" s="314"/>
      <c r="P366" s="314" t="s">
        <v>493</v>
      </c>
      <c r="Q366" s="314">
        <v>1.3</v>
      </c>
      <c r="R366" s="314">
        <v>13.4</v>
      </c>
      <c r="S366" s="315">
        <v>65</v>
      </c>
      <c r="V366" s="309"/>
      <c r="X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row>
    <row r="367" spans="2:52" ht="15" customHeight="1">
      <c r="B367" s="461"/>
      <c r="C367" s="457">
        <v>42572</v>
      </c>
      <c r="D367" s="293" t="s">
        <v>492</v>
      </c>
      <c r="E367" s="294">
        <v>0</v>
      </c>
      <c r="F367" s="295">
        <v>0</v>
      </c>
      <c r="G367" s="295">
        <v>9</v>
      </c>
      <c r="H367" s="295">
        <v>9</v>
      </c>
      <c r="I367" s="295">
        <v>26</v>
      </c>
      <c r="J367" s="295">
        <v>9</v>
      </c>
      <c r="K367" s="295">
        <v>6</v>
      </c>
      <c r="L367" s="295">
        <v>0.02</v>
      </c>
      <c r="M367" s="295">
        <v>1.85</v>
      </c>
      <c r="N367" s="295">
        <v>1.87</v>
      </c>
      <c r="O367" s="295"/>
      <c r="P367" s="295" t="s">
        <v>506</v>
      </c>
      <c r="Q367" s="295">
        <v>1.3</v>
      </c>
      <c r="R367" s="295">
        <v>21.1</v>
      </c>
      <c r="S367" s="296">
        <v>92</v>
      </c>
      <c r="U367" t="s">
        <v>540</v>
      </c>
      <c r="V367" s="309"/>
      <c r="W367" s="309"/>
      <c r="X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row>
    <row r="368" spans="2:52" ht="15" customHeight="1">
      <c r="B368" s="462"/>
      <c r="C368" s="458"/>
      <c r="D368" s="297" t="s">
        <v>495</v>
      </c>
      <c r="E368" s="298">
        <v>0</v>
      </c>
      <c r="F368" s="299">
        <v>0</v>
      </c>
      <c r="G368" s="299">
        <v>9</v>
      </c>
      <c r="H368" s="299">
        <v>9</v>
      </c>
      <c r="I368" s="299">
        <v>20</v>
      </c>
      <c r="J368" s="299">
        <v>11</v>
      </c>
      <c r="K368" s="299">
        <v>7</v>
      </c>
      <c r="L368" s="299">
        <v>0.02</v>
      </c>
      <c r="M368" s="299">
        <v>1.87</v>
      </c>
      <c r="N368" s="299">
        <v>1.89</v>
      </c>
      <c r="O368" s="299"/>
      <c r="P368" s="299" t="s">
        <v>498</v>
      </c>
      <c r="Q368" s="299">
        <v>0.8</v>
      </c>
      <c r="R368" s="299">
        <v>21.2</v>
      </c>
      <c r="S368" s="300">
        <v>88</v>
      </c>
      <c r="U368" t="s">
        <v>541</v>
      </c>
      <c r="V368" s="309"/>
      <c r="W368" s="309"/>
      <c r="X368" s="309"/>
      <c r="AN368" s="309"/>
      <c r="AO368" s="309"/>
      <c r="AP368" s="309"/>
      <c r="AQ368" s="309"/>
      <c r="AR368" s="309"/>
      <c r="AS368" s="309"/>
      <c r="AT368" s="309"/>
      <c r="AU368" s="309"/>
      <c r="AV368" s="309"/>
      <c r="AW368" s="309"/>
      <c r="AX368" s="309"/>
      <c r="AY368" s="309"/>
      <c r="AZ368" s="309"/>
    </row>
    <row r="369" spans="2:52" ht="15" customHeight="1">
      <c r="B369" s="462"/>
      <c r="C369" s="458"/>
      <c r="D369" s="297" t="s">
        <v>497</v>
      </c>
      <c r="E369" s="298">
        <v>0</v>
      </c>
      <c r="F369" s="299">
        <v>0</v>
      </c>
      <c r="G369" s="299">
        <v>8</v>
      </c>
      <c r="H369" s="299">
        <v>8</v>
      </c>
      <c r="I369" s="299">
        <v>17</v>
      </c>
      <c r="J369" s="299">
        <v>13</v>
      </c>
      <c r="K369" s="299">
        <v>8</v>
      </c>
      <c r="L369" s="299">
        <v>0.02</v>
      </c>
      <c r="M369" s="299">
        <v>1.88</v>
      </c>
      <c r="N369" s="299">
        <v>1.9</v>
      </c>
      <c r="O369" s="299"/>
      <c r="P369" s="299" t="s">
        <v>493</v>
      </c>
      <c r="Q369" s="299">
        <v>1</v>
      </c>
      <c r="R369" s="299">
        <v>20.9</v>
      </c>
      <c r="S369" s="300">
        <v>85</v>
      </c>
      <c r="U369" t="s">
        <v>542</v>
      </c>
      <c r="V369" s="309"/>
      <c r="W369" s="309"/>
      <c r="X369" s="309"/>
      <c r="AN369" s="309"/>
      <c r="AO369" s="309"/>
      <c r="AP369" s="309"/>
      <c r="AQ369" s="309"/>
      <c r="AR369" s="309"/>
      <c r="AS369" s="309"/>
      <c r="AT369" s="309"/>
      <c r="AU369" s="309"/>
      <c r="AV369" s="309"/>
      <c r="AW369" s="309"/>
      <c r="AX369" s="309"/>
      <c r="AY369" s="309"/>
      <c r="AZ369" s="309"/>
    </row>
    <row r="370" spans="2:52" ht="15" customHeight="1">
      <c r="B370" s="462"/>
      <c r="C370" s="458"/>
      <c r="D370" s="297" t="s">
        <v>500</v>
      </c>
      <c r="E370" s="298">
        <v>0</v>
      </c>
      <c r="F370" s="299">
        <v>0</v>
      </c>
      <c r="G370" s="299">
        <v>8</v>
      </c>
      <c r="H370" s="299">
        <v>8</v>
      </c>
      <c r="I370" s="299">
        <v>15</v>
      </c>
      <c r="J370" s="299">
        <v>16</v>
      </c>
      <c r="K370" s="299">
        <v>1</v>
      </c>
      <c r="L370" s="299">
        <v>0.03</v>
      </c>
      <c r="M370" s="299">
        <v>1.92</v>
      </c>
      <c r="N370" s="299">
        <v>1.95</v>
      </c>
      <c r="O370" s="299"/>
      <c r="P370" s="299" t="s">
        <v>498</v>
      </c>
      <c r="Q370" s="299">
        <v>1.4</v>
      </c>
      <c r="R370" s="299">
        <v>21</v>
      </c>
      <c r="S370" s="300">
        <v>89</v>
      </c>
      <c r="U370" t="s">
        <v>543</v>
      </c>
      <c r="V370" s="309"/>
      <c r="W370" s="309"/>
      <c r="X370" s="309"/>
      <c r="AO370" s="309"/>
      <c r="AP370" s="309"/>
      <c r="AQ370" s="309"/>
      <c r="AR370" s="309"/>
      <c r="AS370" s="309"/>
      <c r="AT370" s="309"/>
      <c r="AU370" s="309"/>
      <c r="AV370" s="309"/>
      <c r="AW370" s="309"/>
      <c r="AX370" s="309"/>
      <c r="AY370" s="309"/>
      <c r="AZ370" s="309"/>
    </row>
    <row r="371" spans="2:52" ht="15" customHeight="1">
      <c r="B371" s="462"/>
      <c r="C371" s="458"/>
      <c r="D371" s="297" t="s">
        <v>503</v>
      </c>
      <c r="E371" s="298">
        <v>0</v>
      </c>
      <c r="F371" s="299">
        <v>0</v>
      </c>
      <c r="G371" s="299">
        <v>9</v>
      </c>
      <c r="H371" s="299">
        <v>9</v>
      </c>
      <c r="I371" s="299">
        <v>13</v>
      </c>
      <c r="J371" s="299">
        <v>20</v>
      </c>
      <c r="K371" s="299">
        <v>8</v>
      </c>
      <c r="L371" s="299">
        <v>0.03</v>
      </c>
      <c r="M371" s="299">
        <v>2.02</v>
      </c>
      <c r="N371" s="299">
        <v>2.0499999999999998</v>
      </c>
      <c r="O371" s="299"/>
      <c r="P371" s="299" t="s">
        <v>498</v>
      </c>
      <c r="Q371" s="299">
        <v>1.4</v>
      </c>
      <c r="R371" s="299">
        <v>20.9</v>
      </c>
      <c r="S371" s="300">
        <v>94</v>
      </c>
      <c r="U371" t="s">
        <v>544</v>
      </c>
      <c r="V371" s="309"/>
      <c r="W371" s="309"/>
      <c r="X371" s="309"/>
      <c r="Y371" s="309"/>
      <c r="AO371" s="309"/>
      <c r="AP371" s="309"/>
      <c r="AQ371" s="309"/>
      <c r="AR371" s="309"/>
      <c r="AS371" s="309"/>
      <c r="AT371" s="309"/>
      <c r="AU371" s="309"/>
      <c r="AV371" s="309"/>
      <c r="AW371" s="309"/>
      <c r="AX371" s="309"/>
      <c r="AY371" s="309"/>
      <c r="AZ371" s="309"/>
    </row>
    <row r="372" spans="2:52" ht="15" customHeight="1">
      <c r="B372" s="462"/>
      <c r="C372" s="458"/>
      <c r="D372" s="297" t="s">
        <v>505</v>
      </c>
      <c r="E372" s="298">
        <v>0</v>
      </c>
      <c r="F372" s="299">
        <v>0</v>
      </c>
      <c r="G372" s="299">
        <v>9</v>
      </c>
      <c r="H372" s="299">
        <v>9</v>
      </c>
      <c r="I372" s="299">
        <v>14</v>
      </c>
      <c r="J372" s="299">
        <v>14</v>
      </c>
      <c r="K372" s="299">
        <v>13</v>
      </c>
      <c r="L372" s="299">
        <v>0.03</v>
      </c>
      <c r="M372" s="299">
        <v>2</v>
      </c>
      <c r="N372" s="299">
        <v>2.0299999999999998</v>
      </c>
      <c r="O372" s="299"/>
      <c r="P372" s="299" t="s">
        <v>498</v>
      </c>
      <c r="Q372" s="299">
        <v>1.7</v>
      </c>
      <c r="R372" s="299">
        <v>20.7</v>
      </c>
      <c r="S372" s="300">
        <v>94</v>
      </c>
      <c r="U372" t="s">
        <v>545</v>
      </c>
      <c r="V372" s="309"/>
      <c r="W372" s="309"/>
      <c r="X372" s="309"/>
      <c r="AO372" s="309"/>
      <c r="AP372" s="309"/>
      <c r="AQ372" s="309"/>
      <c r="AR372" s="309"/>
      <c r="AS372" s="309"/>
      <c r="AT372" s="309"/>
      <c r="AU372" s="309"/>
      <c r="AV372" s="309"/>
      <c r="AW372" s="309"/>
      <c r="AX372" s="309"/>
      <c r="AY372" s="309"/>
      <c r="AZ372" s="309"/>
    </row>
    <row r="373" spans="2:52" ht="15" customHeight="1">
      <c r="B373" s="462"/>
      <c r="C373" s="458"/>
      <c r="D373" s="297" t="s">
        <v>508</v>
      </c>
      <c r="E373" s="298">
        <v>0</v>
      </c>
      <c r="F373" s="299">
        <v>0</v>
      </c>
      <c r="G373" s="299">
        <v>9</v>
      </c>
      <c r="H373" s="299">
        <v>9</v>
      </c>
      <c r="I373" s="299">
        <v>14</v>
      </c>
      <c r="J373" s="299">
        <v>18</v>
      </c>
      <c r="K373" s="299">
        <v>10</v>
      </c>
      <c r="L373" s="299">
        <v>0.04</v>
      </c>
      <c r="M373" s="299">
        <v>1.99</v>
      </c>
      <c r="N373" s="299">
        <v>2.0299999999999998</v>
      </c>
      <c r="O373" s="299"/>
      <c r="P373" s="299" t="s">
        <v>506</v>
      </c>
      <c r="Q373" s="299">
        <v>1.3</v>
      </c>
      <c r="R373" s="299">
        <v>20.7</v>
      </c>
      <c r="S373" s="300">
        <v>89</v>
      </c>
      <c r="U373" t="s">
        <v>546</v>
      </c>
      <c r="V373" s="309"/>
      <c r="W373" s="309"/>
      <c r="X373" s="309"/>
      <c r="AO373" s="309"/>
      <c r="AP373" s="309"/>
      <c r="AQ373" s="309"/>
      <c r="AR373" s="309"/>
      <c r="AS373" s="309"/>
      <c r="AT373" s="309"/>
      <c r="AU373" s="309"/>
      <c r="AV373" s="309"/>
      <c r="AW373" s="309"/>
      <c r="AX373" s="309"/>
      <c r="AY373" s="309"/>
      <c r="AZ373" s="309"/>
    </row>
    <row r="374" spans="2:52" ht="15" customHeight="1">
      <c r="B374" s="462"/>
      <c r="C374" s="458"/>
      <c r="D374" s="297" t="s">
        <v>510</v>
      </c>
      <c r="E374" s="298">
        <v>0</v>
      </c>
      <c r="F374" s="299">
        <v>0</v>
      </c>
      <c r="G374" s="299">
        <v>10</v>
      </c>
      <c r="H374" s="299">
        <v>10</v>
      </c>
      <c r="I374" s="299">
        <v>12</v>
      </c>
      <c r="J374" s="299">
        <v>23</v>
      </c>
      <c r="K374" s="299">
        <v>8</v>
      </c>
      <c r="L374" s="299">
        <v>0.03</v>
      </c>
      <c r="M374" s="299">
        <v>1.92</v>
      </c>
      <c r="N374" s="299">
        <v>1.95</v>
      </c>
      <c r="O374" s="299"/>
      <c r="P374" s="299" t="s">
        <v>498</v>
      </c>
      <c r="Q374" s="299">
        <v>0.9</v>
      </c>
      <c r="R374" s="299">
        <v>21</v>
      </c>
      <c r="S374" s="300">
        <v>85</v>
      </c>
      <c r="V374" s="309"/>
      <c r="W374" s="309"/>
      <c r="X374" s="309"/>
      <c r="AO374" s="309"/>
      <c r="AP374" s="309"/>
      <c r="AQ374" s="309"/>
      <c r="AR374" s="309"/>
      <c r="AS374" s="309"/>
      <c r="AT374" s="309"/>
      <c r="AU374" s="309"/>
      <c r="AV374" s="309"/>
      <c r="AW374" s="309"/>
      <c r="AX374" s="309"/>
      <c r="AY374" s="309"/>
      <c r="AZ374" s="309"/>
    </row>
    <row r="375" spans="2:52" ht="15" customHeight="1">
      <c r="B375" s="462"/>
      <c r="C375" s="458"/>
      <c r="D375" s="297" t="s">
        <v>511</v>
      </c>
      <c r="E375" s="298">
        <v>0</v>
      </c>
      <c r="F375" s="299">
        <v>0</v>
      </c>
      <c r="G375" s="299">
        <v>10</v>
      </c>
      <c r="H375" s="299">
        <v>10</v>
      </c>
      <c r="I375" s="299">
        <v>13</v>
      </c>
      <c r="J375" s="299">
        <v>18</v>
      </c>
      <c r="K375" s="299">
        <v>9</v>
      </c>
      <c r="L375" s="299">
        <v>0.04</v>
      </c>
      <c r="M375" s="299">
        <v>1.9</v>
      </c>
      <c r="N375" s="299">
        <v>1.94</v>
      </c>
      <c r="O375" s="299"/>
      <c r="P375" s="299" t="s">
        <v>538</v>
      </c>
      <c r="Q375" s="299">
        <v>1.2</v>
      </c>
      <c r="R375" s="299">
        <v>21.8</v>
      </c>
      <c r="S375" s="300">
        <v>84</v>
      </c>
      <c r="V375" s="309"/>
      <c r="W375" s="309"/>
      <c r="X375" s="309"/>
    </row>
    <row r="376" spans="2:52" ht="15" customHeight="1" thickBot="1">
      <c r="B376" s="463"/>
      <c r="C376" s="458"/>
      <c r="D376" s="301" t="s">
        <v>512</v>
      </c>
      <c r="E376" s="302">
        <v>0</v>
      </c>
      <c r="F376" s="303">
        <v>0</v>
      </c>
      <c r="G376" s="304">
        <v>9</v>
      </c>
      <c r="H376" s="304">
        <v>9</v>
      </c>
      <c r="I376" s="304">
        <v>17</v>
      </c>
      <c r="J376" s="304">
        <v>13</v>
      </c>
      <c r="K376" s="304">
        <v>14</v>
      </c>
      <c r="L376" s="304">
        <v>0.03</v>
      </c>
      <c r="M376" s="304">
        <v>1.87</v>
      </c>
      <c r="N376" s="304">
        <v>1.9</v>
      </c>
      <c r="O376" s="304"/>
      <c r="P376" s="304" t="s">
        <v>518</v>
      </c>
      <c r="Q376" s="304">
        <v>1</v>
      </c>
      <c r="R376" s="304">
        <v>22.3</v>
      </c>
      <c r="S376" s="305">
        <v>81</v>
      </c>
      <c r="V376" s="309"/>
      <c r="W376" s="309"/>
      <c r="X376" s="309"/>
    </row>
    <row r="377" spans="2:52" ht="15" customHeight="1">
      <c r="B377" s="460"/>
      <c r="C377" s="458"/>
      <c r="D377" s="306" t="s">
        <v>514</v>
      </c>
      <c r="E377" s="307">
        <v>0</v>
      </c>
      <c r="F377" s="308">
        <v>0</v>
      </c>
      <c r="G377" s="295">
        <v>10</v>
      </c>
      <c r="H377" s="295">
        <v>10</v>
      </c>
      <c r="I377" s="295">
        <v>18</v>
      </c>
      <c r="J377" s="295">
        <v>24</v>
      </c>
      <c r="K377" s="295">
        <v>7</v>
      </c>
      <c r="L377" s="295">
        <v>0.05</v>
      </c>
      <c r="M377" s="295">
        <v>1.87</v>
      </c>
      <c r="N377" s="295">
        <v>1.92</v>
      </c>
      <c r="O377" s="295"/>
      <c r="P377" s="295" t="s">
        <v>535</v>
      </c>
      <c r="Q377" s="295">
        <v>1</v>
      </c>
      <c r="R377" s="295">
        <v>22.5</v>
      </c>
      <c r="S377" s="296">
        <v>76</v>
      </c>
      <c r="V377" s="309"/>
      <c r="W377" s="309"/>
      <c r="X377" s="309"/>
    </row>
    <row r="378" spans="2:52" ht="15" customHeight="1">
      <c r="B378" s="460"/>
      <c r="C378" s="458"/>
      <c r="D378" s="297" t="s">
        <v>516</v>
      </c>
      <c r="E378" s="298">
        <v>0</v>
      </c>
      <c r="F378" s="299">
        <v>0</v>
      </c>
      <c r="G378" s="299">
        <v>9</v>
      </c>
      <c r="H378" s="299">
        <v>9</v>
      </c>
      <c r="I378" s="299">
        <v>19</v>
      </c>
      <c r="J378" s="299">
        <v>16</v>
      </c>
      <c r="K378" s="299">
        <v>9</v>
      </c>
      <c r="L378" s="299">
        <v>0.04</v>
      </c>
      <c r="M378" s="299">
        <v>1.85</v>
      </c>
      <c r="N378" s="299">
        <v>1.89</v>
      </c>
      <c r="O378" s="299"/>
      <c r="P378" s="299" t="s">
        <v>518</v>
      </c>
      <c r="Q378" s="299">
        <v>1.1000000000000001</v>
      </c>
      <c r="R378" s="299">
        <v>22.6</v>
      </c>
      <c r="S378" s="300">
        <v>75</v>
      </c>
      <c r="V378" s="309"/>
      <c r="W378" s="309"/>
      <c r="X378" s="309"/>
    </row>
    <row r="379" spans="2:52" ht="15" customHeight="1">
      <c r="B379" s="460"/>
      <c r="C379" s="458"/>
      <c r="D379" s="297" t="s">
        <v>517</v>
      </c>
      <c r="E379" s="298">
        <v>1</v>
      </c>
      <c r="F379" s="299">
        <v>0</v>
      </c>
      <c r="G379" s="299">
        <v>8</v>
      </c>
      <c r="H379" s="299">
        <v>8</v>
      </c>
      <c r="I379" s="299">
        <v>22</v>
      </c>
      <c r="J379" s="299">
        <v>13</v>
      </c>
      <c r="K379" s="299">
        <v>2</v>
      </c>
      <c r="L379" s="299">
        <v>0.05</v>
      </c>
      <c r="M379" s="299">
        <v>1.85</v>
      </c>
      <c r="N379" s="299">
        <v>1.9</v>
      </c>
      <c r="O379" s="299"/>
      <c r="P379" s="299" t="s">
        <v>530</v>
      </c>
      <c r="Q379" s="299">
        <v>1.2</v>
      </c>
      <c r="R379" s="299">
        <v>22.8</v>
      </c>
      <c r="S379" s="300">
        <v>80</v>
      </c>
      <c r="V379" s="309"/>
      <c r="W379" s="309"/>
      <c r="X379" s="309"/>
    </row>
    <row r="380" spans="2:52" ht="15" customHeight="1">
      <c r="B380" s="460"/>
      <c r="C380" s="458"/>
      <c r="D380" s="297" t="s">
        <v>519</v>
      </c>
      <c r="E380" s="298">
        <v>0</v>
      </c>
      <c r="F380" s="299">
        <v>0</v>
      </c>
      <c r="G380" s="299">
        <v>8</v>
      </c>
      <c r="H380" s="299">
        <v>8</v>
      </c>
      <c r="I380" s="299">
        <v>23</v>
      </c>
      <c r="J380" s="299">
        <v>18</v>
      </c>
      <c r="K380" s="299">
        <v>9</v>
      </c>
      <c r="L380" s="299">
        <v>0.05</v>
      </c>
      <c r="M380" s="299">
        <v>1.84</v>
      </c>
      <c r="N380" s="299">
        <v>1.89</v>
      </c>
      <c r="O380" s="299"/>
      <c r="P380" s="299" t="s">
        <v>538</v>
      </c>
      <c r="Q380" s="299">
        <v>1.9</v>
      </c>
      <c r="R380" s="299">
        <v>22.4</v>
      </c>
      <c r="S380" s="300">
        <v>80</v>
      </c>
      <c r="V380" s="309"/>
      <c r="W380" s="309"/>
      <c r="X380" s="309"/>
    </row>
    <row r="381" spans="2:52" ht="15" customHeight="1">
      <c r="B381" s="460"/>
      <c r="C381" s="458"/>
      <c r="D381" s="297" t="s">
        <v>520</v>
      </c>
      <c r="E381" s="298">
        <v>0</v>
      </c>
      <c r="F381" s="299">
        <v>0</v>
      </c>
      <c r="G381" s="299">
        <v>7</v>
      </c>
      <c r="H381" s="299">
        <v>7</v>
      </c>
      <c r="I381" s="299">
        <v>22</v>
      </c>
      <c r="J381" s="299">
        <v>15</v>
      </c>
      <c r="K381" s="299">
        <v>9</v>
      </c>
      <c r="L381" s="299">
        <v>0.04</v>
      </c>
      <c r="M381" s="299">
        <v>1.83</v>
      </c>
      <c r="N381" s="299">
        <v>1.87</v>
      </c>
      <c r="O381" s="299"/>
      <c r="P381" s="299" t="s">
        <v>538</v>
      </c>
      <c r="Q381" s="299">
        <v>1.1000000000000001</v>
      </c>
      <c r="R381" s="299">
        <v>22</v>
      </c>
      <c r="S381" s="300">
        <v>84</v>
      </c>
      <c r="V381" s="309"/>
      <c r="W381" s="309"/>
      <c r="X381" s="309"/>
      <c r="AE381" s="309"/>
      <c r="AF381" s="309"/>
      <c r="AG381" s="309"/>
      <c r="AH381" s="309"/>
      <c r="AI381" s="309"/>
      <c r="AJ381" s="309"/>
      <c r="AK381" s="309"/>
      <c r="AL381" s="309"/>
    </row>
    <row r="382" spans="2:52" ht="15" customHeight="1">
      <c r="B382" s="460"/>
      <c r="C382" s="458"/>
      <c r="D382" s="297" t="s">
        <v>521</v>
      </c>
      <c r="E382" s="298">
        <v>0</v>
      </c>
      <c r="F382" s="299">
        <v>0</v>
      </c>
      <c r="G382" s="299">
        <v>8</v>
      </c>
      <c r="H382" s="299">
        <v>8</v>
      </c>
      <c r="I382" s="299">
        <v>23</v>
      </c>
      <c r="J382" s="299">
        <v>19</v>
      </c>
      <c r="K382" s="299">
        <v>9</v>
      </c>
      <c r="L382" s="299">
        <v>0.05</v>
      </c>
      <c r="M382" s="299">
        <v>1.83</v>
      </c>
      <c r="N382" s="299">
        <v>1.88</v>
      </c>
      <c r="O382" s="299"/>
      <c r="P382" s="299" t="s">
        <v>535</v>
      </c>
      <c r="Q382" s="299">
        <v>1.2</v>
      </c>
      <c r="R382" s="299">
        <v>22</v>
      </c>
      <c r="S382" s="300">
        <v>90</v>
      </c>
      <c r="W382" s="309"/>
      <c r="X382" s="309"/>
      <c r="AE382" s="309"/>
      <c r="AF382" s="309"/>
      <c r="AG382" s="309"/>
      <c r="AH382" s="309"/>
      <c r="AI382" s="309"/>
      <c r="AJ382" s="309"/>
      <c r="AK382" s="309"/>
      <c r="AL382" s="309"/>
    </row>
    <row r="383" spans="2:52" ht="15" customHeight="1">
      <c r="B383" s="460"/>
      <c r="C383" s="458"/>
      <c r="D383" s="297" t="s">
        <v>522</v>
      </c>
      <c r="E383" s="298">
        <v>1</v>
      </c>
      <c r="F383" s="299">
        <v>0</v>
      </c>
      <c r="G383" s="299">
        <v>10</v>
      </c>
      <c r="H383" s="299">
        <v>10</v>
      </c>
      <c r="I383" s="299">
        <v>20</v>
      </c>
      <c r="J383" s="299">
        <v>20</v>
      </c>
      <c r="K383" s="299">
        <v>8</v>
      </c>
      <c r="L383" s="299">
        <v>0.05</v>
      </c>
      <c r="M383" s="299">
        <v>1.82</v>
      </c>
      <c r="N383" s="299">
        <v>1.87</v>
      </c>
      <c r="O383" s="299"/>
      <c r="P383" s="299" t="s">
        <v>535</v>
      </c>
      <c r="Q383" s="299">
        <v>1.1000000000000001</v>
      </c>
      <c r="R383" s="299">
        <v>22.3</v>
      </c>
      <c r="S383" s="300">
        <v>87</v>
      </c>
      <c r="W383" s="309"/>
      <c r="X383" s="309"/>
      <c r="AE383" s="309"/>
      <c r="AF383" s="309"/>
      <c r="AG383" s="309"/>
      <c r="AH383" s="309"/>
      <c r="AI383" s="309"/>
      <c r="AJ383" s="309"/>
      <c r="AK383" s="309"/>
      <c r="AL383" s="309"/>
    </row>
    <row r="384" spans="2:52" ht="15" customHeight="1">
      <c r="B384" s="460"/>
      <c r="C384" s="458"/>
      <c r="D384" s="297" t="s">
        <v>523</v>
      </c>
      <c r="E384" s="298">
        <v>1</v>
      </c>
      <c r="F384" s="299">
        <v>0</v>
      </c>
      <c r="G384" s="299">
        <v>11</v>
      </c>
      <c r="H384" s="299">
        <v>11</v>
      </c>
      <c r="I384" s="299">
        <v>18</v>
      </c>
      <c r="J384" s="299">
        <v>16</v>
      </c>
      <c r="K384" s="299">
        <v>6</v>
      </c>
      <c r="L384" s="299">
        <v>0.05</v>
      </c>
      <c r="M384" s="299">
        <v>1.84</v>
      </c>
      <c r="N384" s="299">
        <v>1.89</v>
      </c>
      <c r="O384" s="299"/>
      <c r="P384" s="299" t="s">
        <v>534</v>
      </c>
      <c r="Q384" s="299">
        <v>1.7</v>
      </c>
      <c r="R384" s="299">
        <v>22.3</v>
      </c>
      <c r="S384" s="300">
        <v>85</v>
      </c>
      <c r="W384" s="309"/>
      <c r="X384" s="309"/>
      <c r="AE384" s="309"/>
      <c r="AF384" s="309"/>
      <c r="AG384" s="309"/>
      <c r="AH384" s="309"/>
      <c r="AI384" s="309"/>
      <c r="AJ384" s="309"/>
      <c r="AK384" s="309"/>
      <c r="AL384" s="309"/>
    </row>
    <row r="385" spans="2:38" ht="15" customHeight="1">
      <c r="B385" s="460"/>
      <c r="C385" s="458"/>
      <c r="D385" s="297" t="s">
        <v>524</v>
      </c>
      <c r="E385" s="298">
        <v>0</v>
      </c>
      <c r="F385" s="299">
        <v>0</v>
      </c>
      <c r="G385" s="299">
        <v>10</v>
      </c>
      <c r="H385" s="299">
        <v>10</v>
      </c>
      <c r="I385" s="299">
        <v>18</v>
      </c>
      <c r="J385" s="299">
        <v>14</v>
      </c>
      <c r="K385" s="299">
        <v>7</v>
      </c>
      <c r="L385" s="299">
        <v>0.04</v>
      </c>
      <c r="M385" s="299">
        <v>1.84</v>
      </c>
      <c r="N385" s="299">
        <v>1.88</v>
      </c>
      <c r="O385" s="299"/>
      <c r="P385" s="299" t="s">
        <v>506</v>
      </c>
      <c r="Q385" s="299">
        <v>1.9</v>
      </c>
      <c r="R385" s="299">
        <v>21.9</v>
      </c>
      <c r="S385" s="300">
        <v>86</v>
      </c>
      <c r="W385" s="309"/>
      <c r="X385" s="309"/>
      <c r="AE385" s="309"/>
      <c r="AF385" s="309"/>
      <c r="AG385" s="309"/>
      <c r="AH385" s="309"/>
      <c r="AI385" s="309"/>
      <c r="AJ385" s="309"/>
      <c r="AK385" s="309"/>
      <c r="AL385" s="309"/>
    </row>
    <row r="386" spans="2:38" ht="15" customHeight="1">
      <c r="B386" s="460"/>
      <c r="C386" s="458"/>
      <c r="D386" s="297" t="s">
        <v>525</v>
      </c>
      <c r="E386" s="298">
        <v>0</v>
      </c>
      <c r="F386" s="299">
        <v>0</v>
      </c>
      <c r="G386" s="299">
        <v>10</v>
      </c>
      <c r="H386" s="299">
        <v>10</v>
      </c>
      <c r="I386" s="299">
        <v>16</v>
      </c>
      <c r="J386" s="299">
        <v>22</v>
      </c>
      <c r="K386" s="299">
        <v>9</v>
      </c>
      <c r="L386" s="299">
        <v>0.03</v>
      </c>
      <c r="M386" s="299">
        <v>1.84</v>
      </c>
      <c r="N386" s="299">
        <v>1.87</v>
      </c>
      <c r="O386" s="299"/>
      <c r="P386" s="299" t="s">
        <v>506</v>
      </c>
      <c r="Q386" s="299">
        <v>1.9</v>
      </c>
      <c r="R386" s="299">
        <v>21.6</v>
      </c>
      <c r="S386" s="300">
        <v>82</v>
      </c>
      <c r="W386" s="309"/>
      <c r="X386" s="309"/>
      <c r="AE386" s="309"/>
      <c r="AF386" s="309"/>
      <c r="AG386" s="309"/>
      <c r="AH386" s="309"/>
      <c r="AI386" s="309"/>
      <c r="AJ386" s="309"/>
      <c r="AK386" s="309"/>
      <c r="AL386" s="309"/>
    </row>
    <row r="387" spans="2:38" ht="15" customHeight="1">
      <c r="B387" s="460"/>
      <c r="C387" s="458"/>
      <c r="D387" s="297" t="s">
        <v>526</v>
      </c>
      <c r="E387" s="298">
        <v>0</v>
      </c>
      <c r="F387" s="299">
        <v>0</v>
      </c>
      <c r="G387" s="299">
        <v>8</v>
      </c>
      <c r="H387" s="299">
        <v>8</v>
      </c>
      <c r="I387" s="299">
        <v>15</v>
      </c>
      <c r="J387" s="299">
        <v>15</v>
      </c>
      <c r="K387" s="299">
        <v>11</v>
      </c>
      <c r="L387" s="299">
        <v>0.04</v>
      </c>
      <c r="M387" s="299">
        <v>1.86</v>
      </c>
      <c r="N387" s="299">
        <v>1.9</v>
      </c>
      <c r="O387" s="299"/>
      <c r="P387" s="299" t="s">
        <v>498</v>
      </c>
      <c r="Q387" s="299">
        <v>1.2</v>
      </c>
      <c r="R387" s="299">
        <v>21.4</v>
      </c>
      <c r="S387" s="300">
        <v>88</v>
      </c>
      <c r="W387" s="309"/>
      <c r="X387" s="309"/>
      <c r="AE387" s="309"/>
      <c r="AF387" s="309"/>
      <c r="AG387" s="309"/>
      <c r="AH387" s="309"/>
      <c r="AI387" s="309"/>
      <c r="AJ387" s="309"/>
      <c r="AK387" s="309"/>
      <c r="AL387" s="309"/>
    </row>
    <row r="388" spans="2:38" ht="15" customHeight="1">
      <c r="B388" s="460"/>
      <c r="C388" s="458"/>
      <c r="D388" s="297" t="s">
        <v>527</v>
      </c>
      <c r="E388" s="298">
        <v>0</v>
      </c>
      <c r="F388" s="299">
        <v>0</v>
      </c>
      <c r="G388" s="299">
        <v>8</v>
      </c>
      <c r="H388" s="299">
        <v>8</v>
      </c>
      <c r="I388" s="299">
        <v>14</v>
      </c>
      <c r="J388" s="299">
        <v>16</v>
      </c>
      <c r="K388" s="299">
        <v>10</v>
      </c>
      <c r="L388" s="299">
        <v>0.05</v>
      </c>
      <c r="M388" s="299">
        <v>1.89</v>
      </c>
      <c r="N388" s="299">
        <v>1.94</v>
      </c>
      <c r="O388" s="299"/>
      <c r="P388" s="299" t="s">
        <v>506</v>
      </c>
      <c r="Q388" s="299">
        <v>1.2</v>
      </c>
      <c r="R388" s="299">
        <v>20.7</v>
      </c>
      <c r="S388" s="300">
        <v>87</v>
      </c>
      <c r="W388" s="309"/>
      <c r="X388" s="309"/>
      <c r="AE388" s="309"/>
      <c r="AF388" s="309"/>
      <c r="AG388" s="309"/>
      <c r="AH388" s="309"/>
      <c r="AI388" s="309"/>
      <c r="AJ388" s="309"/>
      <c r="AK388" s="309"/>
      <c r="AL388" s="309"/>
    </row>
    <row r="389" spans="2:38" ht="15" customHeight="1">
      <c r="B389" s="460"/>
      <c r="C389" s="458"/>
      <c r="D389" s="297" t="s">
        <v>528</v>
      </c>
      <c r="E389" s="298">
        <v>0</v>
      </c>
      <c r="F389" s="299">
        <v>0</v>
      </c>
      <c r="G389" s="299">
        <v>8</v>
      </c>
      <c r="H389" s="299">
        <v>8</v>
      </c>
      <c r="I389" s="299">
        <v>15</v>
      </c>
      <c r="J389" s="299">
        <v>14</v>
      </c>
      <c r="K389" s="299">
        <v>9</v>
      </c>
      <c r="L389" s="299">
        <v>0.03</v>
      </c>
      <c r="M389" s="299">
        <v>1.86</v>
      </c>
      <c r="N389" s="299">
        <v>1.89</v>
      </c>
      <c r="O389" s="299"/>
      <c r="P389" s="299" t="s">
        <v>506</v>
      </c>
      <c r="Q389" s="299">
        <v>2.2000000000000002</v>
      </c>
      <c r="R389" s="299">
        <v>20.100000000000001</v>
      </c>
      <c r="S389" s="300">
        <v>93</v>
      </c>
      <c r="W389" s="309"/>
      <c r="X389" s="309"/>
      <c r="AE389" s="309"/>
      <c r="AF389" s="309"/>
      <c r="AG389" s="309"/>
      <c r="AH389" s="309"/>
      <c r="AI389" s="309"/>
      <c r="AJ389" s="309"/>
      <c r="AK389" s="309"/>
      <c r="AL389" s="309"/>
    </row>
    <row r="390" spans="2:38" ht="15" customHeight="1">
      <c r="B390" s="460"/>
      <c r="C390" s="459"/>
      <c r="D390" s="297" t="s">
        <v>529</v>
      </c>
      <c r="E390" s="298">
        <v>0</v>
      </c>
      <c r="F390" s="299">
        <v>0</v>
      </c>
      <c r="G390" s="299">
        <v>7</v>
      </c>
      <c r="H390" s="299">
        <v>7</v>
      </c>
      <c r="I390" s="299">
        <v>18</v>
      </c>
      <c r="J390" s="299">
        <v>16</v>
      </c>
      <c r="K390" s="299">
        <v>-1</v>
      </c>
      <c r="L390" s="299">
        <v>0.02</v>
      </c>
      <c r="M390" s="299">
        <v>1.83</v>
      </c>
      <c r="N390" s="299">
        <v>1.85</v>
      </c>
      <c r="O390" s="299"/>
      <c r="P390" s="299" t="s">
        <v>498</v>
      </c>
      <c r="Q390" s="299">
        <v>1.9</v>
      </c>
      <c r="R390" s="299">
        <v>20.100000000000001</v>
      </c>
      <c r="S390" s="300">
        <v>93</v>
      </c>
      <c r="W390" s="309"/>
      <c r="X390" s="309"/>
      <c r="AE390" s="309"/>
      <c r="AF390" s="309"/>
      <c r="AG390" s="309"/>
      <c r="AH390" s="309"/>
      <c r="AI390" s="309"/>
      <c r="AJ390" s="309"/>
      <c r="AK390" s="309"/>
      <c r="AL390" s="309"/>
    </row>
    <row r="391" spans="2:38" ht="15" customHeight="1">
      <c r="B391" s="460"/>
      <c r="C391" s="457">
        <v>42573</v>
      </c>
      <c r="D391" s="297" t="s">
        <v>492</v>
      </c>
      <c r="E391" s="298">
        <v>0</v>
      </c>
      <c r="F391" s="299">
        <v>0</v>
      </c>
      <c r="G391" s="299">
        <v>8</v>
      </c>
      <c r="H391" s="299">
        <v>8</v>
      </c>
      <c r="I391" s="299">
        <v>15</v>
      </c>
      <c r="J391" s="299">
        <v>14</v>
      </c>
      <c r="K391" s="299">
        <v>5</v>
      </c>
      <c r="L391" s="299">
        <v>0.02</v>
      </c>
      <c r="M391" s="299">
        <v>1.86</v>
      </c>
      <c r="N391" s="299">
        <v>1.88</v>
      </c>
      <c r="O391" s="299"/>
      <c r="P391" s="299" t="s">
        <v>498</v>
      </c>
      <c r="Q391" s="299">
        <v>1.9</v>
      </c>
      <c r="R391" s="299">
        <v>20.2</v>
      </c>
      <c r="S391" s="300">
        <v>94</v>
      </c>
      <c r="W391" s="309"/>
      <c r="X391" s="309"/>
      <c r="AE391" s="309"/>
      <c r="AF391" s="309"/>
      <c r="AG391" s="309"/>
      <c r="AH391" s="309"/>
      <c r="AI391" s="309"/>
      <c r="AJ391" s="309"/>
      <c r="AK391" s="309"/>
      <c r="AL391" s="309"/>
    </row>
    <row r="392" spans="2:38" ht="15" customHeight="1">
      <c r="B392" s="460"/>
      <c r="C392" s="458"/>
      <c r="D392" s="297" t="s">
        <v>495</v>
      </c>
      <c r="E392" s="298">
        <v>0</v>
      </c>
      <c r="F392" s="299">
        <v>0</v>
      </c>
      <c r="G392" s="299">
        <v>7</v>
      </c>
      <c r="H392" s="299">
        <v>7</v>
      </c>
      <c r="I392" s="299">
        <v>14</v>
      </c>
      <c r="J392" s="299">
        <v>12</v>
      </c>
      <c r="K392" s="299">
        <v>2</v>
      </c>
      <c r="L392" s="299">
        <v>0.02</v>
      </c>
      <c r="M392" s="299">
        <v>1.94</v>
      </c>
      <c r="N392" s="299">
        <v>1.96</v>
      </c>
      <c r="O392" s="299"/>
      <c r="P392" s="299" t="s">
        <v>498</v>
      </c>
      <c r="Q392" s="299">
        <v>2</v>
      </c>
      <c r="R392" s="299">
        <v>20.100000000000001</v>
      </c>
      <c r="S392" s="300">
        <v>92</v>
      </c>
      <c r="W392" s="309"/>
      <c r="X392" s="309"/>
      <c r="AE392" s="309"/>
      <c r="AF392" s="309"/>
      <c r="AG392" s="309"/>
      <c r="AH392" s="309"/>
      <c r="AI392" s="309"/>
      <c r="AJ392" s="309"/>
      <c r="AK392" s="309"/>
      <c r="AL392" s="309"/>
    </row>
    <row r="393" spans="2:38" ht="15" customHeight="1">
      <c r="B393" s="460"/>
      <c r="C393" s="458"/>
      <c r="D393" s="297" t="s">
        <v>497</v>
      </c>
      <c r="E393" s="298">
        <v>0</v>
      </c>
      <c r="F393" s="299">
        <v>0</v>
      </c>
      <c r="G393" s="299">
        <v>6</v>
      </c>
      <c r="H393" s="299">
        <v>6</v>
      </c>
      <c r="I393" s="299">
        <v>14</v>
      </c>
      <c r="J393" s="299">
        <v>7</v>
      </c>
      <c r="K393" s="299">
        <v>12</v>
      </c>
      <c r="L393" s="299">
        <v>0.01</v>
      </c>
      <c r="M393" s="299">
        <v>1.96</v>
      </c>
      <c r="N393" s="299">
        <v>1.97</v>
      </c>
      <c r="O393" s="299"/>
      <c r="P393" s="299" t="s">
        <v>498</v>
      </c>
      <c r="Q393" s="299">
        <v>2.9</v>
      </c>
      <c r="R393" s="299">
        <v>19.899999999999999</v>
      </c>
      <c r="S393" s="300">
        <v>91</v>
      </c>
      <c r="W393" s="309"/>
      <c r="X393" s="309"/>
      <c r="AE393" s="309"/>
      <c r="AF393" s="309"/>
      <c r="AG393" s="309"/>
      <c r="AH393" s="309"/>
      <c r="AI393" s="309"/>
      <c r="AJ393" s="309"/>
      <c r="AK393" s="309"/>
      <c r="AL393" s="309"/>
    </row>
    <row r="394" spans="2:38" ht="15" customHeight="1">
      <c r="B394" s="460"/>
      <c r="C394" s="458"/>
      <c r="D394" s="297" t="s">
        <v>500</v>
      </c>
      <c r="E394" s="298">
        <v>0</v>
      </c>
      <c r="F394" s="299">
        <v>0</v>
      </c>
      <c r="G394" s="299">
        <v>6</v>
      </c>
      <c r="H394" s="299">
        <v>6</v>
      </c>
      <c r="I394" s="299" t="s">
        <v>501</v>
      </c>
      <c r="J394" s="299">
        <v>12</v>
      </c>
      <c r="K394" s="299">
        <v>1</v>
      </c>
      <c r="L394" s="299">
        <v>0.02</v>
      </c>
      <c r="M394" s="299">
        <v>1.97</v>
      </c>
      <c r="N394" s="299">
        <v>1.99</v>
      </c>
      <c r="O394" s="299"/>
      <c r="P394" s="299" t="s">
        <v>493</v>
      </c>
      <c r="Q394" s="299">
        <v>2.9</v>
      </c>
      <c r="R394" s="299">
        <v>19.899999999999999</v>
      </c>
      <c r="S394" s="300">
        <v>89</v>
      </c>
      <c r="W394" s="309"/>
      <c r="X394" s="309"/>
      <c r="AE394" s="309"/>
      <c r="AF394" s="309"/>
      <c r="AG394" s="309"/>
      <c r="AH394" s="309"/>
      <c r="AI394" s="309"/>
      <c r="AJ394" s="309"/>
      <c r="AK394" s="309"/>
      <c r="AL394" s="309"/>
    </row>
    <row r="395" spans="2:38" ht="15" customHeight="1">
      <c r="B395" s="460"/>
      <c r="C395" s="458"/>
      <c r="D395" s="297" t="s">
        <v>503</v>
      </c>
      <c r="E395" s="298">
        <v>0</v>
      </c>
      <c r="F395" s="299">
        <v>0</v>
      </c>
      <c r="G395" s="299">
        <v>6</v>
      </c>
      <c r="H395" s="299">
        <v>6</v>
      </c>
      <c r="I395" s="299">
        <v>12</v>
      </c>
      <c r="J395" s="299">
        <v>18</v>
      </c>
      <c r="K395" s="299">
        <v>-1</v>
      </c>
      <c r="L395" s="299">
        <v>0.02</v>
      </c>
      <c r="M395" s="299">
        <v>1.99</v>
      </c>
      <c r="N395" s="299">
        <v>2.0099999999999998</v>
      </c>
      <c r="O395" s="299"/>
      <c r="P395" s="299" t="s">
        <v>498</v>
      </c>
      <c r="Q395" s="299">
        <v>2.6</v>
      </c>
      <c r="R395" s="299">
        <v>19.899999999999999</v>
      </c>
      <c r="S395" s="300">
        <v>90</v>
      </c>
      <c r="W395" s="309"/>
      <c r="X395" s="309"/>
      <c r="AE395" s="309"/>
      <c r="AF395" s="309"/>
      <c r="AG395" s="309"/>
      <c r="AH395" s="309"/>
      <c r="AI395" s="309"/>
      <c r="AJ395" s="309"/>
      <c r="AK395" s="309"/>
      <c r="AL395" s="309"/>
    </row>
    <row r="396" spans="2:38" ht="15" customHeight="1">
      <c r="B396" s="460"/>
      <c r="C396" s="458"/>
      <c r="D396" s="297" t="s">
        <v>505</v>
      </c>
      <c r="E396" s="298">
        <v>0</v>
      </c>
      <c r="F396" s="299">
        <v>0</v>
      </c>
      <c r="G396" s="299">
        <v>6</v>
      </c>
      <c r="H396" s="299">
        <v>6</v>
      </c>
      <c r="I396" s="299">
        <v>15</v>
      </c>
      <c r="J396" s="299">
        <v>8</v>
      </c>
      <c r="K396" s="299">
        <v>3</v>
      </c>
      <c r="L396" s="299">
        <v>0.02</v>
      </c>
      <c r="M396" s="299">
        <v>1.92</v>
      </c>
      <c r="N396" s="299">
        <v>1.94</v>
      </c>
      <c r="O396" s="299"/>
      <c r="P396" s="299" t="s">
        <v>498</v>
      </c>
      <c r="Q396" s="299">
        <v>3</v>
      </c>
      <c r="R396" s="299">
        <v>19.7</v>
      </c>
      <c r="S396" s="300">
        <v>88</v>
      </c>
      <c r="W396" s="309"/>
      <c r="X396" s="309"/>
      <c r="AE396" s="309"/>
      <c r="AF396" s="309"/>
      <c r="AG396" s="309"/>
      <c r="AH396" s="309"/>
      <c r="AI396" s="309"/>
      <c r="AJ396" s="309"/>
      <c r="AK396" s="309"/>
      <c r="AL396" s="309"/>
    </row>
    <row r="397" spans="2:38" ht="15" customHeight="1">
      <c r="B397" s="460"/>
      <c r="C397" s="458"/>
      <c r="D397" s="297" t="s">
        <v>508</v>
      </c>
      <c r="E397" s="298">
        <v>0</v>
      </c>
      <c r="F397" s="299">
        <v>0</v>
      </c>
      <c r="G397" s="299">
        <v>7</v>
      </c>
      <c r="H397" s="299">
        <v>7</v>
      </c>
      <c r="I397" s="299">
        <v>18</v>
      </c>
      <c r="J397" s="299">
        <v>18</v>
      </c>
      <c r="K397" s="299">
        <v>9</v>
      </c>
      <c r="L397" s="299">
        <v>0.02</v>
      </c>
      <c r="M397" s="299">
        <v>1.83</v>
      </c>
      <c r="N397" s="299">
        <v>1.85</v>
      </c>
      <c r="O397" s="299"/>
      <c r="P397" s="299" t="s">
        <v>506</v>
      </c>
      <c r="Q397" s="299">
        <v>3.8</v>
      </c>
      <c r="R397" s="299">
        <v>19.8</v>
      </c>
      <c r="S397" s="300">
        <v>93</v>
      </c>
      <c r="W397" s="309"/>
      <c r="X397" s="309"/>
      <c r="AE397" s="309"/>
      <c r="AF397" s="309"/>
      <c r="AG397" s="309"/>
      <c r="AH397" s="309"/>
      <c r="AI397" s="309"/>
      <c r="AJ397" s="309"/>
      <c r="AK397" s="309"/>
      <c r="AL397" s="309"/>
    </row>
    <row r="398" spans="2:38" ht="15" customHeight="1">
      <c r="B398" s="460"/>
      <c r="C398" s="458"/>
      <c r="D398" s="297" t="s">
        <v>510</v>
      </c>
      <c r="E398" s="298">
        <v>0</v>
      </c>
      <c r="F398" s="299">
        <v>0</v>
      </c>
      <c r="G398" s="299">
        <v>6</v>
      </c>
      <c r="H398" s="299">
        <v>6</v>
      </c>
      <c r="I398" s="299">
        <v>18</v>
      </c>
      <c r="J398" s="299">
        <v>16</v>
      </c>
      <c r="K398" s="299">
        <v>7</v>
      </c>
      <c r="L398" s="299">
        <v>0.02</v>
      </c>
      <c r="M398" s="299">
        <v>1.82</v>
      </c>
      <c r="N398" s="299">
        <v>1.84</v>
      </c>
      <c r="O398" s="299"/>
      <c r="P398" s="299" t="s">
        <v>506</v>
      </c>
      <c r="Q398" s="299">
        <v>2.8</v>
      </c>
      <c r="R398" s="299">
        <v>20.5</v>
      </c>
      <c r="S398" s="300">
        <v>93</v>
      </c>
      <c r="W398" s="309"/>
      <c r="X398" s="309"/>
      <c r="AE398" s="309"/>
      <c r="AF398" s="309"/>
      <c r="AG398" s="309"/>
      <c r="AH398" s="309"/>
      <c r="AI398" s="309"/>
      <c r="AJ398" s="309"/>
      <c r="AK398" s="309"/>
      <c r="AL398" s="309"/>
    </row>
    <row r="399" spans="2:38" ht="15" customHeight="1">
      <c r="B399" s="460"/>
      <c r="C399" s="458"/>
      <c r="D399" s="297" t="s">
        <v>511</v>
      </c>
      <c r="E399" s="298">
        <v>0</v>
      </c>
      <c r="F399" s="299">
        <v>0</v>
      </c>
      <c r="G399" s="299">
        <v>7</v>
      </c>
      <c r="H399" s="299">
        <v>7</v>
      </c>
      <c r="I399" s="299">
        <v>17</v>
      </c>
      <c r="J399" s="299">
        <v>10</v>
      </c>
      <c r="K399" s="299">
        <v>10</v>
      </c>
      <c r="L399" s="299">
        <v>0.02</v>
      </c>
      <c r="M399" s="299">
        <v>1.82</v>
      </c>
      <c r="N399" s="299">
        <v>1.84</v>
      </c>
      <c r="O399" s="299"/>
      <c r="P399" s="299" t="s">
        <v>506</v>
      </c>
      <c r="Q399" s="299">
        <v>2.1</v>
      </c>
      <c r="R399" s="299">
        <v>21.6</v>
      </c>
      <c r="S399" s="300">
        <v>85</v>
      </c>
      <c r="W399" s="309"/>
      <c r="X399" s="309"/>
      <c r="AE399" s="309"/>
      <c r="AF399" s="309"/>
      <c r="AG399" s="309"/>
      <c r="AH399" s="309"/>
      <c r="AI399" s="309"/>
      <c r="AJ399" s="309"/>
      <c r="AK399" s="309"/>
      <c r="AL399" s="309"/>
    </row>
    <row r="400" spans="2:38" ht="15" customHeight="1" thickBot="1">
      <c r="B400" s="460"/>
      <c r="C400" s="458"/>
      <c r="D400" s="310" t="s">
        <v>512</v>
      </c>
      <c r="E400" s="311">
        <v>0</v>
      </c>
      <c r="F400" s="304">
        <v>0</v>
      </c>
      <c r="G400" s="304">
        <v>6</v>
      </c>
      <c r="H400" s="304">
        <v>6</v>
      </c>
      <c r="I400" s="304">
        <v>20</v>
      </c>
      <c r="J400" s="304">
        <v>9</v>
      </c>
      <c r="K400" s="304">
        <v>3</v>
      </c>
      <c r="L400" s="304">
        <v>0.03</v>
      </c>
      <c r="M400" s="304">
        <v>1.82</v>
      </c>
      <c r="N400" s="304">
        <v>1.85</v>
      </c>
      <c r="O400" s="304"/>
      <c r="P400" s="304" t="s">
        <v>506</v>
      </c>
      <c r="Q400" s="304">
        <v>3.6</v>
      </c>
      <c r="R400" s="304">
        <v>21.9</v>
      </c>
      <c r="S400" s="305">
        <v>81</v>
      </c>
      <c r="W400" s="309"/>
      <c r="X400" s="309"/>
      <c r="AE400" s="309"/>
      <c r="AF400" s="309"/>
      <c r="AG400" s="309"/>
      <c r="AH400" s="309"/>
      <c r="AI400" s="309"/>
      <c r="AJ400" s="309"/>
      <c r="AK400" s="309"/>
      <c r="AL400" s="309"/>
    </row>
    <row r="401" spans="2:38" ht="15" customHeight="1">
      <c r="B401" s="460"/>
      <c r="C401" s="458"/>
      <c r="D401" s="293" t="s">
        <v>514</v>
      </c>
      <c r="E401" s="294">
        <v>0</v>
      </c>
      <c r="F401" s="295">
        <v>0</v>
      </c>
      <c r="G401" s="295">
        <v>6</v>
      </c>
      <c r="H401" s="295">
        <v>6</v>
      </c>
      <c r="I401" s="295">
        <v>23</v>
      </c>
      <c r="J401" s="295">
        <v>16</v>
      </c>
      <c r="K401" s="295">
        <v>12</v>
      </c>
      <c r="L401" s="295">
        <v>0.03</v>
      </c>
      <c r="M401" s="295">
        <v>1.81</v>
      </c>
      <c r="N401" s="295">
        <v>1.84</v>
      </c>
      <c r="O401" s="295"/>
      <c r="P401" s="295" t="s">
        <v>498</v>
      </c>
      <c r="Q401" s="295">
        <v>1.5</v>
      </c>
      <c r="R401" s="295">
        <v>22.5</v>
      </c>
      <c r="S401" s="296">
        <v>88</v>
      </c>
      <c r="W401" s="309"/>
      <c r="X401" s="309"/>
      <c r="AE401" s="309"/>
      <c r="AF401" s="309"/>
      <c r="AG401" s="309"/>
      <c r="AH401" s="309"/>
      <c r="AI401" s="309"/>
      <c r="AJ401" s="309"/>
      <c r="AK401" s="309"/>
      <c r="AL401" s="309"/>
    </row>
    <row r="402" spans="2:38" ht="15" customHeight="1">
      <c r="B402" s="460"/>
      <c r="C402" s="458"/>
      <c r="D402" s="297" t="s">
        <v>516</v>
      </c>
      <c r="E402" s="298">
        <v>0</v>
      </c>
      <c r="F402" s="299">
        <v>0</v>
      </c>
      <c r="G402" s="299">
        <v>6</v>
      </c>
      <c r="H402" s="299">
        <v>6</v>
      </c>
      <c r="I402" s="299">
        <v>26</v>
      </c>
      <c r="J402" s="299">
        <v>16</v>
      </c>
      <c r="K402" s="299">
        <v>6</v>
      </c>
      <c r="L402" s="299">
        <v>0.03</v>
      </c>
      <c r="M402" s="299">
        <v>1.81</v>
      </c>
      <c r="N402" s="299">
        <v>1.84</v>
      </c>
      <c r="O402" s="299"/>
      <c r="P402" s="299" t="s">
        <v>535</v>
      </c>
      <c r="Q402" s="299">
        <v>1.4</v>
      </c>
      <c r="R402" s="299">
        <v>22.9</v>
      </c>
      <c r="S402" s="300">
        <v>83</v>
      </c>
      <c r="W402" s="309"/>
      <c r="X402" s="309"/>
      <c r="AE402" s="309"/>
      <c r="AF402" s="309"/>
      <c r="AG402" s="309"/>
      <c r="AH402" s="309"/>
      <c r="AI402" s="309"/>
      <c r="AJ402" s="309"/>
      <c r="AK402" s="309"/>
      <c r="AL402" s="309"/>
    </row>
    <row r="403" spans="2:38" ht="15" customHeight="1">
      <c r="B403" s="460"/>
      <c r="C403" s="458"/>
      <c r="D403" s="297" t="s">
        <v>517</v>
      </c>
      <c r="E403" s="298">
        <v>0</v>
      </c>
      <c r="F403" s="299">
        <v>0</v>
      </c>
      <c r="G403" s="299">
        <v>5</v>
      </c>
      <c r="H403" s="299">
        <v>5</v>
      </c>
      <c r="I403" s="299">
        <v>28</v>
      </c>
      <c r="J403" s="299">
        <v>17</v>
      </c>
      <c r="K403" s="299">
        <v>4</v>
      </c>
      <c r="L403" s="299">
        <v>0.03</v>
      </c>
      <c r="M403" s="299">
        <v>1.82</v>
      </c>
      <c r="N403" s="299">
        <v>1.85</v>
      </c>
      <c r="O403" s="299"/>
      <c r="P403" s="299" t="s">
        <v>539</v>
      </c>
      <c r="Q403" s="299">
        <v>1.1000000000000001</v>
      </c>
      <c r="R403" s="299">
        <v>22.6</v>
      </c>
      <c r="S403" s="300">
        <v>79</v>
      </c>
      <c r="W403" s="309"/>
      <c r="X403" s="309"/>
      <c r="AE403" s="309"/>
      <c r="AF403" s="309"/>
      <c r="AG403" s="309"/>
      <c r="AH403" s="309"/>
      <c r="AI403" s="309"/>
      <c r="AJ403" s="309"/>
      <c r="AK403" s="309"/>
      <c r="AL403" s="309"/>
    </row>
    <row r="404" spans="2:38" ht="15" customHeight="1">
      <c r="B404" s="460"/>
      <c r="C404" s="458"/>
      <c r="D404" s="297" t="s">
        <v>519</v>
      </c>
      <c r="E404" s="298">
        <v>0</v>
      </c>
      <c r="F404" s="299">
        <v>0</v>
      </c>
      <c r="G404" s="299">
        <v>5</v>
      </c>
      <c r="H404" s="299">
        <v>5</v>
      </c>
      <c r="I404" s="299">
        <v>28</v>
      </c>
      <c r="J404" s="299">
        <v>18</v>
      </c>
      <c r="K404" s="299">
        <v>5</v>
      </c>
      <c r="L404" s="299">
        <v>0.03</v>
      </c>
      <c r="M404" s="299">
        <v>1.84</v>
      </c>
      <c r="N404" s="299">
        <v>1.87</v>
      </c>
      <c r="O404" s="299"/>
      <c r="P404" s="299" t="s">
        <v>538</v>
      </c>
      <c r="Q404" s="299">
        <v>1.2</v>
      </c>
      <c r="R404" s="299">
        <v>23.4</v>
      </c>
      <c r="S404" s="300">
        <v>72</v>
      </c>
      <c r="W404" s="309"/>
      <c r="X404" s="309"/>
      <c r="AE404" s="309"/>
      <c r="AF404" s="309"/>
      <c r="AG404" s="309"/>
      <c r="AH404" s="309"/>
      <c r="AI404" s="309"/>
      <c r="AJ404" s="309"/>
      <c r="AK404" s="309"/>
      <c r="AL404" s="309"/>
    </row>
    <row r="405" spans="2:38" ht="15" customHeight="1">
      <c r="B405" s="460"/>
      <c r="C405" s="458"/>
      <c r="D405" s="297" t="s">
        <v>520</v>
      </c>
      <c r="E405" s="298" t="s">
        <v>501</v>
      </c>
      <c r="F405" s="299" t="s">
        <v>501</v>
      </c>
      <c r="G405" s="299" t="s">
        <v>501</v>
      </c>
      <c r="H405" s="299" t="s">
        <v>501</v>
      </c>
      <c r="I405" s="299" t="s">
        <v>501</v>
      </c>
      <c r="J405" s="299" t="s">
        <v>501</v>
      </c>
      <c r="K405" s="299">
        <v>9</v>
      </c>
      <c r="L405" s="299" t="s">
        <v>501</v>
      </c>
      <c r="M405" s="299" t="s">
        <v>501</v>
      </c>
      <c r="N405" s="299" t="s">
        <v>501</v>
      </c>
      <c r="O405" s="299"/>
      <c r="P405" s="299" t="s">
        <v>530</v>
      </c>
      <c r="Q405" s="299">
        <v>1.6</v>
      </c>
      <c r="R405" s="299">
        <v>22.5</v>
      </c>
      <c r="S405" s="300">
        <v>72</v>
      </c>
      <c r="W405" s="309"/>
      <c r="X405" s="309"/>
      <c r="AE405" s="309"/>
      <c r="AF405" s="309"/>
      <c r="AG405" s="309"/>
      <c r="AH405" s="309"/>
      <c r="AI405" s="309"/>
      <c r="AJ405" s="309"/>
      <c r="AK405" s="309"/>
      <c r="AL405" s="309"/>
    </row>
    <row r="406" spans="2:38" ht="15" customHeight="1">
      <c r="B406" s="460"/>
      <c r="C406" s="458"/>
      <c r="D406" s="297" t="s">
        <v>521</v>
      </c>
      <c r="E406" s="298">
        <v>0</v>
      </c>
      <c r="F406" s="299" t="s">
        <v>501</v>
      </c>
      <c r="G406" s="299" t="s">
        <v>501</v>
      </c>
      <c r="H406" s="299" t="s">
        <v>501</v>
      </c>
      <c r="I406" s="299">
        <v>19</v>
      </c>
      <c r="J406" s="299" t="s">
        <v>501</v>
      </c>
      <c r="K406" s="299">
        <v>11</v>
      </c>
      <c r="L406" s="299" t="s">
        <v>501</v>
      </c>
      <c r="M406" s="299" t="s">
        <v>501</v>
      </c>
      <c r="N406" s="299" t="s">
        <v>501</v>
      </c>
      <c r="O406" s="299"/>
      <c r="P406" s="299" t="s">
        <v>506</v>
      </c>
      <c r="Q406" s="299">
        <v>1.6</v>
      </c>
      <c r="R406" s="299">
        <v>20.100000000000001</v>
      </c>
      <c r="S406" s="300">
        <v>83</v>
      </c>
      <c r="W406" s="309"/>
      <c r="X406" s="309"/>
      <c r="AE406" s="309"/>
      <c r="AF406" s="309"/>
      <c r="AG406" s="309"/>
      <c r="AH406" s="309"/>
      <c r="AI406" s="309"/>
      <c r="AJ406" s="309"/>
      <c r="AK406" s="309"/>
      <c r="AL406" s="309"/>
    </row>
    <row r="407" spans="2:38" ht="15" customHeight="1">
      <c r="B407" s="460"/>
      <c r="C407" s="458"/>
      <c r="D407" s="297" t="s">
        <v>522</v>
      </c>
      <c r="E407" s="298">
        <v>0</v>
      </c>
      <c r="F407" s="299">
        <v>1</v>
      </c>
      <c r="G407" s="299">
        <v>6</v>
      </c>
      <c r="H407" s="299">
        <v>7</v>
      </c>
      <c r="I407" s="299">
        <v>19</v>
      </c>
      <c r="J407" s="299">
        <v>24</v>
      </c>
      <c r="K407" s="299">
        <v>5</v>
      </c>
      <c r="L407" s="299">
        <v>0.11</v>
      </c>
      <c r="M407" s="299">
        <v>1.85</v>
      </c>
      <c r="N407" s="299">
        <v>1.96</v>
      </c>
      <c r="O407" s="299"/>
      <c r="P407" s="299" t="s">
        <v>498</v>
      </c>
      <c r="Q407" s="299">
        <v>2.9</v>
      </c>
      <c r="R407" s="299">
        <v>20.2</v>
      </c>
      <c r="S407" s="300">
        <v>91</v>
      </c>
      <c r="W407" s="309"/>
      <c r="X407" s="309"/>
      <c r="AE407" s="309"/>
      <c r="AF407" s="309"/>
      <c r="AG407" s="309"/>
      <c r="AH407" s="309"/>
      <c r="AI407" s="309"/>
      <c r="AJ407" s="309"/>
      <c r="AK407" s="309"/>
      <c r="AL407" s="309"/>
    </row>
    <row r="408" spans="2:38" ht="15" customHeight="1">
      <c r="B408" s="460"/>
      <c r="C408" s="458"/>
      <c r="D408" s="297" t="s">
        <v>523</v>
      </c>
      <c r="E408" s="298">
        <v>0</v>
      </c>
      <c r="F408" s="299">
        <v>0</v>
      </c>
      <c r="G408" s="299">
        <v>5</v>
      </c>
      <c r="H408" s="299">
        <v>5</v>
      </c>
      <c r="I408" s="299">
        <v>19</v>
      </c>
      <c r="J408" s="299">
        <v>18</v>
      </c>
      <c r="K408" s="299">
        <v>7</v>
      </c>
      <c r="L408" s="299">
        <v>0.06</v>
      </c>
      <c r="M408" s="299">
        <v>1.85</v>
      </c>
      <c r="N408" s="299">
        <v>1.91</v>
      </c>
      <c r="O408" s="299"/>
      <c r="P408" s="299" t="s">
        <v>534</v>
      </c>
      <c r="Q408" s="299">
        <v>1.8</v>
      </c>
      <c r="R408" s="299">
        <v>19.899999999999999</v>
      </c>
      <c r="S408" s="300">
        <v>93</v>
      </c>
      <c r="W408" s="309"/>
      <c r="X408" s="309"/>
      <c r="AE408" s="309"/>
      <c r="AF408" s="309"/>
      <c r="AG408" s="309"/>
      <c r="AH408" s="309"/>
      <c r="AI408" s="309"/>
      <c r="AJ408" s="309"/>
      <c r="AK408" s="309"/>
      <c r="AL408" s="309"/>
    </row>
    <row r="409" spans="2:38" ht="15" customHeight="1">
      <c r="B409" s="460"/>
      <c r="C409" s="458"/>
      <c r="D409" s="297" t="s">
        <v>524</v>
      </c>
      <c r="E409" s="298">
        <v>0</v>
      </c>
      <c r="F409" s="299">
        <v>0</v>
      </c>
      <c r="G409" s="299">
        <v>6</v>
      </c>
      <c r="H409" s="299">
        <v>6</v>
      </c>
      <c r="I409" s="299">
        <v>18</v>
      </c>
      <c r="J409" s="299">
        <v>23</v>
      </c>
      <c r="K409" s="299">
        <v>9</v>
      </c>
      <c r="L409" s="299">
        <v>0.06</v>
      </c>
      <c r="M409" s="299">
        <v>1.85</v>
      </c>
      <c r="N409" s="299">
        <v>1.91</v>
      </c>
      <c r="O409" s="299"/>
      <c r="P409" s="299" t="s">
        <v>531</v>
      </c>
      <c r="Q409" s="299">
        <v>0.7</v>
      </c>
      <c r="R409" s="299">
        <v>19.8</v>
      </c>
      <c r="S409" s="300">
        <v>95</v>
      </c>
      <c r="W409" s="309"/>
      <c r="X409" s="309"/>
      <c r="AE409" s="309"/>
      <c r="AF409" s="309"/>
      <c r="AG409" s="309"/>
      <c r="AH409" s="309"/>
      <c r="AI409" s="309"/>
      <c r="AJ409" s="309"/>
      <c r="AK409" s="309"/>
      <c r="AL409" s="309"/>
    </row>
    <row r="410" spans="2:38" ht="15" customHeight="1">
      <c r="B410" s="460"/>
      <c r="C410" s="458"/>
      <c r="D410" s="297" t="s">
        <v>525</v>
      </c>
      <c r="E410" s="298">
        <v>0</v>
      </c>
      <c r="F410" s="299">
        <v>1</v>
      </c>
      <c r="G410" s="299">
        <v>8</v>
      </c>
      <c r="H410" s="299">
        <v>9</v>
      </c>
      <c r="I410" s="299">
        <v>17</v>
      </c>
      <c r="J410" s="299">
        <v>16</v>
      </c>
      <c r="K410" s="299">
        <v>10</v>
      </c>
      <c r="L410" s="299">
        <v>7.0000000000000007E-2</v>
      </c>
      <c r="M410" s="299">
        <v>1.87</v>
      </c>
      <c r="N410" s="299">
        <v>1.94</v>
      </c>
      <c r="O410" s="299"/>
      <c r="P410" s="299" t="s">
        <v>539</v>
      </c>
      <c r="Q410" s="299">
        <v>0.4</v>
      </c>
      <c r="R410" s="299">
        <v>19.8</v>
      </c>
      <c r="S410" s="300">
        <v>94</v>
      </c>
      <c r="W410" s="309"/>
      <c r="X410" s="309"/>
      <c r="AE410" s="309"/>
      <c r="AF410" s="309"/>
      <c r="AG410" s="309"/>
      <c r="AH410" s="309"/>
      <c r="AI410" s="309"/>
      <c r="AJ410" s="309"/>
      <c r="AK410" s="309"/>
      <c r="AL410" s="309"/>
    </row>
    <row r="411" spans="2:38" ht="15" customHeight="1">
      <c r="B411" s="460"/>
      <c r="C411" s="458"/>
      <c r="D411" s="297" t="s">
        <v>526</v>
      </c>
      <c r="E411" s="298">
        <v>0</v>
      </c>
      <c r="F411" s="299">
        <v>0</v>
      </c>
      <c r="G411" s="299">
        <v>7</v>
      </c>
      <c r="H411" s="299">
        <v>7</v>
      </c>
      <c r="I411" s="299">
        <v>16</v>
      </c>
      <c r="J411" s="299">
        <v>18</v>
      </c>
      <c r="K411" s="299">
        <v>13</v>
      </c>
      <c r="L411" s="299">
        <v>7.0000000000000007E-2</v>
      </c>
      <c r="M411" s="299">
        <v>1.91</v>
      </c>
      <c r="N411" s="299">
        <v>1.98</v>
      </c>
      <c r="O411" s="299"/>
      <c r="P411" s="299" t="s">
        <v>535</v>
      </c>
      <c r="Q411" s="299">
        <v>0.7</v>
      </c>
      <c r="R411" s="299">
        <v>19.899999999999999</v>
      </c>
      <c r="S411" s="300">
        <v>95</v>
      </c>
      <c r="W411" s="309"/>
      <c r="X411" s="309"/>
      <c r="AE411" s="309"/>
      <c r="AF411" s="309"/>
      <c r="AG411" s="309"/>
      <c r="AH411" s="309"/>
      <c r="AI411" s="309"/>
      <c r="AJ411" s="309"/>
      <c r="AK411" s="309"/>
      <c r="AL411" s="309"/>
    </row>
    <row r="412" spans="2:38" ht="15" customHeight="1">
      <c r="B412" s="460"/>
      <c r="C412" s="458"/>
      <c r="D412" s="297" t="s">
        <v>527</v>
      </c>
      <c r="E412" s="298">
        <v>0</v>
      </c>
      <c r="F412" s="299">
        <v>0</v>
      </c>
      <c r="G412" s="299">
        <v>7</v>
      </c>
      <c r="H412" s="299">
        <v>7</v>
      </c>
      <c r="I412" s="299">
        <v>17</v>
      </c>
      <c r="J412" s="299">
        <v>27</v>
      </c>
      <c r="K412" s="299">
        <v>15</v>
      </c>
      <c r="L412" s="299">
        <v>0.06</v>
      </c>
      <c r="M412" s="299">
        <v>1.89</v>
      </c>
      <c r="N412" s="299">
        <v>1.95</v>
      </c>
      <c r="O412" s="299"/>
      <c r="P412" s="299" t="s">
        <v>531</v>
      </c>
      <c r="Q412" s="299">
        <v>0.7</v>
      </c>
      <c r="R412" s="299">
        <v>19.8</v>
      </c>
      <c r="S412" s="300">
        <v>94</v>
      </c>
      <c r="W412" s="309"/>
      <c r="X412" s="309"/>
      <c r="AE412" s="309"/>
      <c r="AF412" s="309"/>
      <c r="AG412" s="309"/>
      <c r="AH412" s="309"/>
      <c r="AI412" s="309"/>
      <c r="AJ412" s="309"/>
      <c r="AK412" s="309"/>
      <c r="AL412" s="309"/>
    </row>
    <row r="413" spans="2:38" ht="15" customHeight="1">
      <c r="B413" s="460"/>
      <c r="C413" s="458"/>
      <c r="D413" s="297" t="s">
        <v>528</v>
      </c>
      <c r="E413" s="298">
        <v>0</v>
      </c>
      <c r="F413" s="299">
        <v>0</v>
      </c>
      <c r="G413" s="299">
        <v>5</v>
      </c>
      <c r="H413" s="299">
        <v>5</v>
      </c>
      <c r="I413" s="299">
        <v>17</v>
      </c>
      <c r="J413" s="299">
        <v>13</v>
      </c>
      <c r="K413" s="299">
        <v>7</v>
      </c>
      <c r="L413" s="299">
        <v>0.05</v>
      </c>
      <c r="M413" s="299">
        <v>1.87</v>
      </c>
      <c r="N413" s="299">
        <v>1.92</v>
      </c>
      <c r="O413" s="299"/>
      <c r="P413" s="299" t="s">
        <v>506</v>
      </c>
      <c r="Q413" s="299">
        <v>1.1000000000000001</v>
      </c>
      <c r="R413" s="299">
        <v>19.600000000000001</v>
      </c>
      <c r="S413" s="300">
        <v>94</v>
      </c>
      <c r="W413" s="309"/>
      <c r="X413" s="309"/>
      <c r="AE413" s="309"/>
      <c r="AF413" s="309"/>
      <c r="AG413" s="309"/>
      <c r="AH413" s="309"/>
      <c r="AI413" s="309"/>
      <c r="AJ413" s="309"/>
      <c r="AK413" s="309"/>
      <c r="AL413" s="309"/>
    </row>
    <row r="414" spans="2:38" ht="15" customHeight="1">
      <c r="B414" s="460"/>
      <c r="C414" s="459"/>
      <c r="D414" s="297" t="s">
        <v>529</v>
      </c>
      <c r="E414" s="298">
        <v>1</v>
      </c>
      <c r="F414" s="299">
        <v>0</v>
      </c>
      <c r="G414" s="299">
        <v>5</v>
      </c>
      <c r="H414" s="299">
        <v>5</v>
      </c>
      <c r="I414" s="299">
        <v>15</v>
      </c>
      <c r="J414" s="299">
        <v>13</v>
      </c>
      <c r="K414" s="299">
        <v>5</v>
      </c>
      <c r="L414" s="299">
        <v>0.05</v>
      </c>
      <c r="M414" s="299">
        <v>1.87</v>
      </c>
      <c r="N414" s="299">
        <v>1.92</v>
      </c>
      <c r="O414" s="299"/>
      <c r="P414" s="299" t="s">
        <v>506</v>
      </c>
      <c r="Q414" s="299">
        <v>1.6</v>
      </c>
      <c r="R414" s="299">
        <v>19.399999999999999</v>
      </c>
      <c r="S414" s="300">
        <v>94</v>
      </c>
      <c r="W414" s="309"/>
      <c r="X414" s="309"/>
      <c r="AE414" s="309"/>
      <c r="AF414" s="309"/>
      <c r="AG414" s="309"/>
      <c r="AH414" s="309"/>
      <c r="AI414" s="309"/>
      <c r="AJ414" s="309"/>
      <c r="AK414" s="309"/>
      <c r="AL414" s="309"/>
    </row>
    <row r="415" spans="2:38" ht="15" customHeight="1">
      <c r="B415" s="460"/>
      <c r="C415" s="457">
        <v>42574</v>
      </c>
      <c r="D415" s="297" t="s">
        <v>492</v>
      </c>
      <c r="E415" s="298">
        <v>0</v>
      </c>
      <c r="F415" s="299">
        <v>0</v>
      </c>
      <c r="G415" s="299">
        <v>4</v>
      </c>
      <c r="H415" s="299">
        <v>4</v>
      </c>
      <c r="I415" s="299">
        <v>15</v>
      </c>
      <c r="J415" s="299">
        <v>13</v>
      </c>
      <c r="K415" s="299">
        <v>9</v>
      </c>
      <c r="L415" s="299">
        <v>0.06</v>
      </c>
      <c r="M415" s="299">
        <v>1.87</v>
      </c>
      <c r="N415" s="299">
        <v>1.93</v>
      </c>
      <c r="O415" s="299"/>
      <c r="P415" s="299" t="s">
        <v>506</v>
      </c>
      <c r="Q415" s="299">
        <v>1.4</v>
      </c>
      <c r="R415" s="299">
        <v>19</v>
      </c>
      <c r="S415" s="300">
        <v>82</v>
      </c>
      <c r="W415" s="309"/>
      <c r="X415" s="309"/>
      <c r="AE415" s="309"/>
      <c r="AF415" s="309"/>
      <c r="AG415" s="309"/>
      <c r="AH415" s="309"/>
      <c r="AI415" s="309"/>
      <c r="AJ415" s="309"/>
      <c r="AK415" s="309"/>
      <c r="AL415" s="309"/>
    </row>
    <row r="416" spans="2:38" ht="15" customHeight="1">
      <c r="B416" s="460"/>
      <c r="C416" s="458"/>
      <c r="D416" s="297" t="s">
        <v>495</v>
      </c>
      <c r="E416" s="298">
        <v>0</v>
      </c>
      <c r="F416" s="299">
        <v>0</v>
      </c>
      <c r="G416" s="299">
        <v>3</v>
      </c>
      <c r="H416" s="299">
        <v>3</v>
      </c>
      <c r="I416" s="299">
        <v>15</v>
      </c>
      <c r="J416" s="299">
        <v>16</v>
      </c>
      <c r="K416" s="299">
        <v>4</v>
      </c>
      <c r="L416" s="299">
        <v>0.05</v>
      </c>
      <c r="M416" s="299">
        <v>1.88</v>
      </c>
      <c r="N416" s="299">
        <v>1.93</v>
      </c>
      <c r="O416" s="299"/>
      <c r="P416" s="299" t="s">
        <v>531</v>
      </c>
      <c r="Q416" s="299">
        <v>1.5</v>
      </c>
      <c r="R416" s="299">
        <v>19</v>
      </c>
      <c r="S416" s="300">
        <v>82</v>
      </c>
      <c r="W416" s="309"/>
      <c r="X416" s="309"/>
      <c r="AE416" s="309"/>
      <c r="AF416" s="309"/>
      <c r="AG416" s="309"/>
      <c r="AH416" s="309"/>
      <c r="AI416" s="309"/>
      <c r="AJ416" s="309"/>
      <c r="AK416" s="309"/>
      <c r="AL416" s="309"/>
    </row>
    <row r="417" spans="2:38" ht="15" customHeight="1">
      <c r="B417" s="460"/>
      <c r="C417" s="458"/>
      <c r="D417" s="297" t="s">
        <v>497</v>
      </c>
      <c r="E417" s="298">
        <v>0</v>
      </c>
      <c r="F417" s="299">
        <v>0</v>
      </c>
      <c r="G417" s="299">
        <v>2</v>
      </c>
      <c r="H417" s="299">
        <v>2</v>
      </c>
      <c r="I417" s="299">
        <v>13</v>
      </c>
      <c r="J417" s="299">
        <v>22</v>
      </c>
      <c r="K417" s="299">
        <v>5</v>
      </c>
      <c r="L417" s="299">
        <v>0.05</v>
      </c>
      <c r="M417" s="299">
        <v>1.92</v>
      </c>
      <c r="N417" s="299">
        <v>1.97</v>
      </c>
      <c r="O417" s="299"/>
      <c r="P417" s="299" t="s">
        <v>498</v>
      </c>
      <c r="Q417" s="299">
        <v>1.5</v>
      </c>
      <c r="R417" s="299">
        <v>18.600000000000001</v>
      </c>
      <c r="S417" s="300">
        <v>81</v>
      </c>
      <c r="W417" s="309"/>
      <c r="X417" s="309"/>
      <c r="AE417" s="309"/>
      <c r="AF417" s="309"/>
      <c r="AG417" s="309"/>
      <c r="AH417" s="309"/>
      <c r="AI417" s="309"/>
      <c r="AJ417" s="309"/>
      <c r="AK417" s="309"/>
      <c r="AL417" s="309"/>
    </row>
    <row r="418" spans="2:38" ht="15" customHeight="1">
      <c r="B418" s="460"/>
      <c r="C418" s="458"/>
      <c r="D418" s="297" t="s">
        <v>500</v>
      </c>
      <c r="E418" s="298">
        <v>0</v>
      </c>
      <c r="F418" s="299">
        <v>0</v>
      </c>
      <c r="G418" s="299">
        <v>2</v>
      </c>
      <c r="H418" s="299">
        <v>2</v>
      </c>
      <c r="I418" s="299">
        <v>13</v>
      </c>
      <c r="J418" s="299">
        <v>12</v>
      </c>
      <c r="K418" s="299">
        <v>5</v>
      </c>
      <c r="L418" s="299">
        <v>0.05</v>
      </c>
      <c r="M418" s="299">
        <v>1.96</v>
      </c>
      <c r="N418" s="299">
        <v>2.0099999999999998</v>
      </c>
      <c r="O418" s="299"/>
      <c r="P418" s="299" t="s">
        <v>498</v>
      </c>
      <c r="Q418" s="299">
        <v>1.9</v>
      </c>
      <c r="R418" s="299">
        <v>18.3</v>
      </c>
      <c r="S418" s="300">
        <v>80</v>
      </c>
      <c r="W418" s="309"/>
      <c r="X418" s="309"/>
      <c r="AE418" s="309"/>
      <c r="AF418" s="309"/>
      <c r="AG418" s="309"/>
      <c r="AH418" s="309"/>
      <c r="AI418" s="309"/>
      <c r="AJ418" s="309"/>
      <c r="AK418" s="309"/>
      <c r="AL418" s="309"/>
    </row>
    <row r="419" spans="2:38" ht="15" customHeight="1">
      <c r="B419" s="460"/>
      <c r="C419" s="458"/>
      <c r="D419" s="297" t="s">
        <v>503</v>
      </c>
      <c r="E419" s="298">
        <v>0</v>
      </c>
      <c r="F419" s="299">
        <v>0</v>
      </c>
      <c r="G419" s="299">
        <v>2</v>
      </c>
      <c r="H419" s="299">
        <v>2</v>
      </c>
      <c r="I419" s="299">
        <v>14</v>
      </c>
      <c r="J419" s="299">
        <v>17</v>
      </c>
      <c r="K419" s="299">
        <v>1</v>
      </c>
      <c r="L419" s="299">
        <v>0.04</v>
      </c>
      <c r="M419" s="299">
        <v>1.96</v>
      </c>
      <c r="N419" s="299">
        <v>2</v>
      </c>
      <c r="O419" s="299"/>
      <c r="P419" s="299" t="s">
        <v>498</v>
      </c>
      <c r="Q419" s="299">
        <v>1.8</v>
      </c>
      <c r="R419" s="299">
        <v>18.3</v>
      </c>
      <c r="S419" s="300">
        <v>82</v>
      </c>
      <c r="W419" s="309"/>
      <c r="X419" s="309"/>
      <c r="AE419" s="309"/>
      <c r="AF419" s="309"/>
      <c r="AG419" s="309"/>
      <c r="AH419" s="309"/>
      <c r="AI419" s="309"/>
      <c r="AJ419" s="309"/>
      <c r="AK419" s="309"/>
      <c r="AL419" s="309"/>
    </row>
    <row r="420" spans="2:38" ht="15" customHeight="1">
      <c r="B420" s="460"/>
      <c r="C420" s="458"/>
      <c r="D420" s="297" t="s">
        <v>505</v>
      </c>
      <c r="E420" s="298">
        <v>0</v>
      </c>
      <c r="F420" s="299">
        <v>0</v>
      </c>
      <c r="G420" s="299">
        <v>2</v>
      </c>
      <c r="H420" s="299">
        <v>2</v>
      </c>
      <c r="I420" s="299">
        <v>15</v>
      </c>
      <c r="J420" s="299">
        <v>16</v>
      </c>
      <c r="K420" s="299">
        <v>5</v>
      </c>
      <c r="L420" s="299">
        <v>0.05</v>
      </c>
      <c r="M420" s="299">
        <v>1.94</v>
      </c>
      <c r="N420" s="299">
        <v>1.99</v>
      </c>
      <c r="O420" s="299"/>
      <c r="P420" s="299" t="s">
        <v>498</v>
      </c>
      <c r="Q420" s="299">
        <v>1.5</v>
      </c>
      <c r="R420" s="299">
        <v>18.600000000000001</v>
      </c>
      <c r="S420" s="300">
        <v>80</v>
      </c>
      <c r="W420" s="309"/>
      <c r="X420" s="309"/>
      <c r="AE420" s="309"/>
      <c r="AF420" s="309"/>
      <c r="AG420" s="309"/>
      <c r="AH420" s="309"/>
      <c r="AI420" s="309"/>
      <c r="AJ420" s="309"/>
      <c r="AK420" s="309"/>
      <c r="AL420" s="309"/>
    </row>
    <row r="421" spans="2:38" ht="15" customHeight="1">
      <c r="B421" s="460"/>
      <c r="C421" s="458"/>
      <c r="D421" s="297" t="s">
        <v>508</v>
      </c>
      <c r="E421" s="298">
        <v>0</v>
      </c>
      <c r="F421" s="299">
        <v>1</v>
      </c>
      <c r="G421" s="299">
        <v>3</v>
      </c>
      <c r="H421" s="299">
        <v>4</v>
      </c>
      <c r="I421" s="299">
        <v>14</v>
      </c>
      <c r="J421" s="299">
        <v>13</v>
      </c>
      <c r="K421" s="299">
        <v>8</v>
      </c>
      <c r="L421" s="299">
        <v>0.06</v>
      </c>
      <c r="M421" s="299">
        <v>1.98</v>
      </c>
      <c r="N421" s="299">
        <v>2.04</v>
      </c>
      <c r="O421" s="299"/>
      <c r="P421" s="299" t="s">
        <v>506</v>
      </c>
      <c r="Q421" s="299">
        <v>2.4</v>
      </c>
      <c r="R421" s="299">
        <v>18.8</v>
      </c>
      <c r="S421" s="300">
        <v>76</v>
      </c>
      <c r="W421" s="309"/>
      <c r="X421" s="309"/>
      <c r="AE421" s="309"/>
      <c r="AF421" s="309"/>
      <c r="AG421" s="309"/>
      <c r="AH421" s="309"/>
      <c r="AI421" s="309"/>
      <c r="AJ421" s="309"/>
      <c r="AK421" s="309"/>
      <c r="AL421" s="309"/>
    </row>
    <row r="422" spans="2:38" ht="15" customHeight="1">
      <c r="B422" s="460"/>
      <c r="C422" s="458"/>
      <c r="D422" s="297" t="s">
        <v>510</v>
      </c>
      <c r="E422" s="298">
        <v>0</v>
      </c>
      <c r="F422" s="299">
        <v>1</v>
      </c>
      <c r="G422" s="299">
        <v>3</v>
      </c>
      <c r="H422" s="299">
        <v>4</v>
      </c>
      <c r="I422" s="299">
        <v>15</v>
      </c>
      <c r="J422" s="299">
        <v>21</v>
      </c>
      <c r="K422" s="299">
        <v>10</v>
      </c>
      <c r="L422" s="299">
        <v>0.05</v>
      </c>
      <c r="M422" s="299">
        <v>1.93</v>
      </c>
      <c r="N422" s="299">
        <v>1.98</v>
      </c>
      <c r="O422" s="299"/>
      <c r="P422" s="299" t="s">
        <v>498</v>
      </c>
      <c r="Q422" s="299">
        <v>2.8</v>
      </c>
      <c r="R422" s="299">
        <v>19.600000000000001</v>
      </c>
      <c r="S422" s="300">
        <v>72</v>
      </c>
      <c r="W422" s="309"/>
      <c r="X422" s="309"/>
      <c r="AE422" s="309"/>
      <c r="AF422" s="309"/>
      <c r="AG422" s="309"/>
      <c r="AH422" s="309"/>
      <c r="AI422" s="309"/>
      <c r="AJ422" s="309"/>
      <c r="AK422" s="309"/>
      <c r="AL422" s="309"/>
    </row>
    <row r="423" spans="2:38" ht="15" customHeight="1">
      <c r="B423" s="460"/>
      <c r="C423" s="458"/>
      <c r="D423" s="297" t="s">
        <v>511</v>
      </c>
      <c r="E423" s="298">
        <v>0</v>
      </c>
      <c r="F423" s="299">
        <v>1</v>
      </c>
      <c r="G423" s="299">
        <v>3</v>
      </c>
      <c r="H423" s="299">
        <v>4</v>
      </c>
      <c r="I423" s="299">
        <v>16</v>
      </c>
      <c r="J423" s="299">
        <v>21</v>
      </c>
      <c r="K423" s="299">
        <v>10</v>
      </c>
      <c r="L423" s="299">
        <v>0.06</v>
      </c>
      <c r="M423" s="299">
        <v>1.92</v>
      </c>
      <c r="N423" s="299">
        <v>1.98</v>
      </c>
      <c r="O423" s="299"/>
      <c r="P423" s="299" t="s">
        <v>493</v>
      </c>
      <c r="Q423" s="299">
        <v>3</v>
      </c>
      <c r="R423" s="299">
        <v>20.399999999999999</v>
      </c>
      <c r="S423" s="300">
        <v>70</v>
      </c>
      <c r="W423" s="309"/>
      <c r="X423" s="309"/>
      <c r="AE423" s="309"/>
      <c r="AF423" s="309"/>
      <c r="AG423" s="309"/>
      <c r="AH423" s="309"/>
      <c r="AI423" s="309"/>
      <c r="AJ423" s="309"/>
      <c r="AK423" s="309"/>
      <c r="AL423" s="309"/>
    </row>
    <row r="424" spans="2:38" ht="15" customHeight="1" thickBot="1">
      <c r="B424" s="460"/>
      <c r="C424" s="458"/>
      <c r="D424" s="310" t="s">
        <v>512</v>
      </c>
      <c r="E424" s="311">
        <v>0</v>
      </c>
      <c r="F424" s="304">
        <v>1</v>
      </c>
      <c r="G424" s="304">
        <v>3</v>
      </c>
      <c r="H424" s="304">
        <v>4</v>
      </c>
      <c r="I424" s="304">
        <v>18</v>
      </c>
      <c r="J424" s="304">
        <v>19</v>
      </c>
      <c r="K424" s="304">
        <v>11</v>
      </c>
      <c r="L424" s="304">
        <v>0.05</v>
      </c>
      <c r="M424" s="304">
        <v>1.89</v>
      </c>
      <c r="N424" s="304">
        <v>1.94</v>
      </c>
      <c r="O424" s="304"/>
      <c r="P424" s="304" t="s">
        <v>498</v>
      </c>
      <c r="Q424" s="304">
        <v>2.2999999999999998</v>
      </c>
      <c r="R424" s="304">
        <v>21.4</v>
      </c>
      <c r="S424" s="305">
        <v>68</v>
      </c>
      <c r="W424" s="309"/>
      <c r="X424" s="309"/>
      <c r="AE424" s="309"/>
      <c r="AF424" s="309"/>
      <c r="AG424" s="309"/>
      <c r="AH424" s="309"/>
      <c r="AI424" s="309"/>
      <c r="AJ424" s="309"/>
      <c r="AK424" s="309"/>
      <c r="AL424" s="309"/>
    </row>
    <row r="425" spans="2:38" ht="15" customHeight="1">
      <c r="B425" s="460"/>
      <c r="C425" s="458"/>
      <c r="D425" s="293" t="s">
        <v>514</v>
      </c>
      <c r="E425" s="294">
        <v>0</v>
      </c>
      <c r="F425" s="295">
        <v>1</v>
      </c>
      <c r="G425" s="295">
        <v>5</v>
      </c>
      <c r="H425" s="295">
        <v>6</v>
      </c>
      <c r="I425" s="295">
        <v>22</v>
      </c>
      <c r="J425" s="295">
        <v>21</v>
      </c>
      <c r="K425" s="295">
        <v>10</v>
      </c>
      <c r="L425" s="295">
        <v>0.06</v>
      </c>
      <c r="M425" s="295">
        <v>1.88</v>
      </c>
      <c r="N425" s="295">
        <v>1.94</v>
      </c>
      <c r="O425" s="295"/>
      <c r="P425" s="295" t="s">
        <v>498</v>
      </c>
      <c r="Q425" s="295">
        <v>0.7</v>
      </c>
      <c r="R425" s="295">
        <v>22.4</v>
      </c>
      <c r="S425" s="296">
        <v>64</v>
      </c>
      <c r="W425" s="309"/>
      <c r="X425" s="309"/>
      <c r="AE425" s="309"/>
      <c r="AF425" s="309"/>
      <c r="AG425" s="309"/>
      <c r="AH425" s="309"/>
      <c r="AI425" s="309"/>
      <c r="AJ425" s="309"/>
      <c r="AK425" s="309"/>
      <c r="AL425" s="309"/>
    </row>
    <row r="426" spans="2:38" ht="15" customHeight="1">
      <c r="B426" s="460"/>
      <c r="C426" s="458"/>
      <c r="D426" s="297" t="s">
        <v>516</v>
      </c>
      <c r="E426" s="298">
        <v>0</v>
      </c>
      <c r="F426" s="299">
        <v>1</v>
      </c>
      <c r="G426" s="299">
        <v>4</v>
      </c>
      <c r="H426" s="299">
        <v>5</v>
      </c>
      <c r="I426" s="299">
        <v>27</v>
      </c>
      <c r="J426" s="299">
        <v>18</v>
      </c>
      <c r="K426" s="299">
        <v>5</v>
      </c>
      <c r="L426" s="299">
        <v>0.06</v>
      </c>
      <c r="M426" s="299">
        <v>1.87</v>
      </c>
      <c r="N426" s="299">
        <v>1.93</v>
      </c>
      <c r="O426" s="299"/>
      <c r="P426" s="299" t="s">
        <v>498</v>
      </c>
      <c r="Q426" s="299">
        <v>2.2000000000000002</v>
      </c>
      <c r="R426" s="299">
        <v>22.9</v>
      </c>
      <c r="S426" s="300">
        <v>62</v>
      </c>
      <c r="W426" s="309"/>
      <c r="X426" s="309"/>
      <c r="AE426" s="309"/>
      <c r="AF426" s="309"/>
      <c r="AG426" s="309"/>
      <c r="AH426" s="309"/>
      <c r="AI426" s="309"/>
      <c r="AJ426" s="309"/>
      <c r="AK426" s="309"/>
      <c r="AL426" s="309"/>
    </row>
    <row r="427" spans="2:38" ht="15" customHeight="1">
      <c r="B427" s="460"/>
      <c r="C427" s="458"/>
      <c r="D427" s="297" t="s">
        <v>517</v>
      </c>
      <c r="E427" s="298">
        <v>0</v>
      </c>
      <c r="F427" s="299">
        <v>1</v>
      </c>
      <c r="G427" s="299">
        <v>3</v>
      </c>
      <c r="H427" s="299">
        <v>4</v>
      </c>
      <c r="I427" s="299">
        <v>27</v>
      </c>
      <c r="J427" s="299">
        <v>11</v>
      </c>
      <c r="K427" s="299">
        <v>15</v>
      </c>
      <c r="L427" s="299">
        <v>0.06</v>
      </c>
      <c r="M427" s="299">
        <v>1.88</v>
      </c>
      <c r="N427" s="299">
        <v>1.94</v>
      </c>
      <c r="O427" s="299"/>
      <c r="P427" s="299" t="s">
        <v>506</v>
      </c>
      <c r="Q427" s="299">
        <v>1.3</v>
      </c>
      <c r="R427" s="299">
        <v>23.7</v>
      </c>
      <c r="S427" s="300">
        <v>61</v>
      </c>
      <c r="W427" s="309"/>
      <c r="X427" s="309"/>
      <c r="AE427" s="309"/>
      <c r="AF427" s="309"/>
      <c r="AG427" s="309"/>
      <c r="AH427" s="309"/>
      <c r="AI427" s="309"/>
      <c r="AJ427" s="309"/>
      <c r="AK427" s="309"/>
      <c r="AL427" s="309"/>
    </row>
    <row r="428" spans="2:38" ht="15" customHeight="1">
      <c r="B428" s="460"/>
      <c r="C428" s="458"/>
      <c r="D428" s="297" t="s">
        <v>519</v>
      </c>
      <c r="E428" s="298">
        <v>0</v>
      </c>
      <c r="F428" s="299">
        <v>1</v>
      </c>
      <c r="G428" s="299">
        <v>3</v>
      </c>
      <c r="H428" s="299">
        <v>4</v>
      </c>
      <c r="I428" s="299">
        <v>27</v>
      </c>
      <c r="J428" s="299">
        <v>20</v>
      </c>
      <c r="K428" s="299">
        <v>9</v>
      </c>
      <c r="L428" s="299">
        <v>7.0000000000000007E-2</v>
      </c>
      <c r="M428" s="299">
        <v>1.88</v>
      </c>
      <c r="N428" s="299">
        <v>1.95</v>
      </c>
      <c r="O428" s="299"/>
      <c r="P428" s="299" t="s">
        <v>498</v>
      </c>
      <c r="Q428" s="299">
        <v>1.2</v>
      </c>
      <c r="R428" s="299">
        <v>23.9</v>
      </c>
      <c r="S428" s="300">
        <v>61</v>
      </c>
      <c r="W428" s="309"/>
      <c r="X428" s="309"/>
      <c r="AE428" s="309"/>
      <c r="AF428" s="309"/>
      <c r="AG428" s="309"/>
      <c r="AH428" s="309"/>
      <c r="AI428" s="309"/>
      <c r="AJ428" s="309"/>
      <c r="AK428" s="309"/>
      <c r="AL428" s="309"/>
    </row>
    <row r="429" spans="2:38" ht="15" customHeight="1">
      <c r="B429" s="460"/>
      <c r="C429" s="458"/>
      <c r="D429" s="297" t="s">
        <v>520</v>
      </c>
      <c r="E429" s="298">
        <v>0</v>
      </c>
      <c r="F429" s="299">
        <v>1</v>
      </c>
      <c r="G429" s="299">
        <v>3</v>
      </c>
      <c r="H429" s="299">
        <v>4</v>
      </c>
      <c r="I429" s="299">
        <v>28</v>
      </c>
      <c r="J429" s="299">
        <v>13</v>
      </c>
      <c r="K429" s="299">
        <v>8</v>
      </c>
      <c r="L429" s="299">
        <v>0.1</v>
      </c>
      <c r="M429" s="299">
        <v>1.88</v>
      </c>
      <c r="N429" s="299">
        <v>1.98</v>
      </c>
      <c r="O429" s="299"/>
      <c r="P429" s="299" t="s">
        <v>530</v>
      </c>
      <c r="Q429" s="299">
        <v>1.4</v>
      </c>
      <c r="R429" s="299">
        <v>24</v>
      </c>
      <c r="S429" s="300">
        <v>60</v>
      </c>
      <c r="W429" s="309"/>
      <c r="X429" s="309"/>
      <c r="AE429" s="309"/>
      <c r="AF429" s="309"/>
      <c r="AG429" s="309"/>
      <c r="AH429" s="309"/>
      <c r="AI429" s="309"/>
      <c r="AJ429" s="309"/>
      <c r="AK429" s="309"/>
      <c r="AL429" s="309"/>
    </row>
    <row r="430" spans="2:38" ht="15" customHeight="1">
      <c r="B430" s="460"/>
      <c r="C430" s="458"/>
      <c r="D430" s="297" t="s">
        <v>521</v>
      </c>
      <c r="E430" s="298">
        <v>0</v>
      </c>
      <c r="F430" s="299">
        <v>0</v>
      </c>
      <c r="G430" s="299">
        <v>3</v>
      </c>
      <c r="H430" s="299">
        <v>3</v>
      </c>
      <c r="I430" s="299">
        <v>29</v>
      </c>
      <c r="J430" s="299">
        <v>12</v>
      </c>
      <c r="K430" s="299">
        <v>9</v>
      </c>
      <c r="L430" s="299">
        <v>7.0000000000000007E-2</v>
      </c>
      <c r="M430" s="299">
        <v>1.88</v>
      </c>
      <c r="N430" s="299">
        <v>1.95</v>
      </c>
      <c r="O430" s="299"/>
      <c r="P430" s="299" t="s">
        <v>265</v>
      </c>
      <c r="Q430" s="299">
        <v>0.9</v>
      </c>
      <c r="R430" s="299">
        <v>23.7</v>
      </c>
      <c r="S430" s="300">
        <v>60</v>
      </c>
      <c r="W430" s="309"/>
      <c r="X430" s="309"/>
      <c r="AE430" s="309"/>
      <c r="AF430" s="309"/>
      <c r="AG430" s="309"/>
      <c r="AH430" s="309"/>
      <c r="AI430" s="309"/>
      <c r="AJ430" s="309"/>
      <c r="AK430" s="309"/>
      <c r="AL430" s="309"/>
    </row>
    <row r="431" spans="2:38" ht="15" customHeight="1">
      <c r="B431" s="460"/>
      <c r="C431" s="458"/>
      <c r="D431" s="297" t="s">
        <v>522</v>
      </c>
      <c r="E431" s="298">
        <v>0</v>
      </c>
      <c r="F431" s="299">
        <v>1</v>
      </c>
      <c r="G431" s="299">
        <v>5</v>
      </c>
      <c r="H431" s="299">
        <v>6</v>
      </c>
      <c r="I431" s="299">
        <v>30</v>
      </c>
      <c r="J431" s="299">
        <v>15</v>
      </c>
      <c r="K431" s="299">
        <v>15</v>
      </c>
      <c r="L431" s="299">
        <v>0.15</v>
      </c>
      <c r="M431" s="299">
        <v>1.89</v>
      </c>
      <c r="N431" s="299">
        <v>2.04</v>
      </c>
      <c r="O431" s="299"/>
      <c r="P431" s="299" t="s">
        <v>506</v>
      </c>
      <c r="Q431" s="299">
        <v>1.5</v>
      </c>
      <c r="R431" s="299">
        <v>24</v>
      </c>
      <c r="S431" s="300">
        <v>58</v>
      </c>
      <c r="W431" s="309"/>
      <c r="X431" s="309"/>
      <c r="AE431" s="309"/>
      <c r="AF431" s="309"/>
      <c r="AG431" s="309"/>
      <c r="AH431" s="309"/>
      <c r="AI431" s="309"/>
      <c r="AJ431" s="309"/>
      <c r="AK431" s="309"/>
      <c r="AL431" s="309"/>
    </row>
    <row r="432" spans="2:38" ht="15" customHeight="1">
      <c r="B432" s="460"/>
      <c r="C432" s="458"/>
      <c r="D432" s="297" t="s">
        <v>523</v>
      </c>
      <c r="E432" s="298">
        <v>0</v>
      </c>
      <c r="F432" s="299">
        <v>1</v>
      </c>
      <c r="G432" s="299">
        <v>7</v>
      </c>
      <c r="H432" s="299">
        <v>8</v>
      </c>
      <c r="I432" s="299">
        <v>30</v>
      </c>
      <c r="J432" s="299">
        <v>38</v>
      </c>
      <c r="K432" s="299">
        <v>25</v>
      </c>
      <c r="L432" s="299">
        <v>0.21</v>
      </c>
      <c r="M432" s="299">
        <v>1.9</v>
      </c>
      <c r="N432" s="299">
        <v>2.11</v>
      </c>
      <c r="O432" s="299"/>
      <c r="P432" s="299" t="s">
        <v>531</v>
      </c>
      <c r="Q432" s="299">
        <v>0.6</v>
      </c>
      <c r="R432" s="299">
        <v>23.6</v>
      </c>
      <c r="S432" s="300">
        <v>60</v>
      </c>
      <c r="W432" s="309"/>
      <c r="X432" s="309"/>
      <c r="AE432" s="309"/>
      <c r="AF432" s="309"/>
      <c r="AG432" s="309"/>
      <c r="AH432" s="309"/>
      <c r="AI432" s="309"/>
      <c r="AJ432" s="309"/>
      <c r="AK432" s="309"/>
      <c r="AL432" s="309"/>
    </row>
    <row r="433" spans="2:38" ht="15" customHeight="1">
      <c r="B433" s="460"/>
      <c r="C433" s="458"/>
      <c r="D433" s="297" t="s">
        <v>524</v>
      </c>
      <c r="E433" s="298">
        <v>0</v>
      </c>
      <c r="F433" s="299">
        <v>1</v>
      </c>
      <c r="G433" s="299">
        <v>5</v>
      </c>
      <c r="H433" s="299">
        <v>6</v>
      </c>
      <c r="I433" s="299">
        <v>28</v>
      </c>
      <c r="J433" s="299">
        <v>25</v>
      </c>
      <c r="K433" s="299">
        <v>13</v>
      </c>
      <c r="L433" s="299">
        <v>0.13</v>
      </c>
      <c r="M433" s="299">
        <v>1.89</v>
      </c>
      <c r="N433" s="299">
        <v>2.02</v>
      </c>
      <c r="O433" s="299"/>
      <c r="P433" s="299" t="s">
        <v>530</v>
      </c>
      <c r="Q433" s="299">
        <v>1.9</v>
      </c>
      <c r="R433" s="299">
        <v>22.6</v>
      </c>
      <c r="S433" s="300">
        <v>67</v>
      </c>
      <c r="W433" s="309"/>
      <c r="X433" s="309"/>
      <c r="AE433" s="309"/>
      <c r="AF433" s="309"/>
      <c r="AG433" s="309"/>
      <c r="AH433" s="309"/>
      <c r="AI433" s="309"/>
      <c r="AJ433" s="309"/>
      <c r="AK433" s="309"/>
      <c r="AL433" s="309"/>
    </row>
    <row r="434" spans="2:38" ht="15" customHeight="1">
      <c r="B434" s="460"/>
      <c r="C434" s="458"/>
      <c r="D434" s="297" t="s">
        <v>525</v>
      </c>
      <c r="E434" s="298">
        <v>0</v>
      </c>
      <c r="F434" s="299">
        <v>1</v>
      </c>
      <c r="G434" s="299">
        <v>5</v>
      </c>
      <c r="H434" s="299">
        <v>6</v>
      </c>
      <c r="I434" s="299">
        <v>25</v>
      </c>
      <c r="J434" s="299">
        <v>21</v>
      </c>
      <c r="K434" s="299">
        <v>14</v>
      </c>
      <c r="L434" s="299">
        <v>0.1</v>
      </c>
      <c r="M434" s="299">
        <v>1.87</v>
      </c>
      <c r="N434" s="299">
        <v>1.97</v>
      </c>
      <c r="O434" s="299"/>
      <c r="P434" s="299" t="s">
        <v>530</v>
      </c>
      <c r="Q434" s="299">
        <v>1.5</v>
      </c>
      <c r="R434" s="299">
        <v>21.9</v>
      </c>
      <c r="S434" s="300">
        <v>71</v>
      </c>
      <c r="W434" s="309"/>
      <c r="X434" s="309"/>
      <c r="AE434" s="309"/>
      <c r="AF434" s="309"/>
      <c r="AG434" s="309"/>
      <c r="AH434" s="309"/>
      <c r="AI434" s="309"/>
      <c r="AJ434" s="309"/>
      <c r="AK434" s="309"/>
      <c r="AL434" s="309"/>
    </row>
    <row r="435" spans="2:38" ht="15" customHeight="1">
      <c r="B435" s="460"/>
      <c r="C435" s="458"/>
      <c r="D435" s="297" t="s">
        <v>526</v>
      </c>
      <c r="E435" s="298">
        <v>0</v>
      </c>
      <c r="F435" s="299">
        <v>4</v>
      </c>
      <c r="G435" s="299">
        <v>12</v>
      </c>
      <c r="H435" s="299">
        <v>16</v>
      </c>
      <c r="I435" s="299">
        <v>19</v>
      </c>
      <c r="J435" s="299">
        <v>91</v>
      </c>
      <c r="K435" s="299">
        <v>137</v>
      </c>
      <c r="L435" s="299">
        <v>7.0000000000000007E-2</v>
      </c>
      <c r="M435" s="299">
        <v>1.92</v>
      </c>
      <c r="N435" s="299">
        <v>1.99</v>
      </c>
      <c r="O435" s="299"/>
      <c r="P435" s="299" t="s">
        <v>530</v>
      </c>
      <c r="Q435" s="299">
        <v>0.8</v>
      </c>
      <c r="R435" s="299">
        <v>21.4</v>
      </c>
      <c r="S435" s="300">
        <v>72</v>
      </c>
      <c r="W435" s="309"/>
      <c r="X435" s="309"/>
      <c r="AE435" s="309"/>
      <c r="AF435" s="309"/>
      <c r="AG435" s="309"/>
      <c r="AH435" s="309"/>
      <c r="AI435" s="309"/>
      <c r="AJ435" s="309"/>
      <c r="AK435" s="309"/>
      <c r="AL435" s="309"/>
    </row>
    <row r="436" spans="2:38" ht="15" customHeight="1">
      <c r="B436" s="460"/>
      <c r="C436" s="458"/>
      <c r="D436" s="297" t="s">
        <v>527</v>
      </c>
      <c r="E436" s="298">
        <v>0</v>
      </c>
      <c r="F436" s="299">
        <v>1</v>
      </c>
      <c r="G436" s="299">
        <v>10</v>
      </c>
      <c r="H436" s="299">
        <v>11</v>
      </c>
      <c r="I436" s="299">
        <v>18</v>
      </c>
      <c r="J436" s="299">
        <v>106</v>
      </c>
      <c r="K436" s="299">
        <v>17</v>
      </c>
      <c r="L436" s="299">
        <v>0.16</v>
      </c>
      <c r="M436" s="299">
        <v>2.0299999999999998</v>
      </c>
      <c r="N436" s="299">
        <v>2.19</v>
      </c>
      <c r="O436" s="299"/>
      <c r="P436" s="299" t="s">
        <v>493</v>
      </c>
      <c r="Q436" s="299">
        <v>1.4</v>
      </c>
      <c r="R436" s="299">
        <v>21.1</v>
      </c>
      <c r="S436" s="300">
        <v>71</v>
      </c>
      <c r="W436" s="309"/>
      <c r="X436" s="309"/>
      <c r="AE436" s="309"/>
      <c r="AF436" s="309"/>
      <c r="AG436" s="309"/>
      <c r="AH436" s="309"/>
      <c r="AI436" s="309"/>
      <c r="AJ436" s="309"/>
      <c r="AK436" s="309"/>
      <c r="AL436" s="309"/>
    </row>
    <row r="437" spans="2:38" ht="15" customHeight="1">
      <c r="B437" s="460"/>
      <c r="C437" s="458"/>
      <c r="D437" s="297" t="s">
        <v>528</v>
      </c>
      <c r="E437" s="298">
        <v>0</v>
      </c>
      <c r="F437" s="299">
        <v>4</v>
      </c>
      <c r="G437" s="299">
        <v>14</v>
      </c>
      <c r="H437" s="299">
        <v>18</v>
      </c>
      <c r="I437" s="299">
        <v>13</v>
      </c>
      <c r="J437" s="299">
        <v>19</v>
      </c>
      <c r="K437" s="299">
        <v>6</v>
      </c>
      <c r="L437" s="299">
        <v>0.16</v>
      </c>
      <c r="M437" s="299">
        <v>1.96</v>
      </c>
      <c r="N437" s="299">
        <v>2.12</v>
      </c>
      <c r="O437" s="299"/>
      <c r="P437" s="299" t="s">
        <v>493</v>
      </c>
      <c r="Q437" s="299">
        <v>1.8</v>
      </c>
      <c r="R437" s="299">
        <v>20.7</v>
      </c>
      <c r="S437" s="300">
        <v>72</v>
      </c>
      <c r="W437" s="309"/>
      <c r="X437" s="309"/>
      <c r="AE437" s="309"/>
      <c r="AF437" s="309"/>
      <c r="AG437" s="309"/>
      <c r="AH437" s="309"/>
      <c r="AI437" s="309"/>
      <c r="AJ437" s="309"/>
      <c r="AK437" s="309"/>
      <c r="AL437" s="309"/>
    </row>
    <row r="438" spans="2:38" ht="15" customHeight="1">
      <c r="B438" s="460"/>
      <c r="C438" s="459"/>
      <c r="D438" s="297" t="s">
        <v>529</v>
      </c>
      <c r="E438" s="298">
        <v>0</v>
      </c>
      <c r="F438" s="299">
        <v>2</v>
      </c>
      <c r="G438" s="299">
        <v>9</v>
      </c>
      <c r="H438" s="299">
        <v>11</v>
      </c>
      <c r="I438" s="299">
        <v>14</v>
      </c>
      <c r="J438" s="299">
        <v>11</v>
      </c>
      <c r="K438" s="299">
        <v>10</v>
      </c>
      <c r="L438" s="299">
        <v>0.1</v>
      </c>
      <c r="M438" s="299">
        <v>2.06</v>
      </c>
      <c r="N438" s="299">
        <v>2.16</v>
      </c>
      <c r="O438" s="299"/>
      <c r="P438" s="299" t="s">
        <v>493</v>
      </c>
      <c r="Q438" s="299">
        <v>1.9</v>
      </c>
      <c r="R438" s="299">
        <v>20.8</v>
      </c>
      <c r="S438" s="300">
        <v>73</v>
      </c>
      <c r="W438" s="309"/>
      <c r="X438" s="309"/>
      <c r="AE438" s="309"/>
      <c r="AF438" s="309"/>
      <c r="AG438" s="309"/>
      <c r="AH438" s="309"/>
      <c r="AI438" s="309"/>
      <c r="AJ438" s="309"/>
      <c r="AK438" s="309"/>
      <c r="AL438" s="309"/>
    </row>
    <row r="439" spans="2:38" ht="15" customHeight="1">
      <c r="B439" s="460"/>
      <c r="C439" s="457">
        <v>42575</v>
      </c>
      <c r="D439" s="297" t="s">
        <v>492</v>
      </c>
      <c r="E439" s="298">
        <v>1</v>
      </c>
      <c r="F439" s="299">
        <v>0</v>
      </c>
      <c r="G439" s="299">
        <v>7</v>
      </c>
      <c r="H439" s="299">
        <v>7</v>
      </c>
      <c r="I439" s="299">
        <v>15</v>
      </c>
      <c r="J439" s="299">
        <v>15</v>
      </c>
      <c r="K439" s="299">
        <v>5</v>
      </c>
      <c r="L439" s="299">
        <v>0.09</v>
      </c>
      <c r="M439" s="299">
        <v>2.0099999999999998</v>
      </c>
      <c r="N439" s="299">
        <v>2.1</v>
      </c>
      <c r="O439" s="299"/>
      <c r="P439" s="299" t="s">
        <v>498</v>
      </c>
      <c r="Q439" s="299">
        <v>1.2</v>
      </c>
      <c r="R439" s="299">
        <v>20.2</v>
      </c>
      <c r="S439" s="300">
        <v>73</v>
      </c>
      <c r="W439" s="309"/>
      <c r="X439" s="309"/>
      <c r="AE439" s="309"/>
      <c r="AF439" s="309"/>
      <c r="AG439" s="309"/>
      <c r="AH439" s="309"/>
      <c r="AI439" s="309"/>
      <c r="AJ439" s="309"/>
      <c r="AK439" s="309"/>
      <c r="AL439" s="309"/>
    </row>
    <row r="440" spans="2:38" ht="15" customHeight="1">
      <c r="B440" s="460"/>
      <c r="C440" s="458"/>
      <c r="D440" s="297" t="s">
        <v>495</v>
      </c>
      <c r="E440" s="298">
        <v>0</v>
      </c>
      <c r="F440" s="299">
        <v>0</v>
      </c>
      <c r="G440" s="299">
        <v>7</v>
      </c>
      <c r="H440" s="299">
        <v>7</v>
      </c>
      <c r="I440" s="299">
        <v>12</v>
      </c>
      <c r="J440" s="299">
        <v>19</v>
      </c>
      <c r="K440" s="299">
        <v>6</v>
      </c>
      <c r="L440" s="299">
        <v>0.08</v>
      </c>
      <c r="M440" s="299">
        <v>2.12</v>
      </c>
      <c r="N440" s="299">
        <v>2.2000000000000002</v>
      </c>
      <c r="O440" s="299"/>
      <c r="P440" s="299" t="s">
        <v>498</v>
      </c>
      <c r="Q440" s="299">
        <v>1.5</v>
      </c>
      <c r="R440" s="299">
        <v>18.399999999999999</v>
      </c>
      <c r="S440" s="300">
        <v>75</v>
      </c>
      <c r="W440" s="309"/>
      <c r="X440" s="309"/>
      <c r="AE440" s="309"/>
      <c r="AF440" s="309"/>
      <c r="AG440" s="309"/>
      <c r="AH440" s="309"/>
      <c r="AI440" s="309"/>
      <c r="AJ440" s="309"/>
      <c r="AK440" s="309"/>
      <c r="AL440" s="309"/>
    </row>
    <row r="441" spans="2:38" ht="15" customHeight="1">
      <c r="B441" s="460"/>
      <c r="C441" s="458"/>
      <c r="D441" s="297" t="s">
        <v>497</v>
      </c>
      <c r="E441" s="298">
        <v>0</v>
      </c>
      <c r="F441" s="299">
        <v>0</v>
      </c>
      <c r="G441" s="299">
        <v>6</v>
      </c>
      <c r="H441" s="299">
        <v>6</v>
      </c>
      <c r="I441" s="299">
        <v>11</v>
      </c>
      <c r="J441" s="299">
        <v>13</v>
      </c>
      <c r="K441" s="299">
        <v>11</v>
      </c>
      <c r="L441" s="299">
        <v>0.09</v>
      </c>
      <c r="M441" s="299">
        <v>2.15</v>
      </c>
      <c r="N441" s="299">
        <v>2.2400000000000002</v>
      </c>
      <c r="O441" s="299"/>
      <c r="P441" s="299" t="s">
        <v>498</v>
      </c>
      <c r="Q441" s="299">
        <v>0.9</v>
      </c>
      <c r="R441" s="299">
        <v>18.399999999999999</v>
      </c>
      <c r="S441" s="300">
        <v>78</v>
      </c>
      <c r="W441" s="309"/>
      <c r="X441" s="309"/>
      <c r="AE441" s="309"/>
      <c r="AF441" s="309"/>
      <c r="AG441" s="309"/>
      <c r="AH441" s="309"/>
      <c r="AI441" s="309"/>
      <c r="AJ441" s="309"/>
      <c r="AK441" s="309"/>
      <c r="AL441" s="309"/>
    </row>
    <row r="442" spans="2:38" ht="15" customHeight="1">
      <c r="B442" s="460"/>
      <c r="C442" s="458"/>
      <c r="D442" s="297" t="s">
        <v>500</v>
      </c>
      <c r="E442" s="298">
        <v>0</v>
      </c>
      <c r="F442" s="299">
        <v>1</v>
      </c>
      <c r="G442" s="299">
        <v>6</v>
      </c>
      <c r="H442" s="299">
        <v>7</v>
      </c>
      <c r="I442" s="299">
        <v>7</v>
      </c>
      <c r="J442" s="299">
        <v>14</v>
      </c>
      <c r="K442" s="299">
        <v>11</v>
      </c>
      <c r="L442" s="299">
        <v>0.08</v>
      </c>
      <c r="M442" s="299">
        <v>2.27</v>
      </c>
      <c r="N442" s="299">
        <v>2.35</v>
      </c>
      <c r="O442" s="299"/>
      <c r="P442" s="299" t="s">
        <v>498</v>
      </c>
      <c r="Q442" s="299">
        <v>1.4</v>
      </c>
      <c r="R442" s="299">
        <v>17.8</v>
      </c>
      <c r="S442" s="300">
        <v>77</v>
      </c>
      <c r="W442" s="309"/>
      <c r="X442" s="309"/>
      <c r="AE442" s="309"/>
      <c r="AF442" s="309"/>
      <c r="AG442" s="309"/>
      <c r="AH442" s="309"/>
      <c r="AI442" s="309"/>
      <c r="AJ442" s="309"/>
      <c r="AK442" s="309"/>
      <c r="AL442" s="309"/>
    </row>
    <row r="443" spans="2:38" ht="15" customHeight="1">
      <c r="B443" s="460"/>
      <c r="C443" s="458"/>
      <c r="D443" s="297" t="s">
        <v>503</v>
      </c>
      <c r="E443" s="298">
        <v>0</v>
      </c>
      <c r="F443" s="299">
        <v>1</v>
      </c>
      <c r="G443" s="299">
        <v>5</v>
      </c>
      <c r="H443" s="299">
        <v>6</v>
      </c>
      <c r="I443" s="299">
        <v>7</v>
      </c>
      <c r="J443" s="299">
        <v>12</v>
      </c>
      <c r="K443" s="299">
        <v>6</v>
      </c>
      <c r="L443" s="299">
        <v>0.09</v>
      </c>
      <c r="M443" s="299">
        <v>2.4700000000000002</v>
      </c>
      <c r="N443" s="299">
        <v>2.56</v>
      </c>
      <c r="O443" s="299"/>
      <c r="P443" s="299" t="s">
        <v>498</v>
      </c>
      <c r="Q443" s="299">
        <v>1.4</v>
      </c>
      <c r="R443" s="299">
        <v>17</v>
      </c>
      <c r="S443" s="300">
        <v>77</v>
      </c>
      <c r="W443" s="309"/>
      <c r="X443" s="309"/>
      <c r="AE443" s="309"/>
      <c r="AF443" s="309"/>
      <c r="AG443" s="309"/>
      <c r="AH443" s="309"/>
      <c r="AI443" s="309"/>
      <c r="AJ443" s="309"/>
      <c r="AK443" s="309"/>
      <c r="AL443" s="309"/>
    </row>
    <row r="444" spans="2:38" ht="15" customHeight="1">
      <c r="B444" s="460"/>
      <c r="C444" s="458"/>
      <c r="D444" s="297" t="s">
        <v>505</v>
      </c>
      <c r="E444" s="298">
        <v>0</v>
      </c>
      <c r="F444" s="299">
        <v>1</v>
      </c>
      <c r="G444" s="299">
        <v>6</v>
      </c>
      <c r="H444" s="299">
        <v>7</v>
      </c>
      <c r="I444" s="299">
        <v>8</v>
      </c>
      <c r="J444" s="299">
        <v>27</v>
      </c>
      <c r="K444" s="299">
        <v>15</v>
      </c>
      <c r="L444" s="299">
        <v>0.09</v>
      </c>
      <c r="M444" s="299">
        <v>2.31</v>
      </c>
      <c r="N444" s="299">
        <v>2.4</v>
      </c>
      <c r="O444" s="299"/>
      <c r="P444" s="299" t="s">
        <v>498</v>
      </c>
      <c r="Q444" s="299">
        <v>2.1</v>
      </c>
      <c r="R444" s="299">
        <v>18.100000000000001</v>
      </c>
      <c r="S444" s="300">
        <v>76</v>
      </c>
      <c r="W444" s="309"/>
      <c r="X444" s="309"/>
      <c r="AE444" s="309"/>
      <c r="AF444" s="309"/>
      <c r="AG444" s="309"/>
      <c r="AH444" s="309"/>
      <c r="AI444" s="309"/>
      <c r="AJ444" s="309"/>
      <c r="AK444" s="309"/>
      <c r="AL444" s="309"/>
    </row>
    <row r="445" spans="2:38" ht="15" customHeight="1">
      <c r="B445" s="460"/>
      <c r="C445" s="458"/>
      <c r="D445" s="297" t="s">
        <v>508</v>
      </c>
      <c r="E445" s="298">
        <v>0</v>
      </c>
      <c r="F445" s="299">
        <v>1</v>
      </c>
      <c r="G445" s="299">
        <v>4</v>
      </c>
      <c r="H445" s="299">
        <v>5</v>
      </c>
      <c r="I445" s="299">
        <v>7</v>
      </c>
      <c r="J445" s="299">
        <v>20</v>
      </c>
      <c r="K445" s="299">
        <v>11</v>
      </c>
      <c r="L445" s="299">
        <v>7.0000000000000007E-2</v>
      </c>
      <c r="M445" s="299">
        <v>2.15</v>
      </c>
      <c r="N445" s="299">
        <v>2.2200000000000002</v>
      </c>
      <c r="O445" s="299"/>
      <c r="P445" s="299" t="s">
        <v>493</v>
      </c>
      <c r="Q445" s="299">
        <v>2.5</v>
      </c>
      <c r="R445" s="299">
        <v>19.399999999999999</v>
      </c>
      <c r="S445" s="300">
        <v>75</v>
      </c>
      <c r="W445" s="309"/>
      <c r="X445" s="309"/>
      <c r="AE445" s="309"/>
      <c r="AF445" s="309"/>
      <c r="AG445" s="309"/>
      <c r="AH445" s="309"/>
      <c r="AI445" s="309"/>
      <c r="AJ445" s="309"/>
      <c r="AK445" s="309"/>
      <c r="AL445" s="309"/>
    </row>
    <row r="446" spans="2:38" ht="15" customHeight="1">
      <c r="B446" s="460"/>
      <c r="C446" s="458"/>
      <c r="D446" s="297" t="s">
        <v>510</v>
      </c>
      <c r="E446" s="298">
        <v>0</v>
      </c>
      <c r="F446" s="299">
        <v>2</v>
      </c>
      <c r="G446" s="299">
        <v>4</v>
      </c>
      <c r="H446" s="299">
        <v>6</v>
      </c>
      <c r="I446" s="299">
        <v>9</v>
      </c>
      <c r="J446" s="299">
        <v>12</v>
      </c>
      <c r="K446" s="299">
        <v>4</v>
      </c>
      <c r="L446" s="299">
        <v>7.0000000000000007E-2</v>
      </c>
      <c r="M446" s="299">
        <v>2.09</v>
      </c>
      <c r="N446" s="299">
        <v>2.16</v>
      </c>
      <c r="O446" s="299"/>
      <c r="P446" s="299" t="s">
        <v>506</v>
      </c>
      <c r="Q446" s="299">
        <v>2.5</v>
      </c>
      <c r="R446" s="299">
        <v>21</v>
      </c>
      <c r="S446" s="300">
        <v>69</v>
      </c>
      <c r="W446" s="309"/>
      <c r="X446" s="309"/>
      <c r="AE446" s="309"/>
      <c r="AF446" s="309"/>
      <c r="AG446" s="309"/>
      <c r="AH446" s="309"/>
      <c r="AI446" s="309"/>
      <c r="AJ446" s="309"/>
      <c r="AK446" s="309"/>
      <c r="AL446" s="309"/>
    </row>
    <row r="447" spans="2:38" ht="15" customHeight="1">
      <c r="B447" s="460"/>
      <c r="C447" s="458"/>
      <c r="D447" s="297" t="s">
        <v>511</v>
      </c>
      <c r="E447" s="298">
        <v>0</v>
      </c>
      <c r="F447" s="299">
        <v>1</v>
      </c>
      <c r="G447" s="299">
        <v>4</v>
      </c>
      <c r="H447" s="299">
        <v>5</v>
      </c>
      <c r="I447" s="299">
        <v>14</v>
      </c>
      <c r="J447" s="299">
        <v>18</v>
      </c>
      <c r="K447" s="299">
        <v>9</v>
      </c>
      <c r="L447" s="299">
        <v>0.06</v>
      </c>
      <c r="M447" s="299">
        <v>2.02</v>
      </c>
      <c r="N447" s="299">
        <v>2.08</v>
      </c>
      <c r="O447" s="299"/>
      <c r="P447" s="299" t="s">
        <v>506</v>
      </c>
      <c r="Q447" s="299">
        <v>1.7</v>
      </c>
      <c r="R447" s="299">
        <v>22.9</v>
      </c>
      <c r="S447" s="300">
        <v>63</v>
      </c>
      <c r="W447" s="309"/>
      <c r="X447" s="309"/>
      <c r="AE447" s="309"/>
      <c r="AF447" s="309"/>
      <c r="AG447" s="309"/>
      <c r="AH447" s="309"/>
      <c r="AI447" s="309"/>
      <c r="AJ447" s="309"/>
      <c r="AK447" s="309"/>
      <c r="AL447" s="309"/>
    </row>
    <row r="448" spans="2:38" ht="15" customHeight="1" thickBot="1">
      <c r="B448" s="460"/>
      <c r="C448" s="458"/>
      <c r="D448" s="310" t="s">
        <v>512</v>
      </c>
      <c r="E448" s="311">
        <v>0</v>
      </c>
      <c r="F448" s="304">
        <v>1</v>
      </c>
      <c r="G448" s="304">
        <v>3</v>
      </c>
      <c r="H448" s="304">
        <v>4</v>
      </c>
      <c r="I448" s="304">
        <v>21</v>
      </c>
      <c r="J448" s="304">
        <v>9</v>
      </c>
      <c r="K448" s="304">
        <v>10</v>
      </c>
      <c r="L448" s="304">
        <v>0.06</v>
      </c>
      <c r="M448" s="304">
        <v>1.92</v>
      </c>
      <c r="N448" s="304">
        <v>1.98</v>
      </c>
      <c r="O448" s="304"/>
      <c r="P448" s="304" t="s">
        <v>506</v>
      </c>
      <c r="Q448" s="304">
        <v>2.2000000000000002</v>
      </c>
      <c r="R448" s="304">
        <v>24.5</v>
      </c>
      <c r="S448" s="305">
        <v>59</v>
      </c>
      <c r="W448" s="309"/>
      <c r="X448" s="309"/>
      <c r="AE448" s="309"/>
      <c r="AF448" s="309"/>
      <c r="AG448" s="309"/>
      <c r="AH448" s="309"/>
      <c r="AI448" s="309"/>
      <c r="AJ448" s="309"/>
      <c r="AK448" s="309"/>
      <c r="AL448" s="309"/>
    </row>
    <row r="449" spans="2:38" ht="15" customHeight="1">
      <c r="B449" s="460"/>
      <c r="C449" s="458"/>
      <c r="D449" s="293" t="s">
        <v>514</v>
      </c>
      <c r="E449" s="294">
        <v>0</v>
      </c>
      <c r="F449" s="295">
        <v>1</v>
      </c>
      <c r="G449" s="295">
        <v>4</v>
      </c>
      <c r="H449" s="295">
        <v>5</v>
      </c>
      <c r="I449" s="295">
        <v>26</v>
      </c>
      <c r="J449" s="295">
        <v>16</v>
      </c>
      <c r="K449" s="295">
        <v>13</v>
      </c>
      <c r="L449" s="295">
        <v>0.06</v>
      </c>
      <c r="M449" s="295">
        <v>1.89</v>
      </c>
      <c r="N449" s="295">
        <v>1.95</v>
      </c>
      <c r="O449" s="295"/>
      <c r="P449" s="295" t="s">
        <v>493</v>
      </c>
      <c r="Q449" s="295">
        <v>1.1000000000000001</v>
      </c>
      <c r="R449" s="295">
        <v>25.6</v>
      </c>
      <c r="S449" s="296">
        <v>56</v>
      </c>
      <c r="W449" s="309"/>
      <c r="X449" s="309"/>
      <c r="AE449" s="309"/>
      <c r="AF449" s="309"/>
      <c r="AG449" s="309"/>
      <c r="AH449" s="309"/>
      <c r="AI449" s="309"/>
      <c r="AJ449" s="309"/>
      <c r="AK449" s="309"/>
      <c r="AL449" s="309"/>
    </row>
    <row r="450" spans="2:38" ht="15" customHeight="1">
      <c r="B450" s="460"/>
      <c r="C450" s="458"/>
      <c r="D450" s="297" t="s">
        <v>516</v>
      </c>
      <c r="E450" s="298">
        <v>0</v>
      </c>
      <c r="F450" s="299">
        <v>1</v>
      </c>
      <c r="G450" s="299">
        <v>4</v>
      </c>
      <c r="H450" s="299">
        <v>5</v>
      </c>
      <c r="I450" s="299">
        <v>28</v>
      </c>
      <c r="J450" s="299">
        <v>19</v>
      </c>
      <c r="K450" s="299">
        <v>9</v>
      </c>
      <c r="L450" s="299">
        <v>0.08</v>
      </c>
      <c r="M450" s="299">
        <v>1.88</v>
      </c>
      <c r="N450" s="299">
        <v>1.96</v>
      </c>
      <c r="O450" s="299"/>
      <c r="P450" s="299" t="s">
        <v>535</v>
      </c>
      <c r="Q450" s="299">
        <v>1.3</v>
      </c>
      <c r="R450" s="299">
        <v>25.8</v>
      </c>
      <c r="S450" s="300">
        <v>54</v>
      </c>
      <c r="W450" s="309"/>
      <c r="X450" s="309"/>
      <c r="AE450" s="309"/>
      <c r="AF450" s="309"/>
      <c r="AG450" s="309"/>
      <c r="AH450" s="309"/>
      <c r="AI450" s="309"/>
      <c r="AJ450" s="309"/>
      <c r="AK450" s="309"/>
      <c r="AL450" s="309"/>
    </row>
    <row r="451" spans="2:38" ht="15" customHeight="1">
      <c r="B451" s="460"/>
      <c r="C451" s="458"/>
      <c r="D451" s="297" t="s">
        <v>517</v>
      </c>
      <c r="E451" s="298">
        <v>0</v>
      </c>
      <c r="F451" s="299">
        <v>1</v>
      </c>
      <c r="G451" s="299">
        <v>4</v>
      </c>
      <c r="H451" s="299">
        <v>5</v>
      </c>
      <c r="I451" s="299">
        <v>27</v>
      </c>
      <c r="J451" s="299">
        <v>17</v>
      </c>
      <c r="K451" s="299">
        <v>7</v>
      </c>
      <c r="L451" s="299">
        <v>7.0000000000000007E-2</v>
      </c>
      <c r="M451" s="299">
        <v>1.87</v>
      </c>
      <c r="N451" s="299">
        <v>1.94</v>
      </c>
      <c r="O451" s="299"/>
      <c r="P451" s="299" t="s">
        <v>518</v>
      </c>
      <c r="Q451" s="299">
        <v>1.3</v>
      </c>
      <c r="R451" s="299">
        <v>27.4</v>
      </c>
      <c r="S451" s="300">
        <v>57</v>
      </c>
      <c r="W451" s="309"/>
      <c r="X451" s="309"/>
      <c r="AE451" s="309"/>
      <c r="AF451" s="309"/>
      <c r="AG451" s="309"/>
      <c r="AH451" s="309"/>
      <c r="AI451" s="309"/>
      <c r="AJ451" s="309"/>
      <c r="AK451" s="309"/>
      <c r="AL451" s="309"/>
    </row>
    <row r="452" spans="2:38" ht="15" customHeight="1">
      <c r="B452" s="460"/>
      <c r="C452" s="458"/>
      <c r="D452" s="297" t="s">
        <v>519</v>
      </c>
      <c r="E452" s="298">
        <v>0</v>
      </c>
      <c r="F452" s="299">
        <v>1</v>
      </c>
      <c r="G452" s="299">
        <v>3</v>
      </c>
      <c r="H452" s="299">
        <v>4</v>
      </c>
      <c r="I452" s="299">
        <v>33</v>
      </c>
      <c r="J452" s="299">
        <v>13</v>
      </c>
      <c r="K452" s="299">
        <v>10</v>
      </c>
      <c r="L452" s="299">
        <v>0.06</v>
      </c>
      <c r="M452" s="299">
        <v>1.85</v>
      </c>
      <c r="N452" s="299">
        <v>1.91</v>
      </c>
      <c r="O452" s="299"/>
      <c r="P452" s="299" t="s">
        <v>538</v>
      </c>
      <c r="Q452" s="299">
        <v>2.5</v>
      </c>
      <c r="R452" s="299">
        <v>28.2</v>
      </c>
      <c r="S452" s="300">
        <v>47</v>
      </c>
      <c r="W452" s="309"/>
      <c r="X452" s="309"/>
      <c r="AE452" s="309"/>
      <c r="AF452" s="309"/>
      <c r="AG452" s="309"/>
      <c r="AH452" s="309"/>
      <c r="AI452" s="309"/>
      <c r="AJ452" s="309"/>
      <c r="AK452" s="309"/>
      <c r="AL452" s="309"/>
    </row>
    <row r="453" spans="2:38" ht="15" customHeight="1">
      <c r="B453" s="460"/>
      <c r="C453" s="458"/>
      <c r="D453" s="297" t="s">
        <v>520</v>
      </c>
      <c r="E453" s="298">
        <v>0</v>
      </c>
      <c r="F453" s="299">
        <v>0</v>
      </c>
      <c r="G453" s="299">
        <v>4</v>
      </c>
      <c r="H453" s="299">
        <v>4</v>
      </c>
      <c r="I453" s="299">
        <v>32</v>
      </c>
      <c r="J453" s="299">
        <v>13</v>
      </c>
      <c r="K453" s="299">
        <v>7</v>
      </c>
      <c r="L453" s="299">
        <v>0.05</v>
      </c>
      <c r="M453" s="299">
        <v>1.85</v>
      </c>
      <c r="N453" s="299">
        <v>1.9</v>
      </c>
      <c r="O453" s="299"/>
      <c r="P453" s="299" t="s">
        <v>530</v>
      </c>
      <c r="Q453" s="299">
        <v>2.7</v>
      </c>
      <c r="R453" s="299">
        <v>26.4</v>
      </c>
      <c r="S453" s="300">
        <v>52</v>
      </c>
      <c r="W453" s="309"/>
      <c r="X453" s="309"/>
      <c r="AE453" s="309"/>
      <c r="AF453" s="309"/>
      <c r="AG453" s="309"/>
      <c r="AH453" s="309"/>
      <c r="AI453" s="309"/>
      <c r="AJ453" s="309"/>
      <c r="AK453" s="309"/>
      <c r="AL453" s="309"/>
    </row>
    <row r="454" spans="2:38" ht="15" customHeight="1">
      <c r="B454" s="460"/>
      <c r="C454" s="458"/>
      <c r="D454" s="297" t="s">
        <v>521</v>
      </c>
      <c r="E454" s="298">
        <v>0</v>
      </c>
      <c r="F454" s="299">
        <v>0</v>
      </c>
      <c r="G454" s="299">
        <v>4</v>
      </c>
      <c r="H454" s="299">
        <v>4</v>
      </c>
      <c r="I454" s="299">
        <v>30</v>
      </c>
      <c r="J454" s="299">
        <v>15</v>
      </c>
      <c r="K454" s="299">
        <v>12</v>
      </c>
      <c r="L454" s="299">
        <v>0.06</v>
      </c>
      <c r="M454" s="299">
        <v>1.84</v>
      </c>
      <c r="N454" s="299">
        <v>1.9</v>
      </c>
      <c r="O454" s="299"/>
      <c r="P454" s="299" t="s">
        <v>538</v>
      </c>
      <c r="Q454" s="299">
        <v>3.1</v>
      </c>
      <c r="R454" s="299">
        <v>26.4</v>
      </c>
      <c r="S454" s="300">
        <v>61</v>
      </c>
      <c r="W454" s="309"/>
      <c r="X454" s="309"/>
      <c r="AE454" s="309"/>
      <c r="AF454" s="309"/>
      <c r="AG454" s="309"/>
      <c r="AH454" s="309"/>
      <c r="AI454" s="309"/>
      <c r="AJ454" s="309"/>
      <c r="AK454" s="309"/>
      <c r="AL454" s="309"/>
    </row>
    <row r="455" spans="2:38" ht="15" customHeight="1">
      <c r="B455" s="460"/>
      <c r="C455" s="458"/>
      <c r="D455" s="297" t="s">
        <v>522</v>
      </c>
      <c r="E455" s="298">
        <v>1</v>
      </c>
      <c r="F455" s="299">
        <v>0</v>
      </c>
      <c r="G455" s="299">
        <v>5</v>
      </c>
      <c r="H455" s="299">
        <v>5</v>
      </c>
      <c r="I455" s="299">
        <v>29</v>
      </c>
      <c r="J455" s="299">
        <v>18</v>
      </c>
      <c r="K455" s="299">
        <v>12</v>
      </c>
      <c r="L455" s="299">
        <v>0.06</v>
      </c>
      <c r="M455" s="299">
        <v>1.84</v>
      </c>
      <c r="N455" s="299">
        <v>1.9</v>
      </c>
      <c r="O455" s="299"/>
      <c r="P455" s="299" t="s">
        <v>530</v>
      </c>
      <c r="Q455" s="299">
        <v>3.6</v>
      </c>
      <c r="R455" s="299">
        <v>25.5</v>
      </c>
      <c r="S455" s="300">
        <v>62</v>
      </c>
      <c r="W455" s="309"/>
      <c r="X455" s="309"/>
      <c r="AE455" s="309"/>
      <c r="AF455" s="309"/>
      <c r="AG455" s="309"/>
      <c r="AH455" s="309"/>
      <c r="AI455" s="309"/>
      <c r="AJ455" s="309"/>
      <c r="AK455" s="309"/>
      <c r="AL455" s="309"/>
    </row>
    <row r="456" spans="2:38" ht="15" customHeight="1">
      <c r="B456" s="460"/>
      <c r="C456" s="458"/>
      <c r="D456" s="297" t="s">
        <v>523</v>
      </c>
      <c r="E456" s="298">
        <v>0</v>
      </c>
      <c r="F456" s="299">
        <v>0</v>
      </c>
      <c r="G456" s="299">
        <v>5</v>
      </c>
      <c r="H456" s="299">
        <v>5</v>
      </c>
      <c r="I456" s="299">
        <v>24</v>
      </c>
      <c r="J456" s="299">
        <v>14</v>
      </c>
      <c r="K456" s="299">
        <v>7</v>
      </c>
      <c r="L456" s="299">
        <v>0.06</v>
      </c>
      <c r="M456" s="299">
        <v>1.84</v>
      </c>
      <c r="N456" s="299">
        <v>1.9</v>
      </c>
      <c r="O456" s="299"/>
      <c r="P456" s="299" t="s">
        <v>530</v>
      </c>
      <c r="Q456" s="299">
        <v>2.9</v>
      </c>
      <c r="R456" s="299">
        <v>24</v>
      </c>
      <c r="S456" s="300">
        <v>67</v>
      </c>
      <c r="W456" s="309"/>
      <c r="X456" s="309"/>
      <c r="AE456" s="309"/>
      <c r="AF456" s="309"/>
      <c r="AG456" s="309"/>
      <c r="AH456" s="309"/>
      <c r="AI456" s="309"/>
      <c r="AJ456" s="309"/>
      <c r="AK456" s="309"/>
      <c r="AL456" s="309"/>
    </row>
    <row r="457" spans="2:38" ht="15" customHeight="1">
      <c r="B457" s="460"/>
      <c r="C457" s="458"/>
      <c r="D457" s="297" t="s">
        <v>524</v>
      </c>
      <c r="E457" s="298">
        <v>0</v>
      </c>
      <c r="F457" s="299">
        <v>0</v>
      </c>
      <c r="G457" s="299">
        <v>5</v>
      </c>
      <c r="H457" s="299">
        <v>5</v>
      </c>
      <c r="I457" s="299">
        <v>21</v>
      </c>
      <c r="J457" s="299">
        <v>10</v>
      </c>
      <c r="K457" s="299">
        <v>2</v>
      </c>
      <c r="L457" s="299">
        <v>0.06</v>
      </c>
      <c r="M457" s="299">
        <v>1.85</v>
      </c>
      <c r="N457" s="299">
        <v>1.91</v>
      </c>
      <c r="O457" s="299"/>
      <c r="P457" s="299" t="s">
        <v>534</v>
      </c>
      <c r="Q457" s="299">
        <v>1.9</v>
      </c>
      <c r="R457" s="299">
        <v>23</v>
      </c>
      <c r="S457" s="300">
        <v>70</v>
      </c>
      <c r="W457" s="309"/>
      <c r="X457" s="309"/>
      <c r="AE457" s="309"/>
      <c r="AF457" s="309"/>
      <c r="AG457" s="309"/>
      <c r="AH457" s="309"/>
      <c r="AI457" s="309"/>
      <c r="AJ457" s="309"/>
      <c r="AK457" s="309"/>
      <c r="AL457" s="309"/>
    </row>
    <row r="458" spans="2:38" ht="15" customHeight="1">
      <c r="B458" s="460"/>
      <c r="C458" s="458"/>
      <c r="D458" s="297" t="s">
        <v>525</v>
      </c>
      <c r="E458" s="298">
        <v>0</v>
      </c>
      <c r="F458" s="299">
        <v>0</v>
      </c>
      <c r="G458" s="299">
        <v>6</v>
      </c>
      <c r="H458" s="299">
        <v>6</v>
      </c>
      <c r="I458" s="299">
        <v>21</v>
      </c>
      <c r="J458" s="299">
        <v>19</v>
      </c>
      <c r="K458" s="299">
        <v>2</v>
      </c>
      <c r="L458" s="299">
        <v>0.05</v>
      </c>
      <c r="M458" s="299">
        <v>1.84</v>
      </c>
      <c r="N458" s="299">
        <v>1.89</v>
      </c>
      <c r="O458" s="299"/>
      <c r="P458" s="299" t="s">
        <v>534</v>
      </c>
      <c r="Q458" s="299">
        <v>1.3</v>
      </c>
      <c r="R458" s="299">
        <v>22.4</v>
      </c>
      <c r="S458" s="300">
        <v>70</v>
      </c>
      <c r="W458" s="309"/>
      <c r="X458" s="309"/>
      <c r="AE458" s="309"/>
      <c r="AF458" s="309"/>
      <c r="AG458" s="309"/>
      <c r="AH458" s="309"/>
      <c r="AI458" s="309"/>
      <c r="AJ458" s="309"/>
      <c r="AK458" s="309"/>
      <c r="AL458" s="309"/>
    </row>
    <row r="459" spans="2:38" ht="15" customHeight="1">
      <c r="B459" s="460"/>
      <c r="C459" s="458"/>
      <c r="D459" s="297" t="s">
        <v>526</v>
      </c>
      <c r="E459" s="298">
        <v>0</v>
      </c>
      <c r="F459" s="299">
        <v>0</v>
      </c>
      <c r="G459" s="299">
        <v>6</v>
      </c>
      <c r="H459" s="299">
        <v>6</v>
      </c>
      <c r="I459" s="299">
        <v>20</v>
      </c>
      <c r="J459" s="299">
        <v>12</v>
      </c>
      <c r="K459" s="299">
        <v>1</v>
      </c>
      <c r="L459" s="299">
        <v>0.05</v>
      </c>
      <c r="M459" s="299">
        <v>1.85</v>
      </c>
      <c r="N459" s="299">
        <v>1.9</v>
      </c>
      <c r="O459" s="299"/>
      <c r="P459" s="299" t="s">
        <v>506</v>
      </c>
      <c r="Q459" s="299">
        <v>1.6</v>
      </c>
      <c r="R459" s="299">
        <v>22.2</v>
      </c>
      <c r="S459" s="300">
        <v>70</v>
      </c>
      <c r="W459" s="309"/>
      <c r="X459" s="309"/>
      <c r="AE459" s="309"/>
      <c r="AF459" s="309"/>
      <c r="AG459" s="309"/>
      <c r="AH459" s="309"/>
      <c r="AI459" s="309"/>
      <c r="AJ459" s="309"/>
      <c r="AK459" s="309"/>
      <c r="AL459" s="309"/>
    </row>
    <row r="460" spans="2:38" ht="15" customHeight="1">
      <c r="B460" s="460"/>
      <c r="C460" s="458"/>
      <c r="D460" s="297" t="s">
        <v>527</v>
      </c>
      <c r="E460" s="298">
        <v>0</v>
      </c>
      <c r="F460" s="299">
        <v>0</v>
      </c>
      <c r="G460" s="299">
        <v>7</v>
      </c>
      <c r="H460" s="299">
        <v>7</v>
      </c>
      <c r="I460" s="299">
        <v>19</v>
      </c>
      <c r="J460" s="299">
        <v>11</v>
      </c>
      <c r="K460" s="299">
        <v>6</v>
      </c>
      <c r="L460" s="299">
        <v>0.06</v>
      </c>
      <c r="M460" s="299">
        <v>1.86</v>
      </c>
      <c r="N460" s="299">
        <v>1.92</v>
      </c>
      <c r="O460" s="299"/>
      <c r="P460" s="299" t="s">
        <v>535</v>
      </c>
      <c r="Q460" s="299">
        <v>1.1000000000000001</v>
      </c>
      <c r="R460" s="299">
        <v>21.9</v>
      </c>
      <c r="S460" s="300">
        <v>73</v>
      </c>
      <c r="W460" s="309"/>
      <c r="X460" s="309"/>
      <c r="AE460" s="309"/>
      <c r="AF460" s="309"/>
      <c r="AG460" s="309"/>
      <c r="AH460" s="309"/>
      <c r="AI460" s="309"/>
      <c r="AJ460" s="309"/>
      <c r="AK460" s="309"/>
      <c r="AL460" s="309"/>
    </row>
    <row r="461" spans="2:38" ht="15" customHeight="1">
      <c r="B461" s="460"/>
      <c r="C461" s="458"/>
      <c r="D461" s="297" t="s">
        <v>528</v>
      </c>
      <c r="E461" s="298">
        <v>1</v>
      </c>
      <c r="F461" s="299">
        <v>0</v>
      </c>
      <c r="G461" s="299">
        <v>7</v>
      </c>
      <c r="H461" s="299">
        <v>7</v>
      </c>
      <c r="I461" s="299">
        <v>17</v>
      </c>
      <c r="J461" s="299">
        <v>15</v>
      </c>
      <c r="K461" s="299">
        <v>8</v>
      </c>
      <c r="L461" s="299">
        <v>0.06</v>
      </c>
      <c r="M461" s="299">
        <v>1.86</v>
      </c>
      <c r="N461" s="299">
        <v>1.92</v>
      </c>
      <c r="O461" s="299"/>
      <c r="P461" s="299" t="s">
        <v>531</v>
      </c>
      <c r="Q461" s="299">
        <v>1.1000000000000001</v>
      </c>
      <c r="R461" s="299">
        <v>21.6</v>
      </c>
      <c r="S461" s="300">
        <v>72</v>
      </c>
      <c r="W461" s="309"/>
      <c r="X461" s="309"/>
      <c r="AE461" s="309"/>
      <c r="AF461" s="309"/>
      <c r="AG461" s="309"/>
      <c r="AH461" s="309"/>
      <c r="AI461" s="309"/>
      <c r="AJ461" s="309"/>
      <c r="AK461" s="309"/>
      <c r="AL461" s="309"/>
    </row>
    <row r="462" spans="2:38" ht="15" customHeight="1">
      <c r="B462" s="460"/>
      <c r="C462" s="459"/>
      <c r="D462" s="297" t="s">
        <v>529</v>
      </c>
      <c r="E462" s="298">
        <v>1</v>
      </c>
      <c r="F462" s="299">
        <v>0</v>
      </c>
      <c r="G462" s="299">
        <v>7</v>
      </c>
      <c r="H462" s="299">
        <v>7</v>
      </c>
      <c r="I462" s="299">
        <v>16</v>
      </c>
      <c r="J462" s="299">
        <v>18</v>
      </c>
      <c r="K462" s="299">
        <v>11</v>
      </c>
      <c r="L462" s="299">
        <v>0.06</v>
      </c>
      <c r="M462" s="299">
        <v>1.87</v>
      </c>
      <c r="N462" s="299">
        <v>1.93</v>
      </c>
      <c r="O462" s="299"/>
      <c r="P462" s="299" t="s">
        <v>534</v>
      </c>
      <c r="Q462" s="299">
        <v>0.8</v>
      </c>
      <c r="R462" s="299">
        <v>21.1</v>
      </c>
      <c r="S462" s="300">
        <v>72</v>
      </c>
      <c r="W462" s="309"/>
      <c r="X462" s="309"/>
      <c r="AE462" s="309"/>
      <c r="AF462" s="309"/>
      <c r="AG462" s="309"/>
      <c r="AH462" s="309"/>
      <c r="AI462" s="309"/>
      <c r="AJ462" s="309"/>
      <c r="AK462" s="309"/>
      <c r="AL462" s="309"/>
    </row>
    <row r="463" spans="2:38" ht="15" customHeight="1">
      <c r="B463" s="460"/>
      <c r="C463" s="457">
        <v>42576</v>
      </c>
      <c r="D463" s="297" t="s">
        <v>492</v>
      </c>
      <c r="E463" s="298">
        <v>1</v>
      </c>
      <c r="F463" s="299">
        <v>0</v>
      </c>
      <c r="G463" s="299">
        <v>9</v>
      </c>
      <c r="H463" s="299">
        <v>9</v>
      </c>
      <c r="I463" s="299">
        <v>13</v>
      </c>
      <c r="J463" s="299">
        <v>20</v>
      </c>
      <c r="K463" s="299">
        <v>1</v>
      </c>
      <c r="L463" s="299">
        <v>0.06</v>
      </c>
      <c r="M463" s="299">
        <v>1.9</v>
      </c>
      <c r="N463" s="299">
        <v>1.96</v>
      </c>
      <c r="O463" s="299"/>
      <c r="P463" s="299" t="s">
        <v>498</v>
      </c>
      <c r="Q463" s="299">
        <v>1.3</v>
      </c>
      <c r="R463" s="299">
        <v>20.9</v>
      </c>
      <c r="S463" s="300">
        <v>74</v>
      </c>
      <c r="W463" s="309"/>
      <c r="X463" s="309"/>
      <c r="AE463" s="309"/>
      <c r="AF463" s="309"/>
      <c r="AG463" s="309"/>
      <c r="AH463" s="309"/>
      <c r="AI463" s="309"/>
      <c r="AJ463" s="309"/>
      <c r="AK463" s="309"/>
      <c r="AL463" s="309"/>
    </row>
    <row r="464" spans="2:38" ht="15" customHeight="1">
      <c r="B464" s="460"/>
      <c r="C464" s="458"/>
      <c r="D464" s="297" t="s">
        <v>495</v>
      </c>
      <c r="E464" s="298">
        <v>1</v>
      </c>
      <c r="F464" s="299">
        <v>0</v>
      </c>
      <c r="G464" s="299">
        <v>8</v>
      </c>
      <c r="H464" s="299">
        <v>8</v>
      </c>
      <c r="I464" s="299">
        <v>11</v>
      </c>
      <c r="J464" s="299">
        <v>21</v>
      </c>
      <c r="K464" s="299">
        <v>7</v>
      </c>
      <c r="L464" s="299">
        <v>7.0000000000000007E-2</v>
      </c>
      <c r="M464" s="299">
        <v>2.02</v>
      </c>
      <c r="N464" s="299">
        <v>2.09</v>
      </c>
      <c r="O464" s="299"/>
      <c r="P464" s="299" t="s">
        <v>538</v>
      </c>
      <c r="Q464" s="299">
        <v>0.8</v>
      </c>
      <c r="R464" s="299">
        <v>20.5</v>
      </c>
      <c r="S464" s="300">
        <v>75</v>
      </c>
      <c r="W464" s="309"/>
      <c r="X464" s="309"/>
      <c r="AE464" s="309"/>
      <c r="AF464" s="309"/>
      <c r="AG464" s="309"/>
      <c r="AH464" s="309"/>
      <c r="AI464" s="309"/>
      <c r="AJ464" s="309"/>
      <c r="AK464" s="309"/>
      <c r="AL464" s="309"/>
    </row>
    <row r="465" spans="2:38" ht="15" customHeight="1">
      <c r="B465" s="460"/>
      <c r="C465" s="458"/>
      <c r="D465" s="297" t="s">
        <v>497</v>
      </c>
      <c r="E465" s="298">
        <v>1</v>
      </c>
      <c r="F465" s="299">
        <v>0</v>
      </c>
      <c r="G465" s="299">
        <v>9</v>
      </c>
      <c r="H465" s="299">
        <v>9</v>
      </c>
      <c r="I465" s="299">
        <v>11</v>
      </c>
      <c r="J465" s="299">
        <v>14</v>
      </c>
      <c r="K465" s="299">
        <v>6</v>
      </c>
      <c r="L465" s="299">
        <v>7.0000000000000007E-2</v>
      </c>
      <c r="M465" s="299">
        <v>1.93</v>
      </c>
      <c r="N465" s="299">
        <v>2</v>
      </c>
      <c r="O465" s="299"/>
      <c r="P465" s="299" t="s">
        <v>531</v>
      </c>
      <c r="Q465" s="299">
        <v>0.6</v>
      </c>
      <c r="R465" s="299">
        <v>20.6</v>
      </c>
      <c r="S465" s="300">
        <v>79</v>
      </c>
      <c r="W465" s="309"/>
      <c r="X465" s="309"/>
      <c r="AE465" s="309"/>
      <c r="AF465" s="309"/>
      <c r="AG465" s="309"/>
      <c r="AH465" s="309"/>
      <c r="AI465" s="309"/>
      <c r="AJ465" s="309"/>
      <c r="AK465" s="309"/>
      <c r="AL465" s="309"/>
    </row>
    <row r="466" spans="2:38" ht="15" customHeight="1">
      <c r="B466" s="460"/>
      <c r="C466" s="458"/>
      <c r="D466" s="297" t="s">
        <v>500</v>
      </c>
      <c r="E466" s="298">
        <v>0</v>
      </c>
      <c r="F466" s="299">
        <v>0</v>
      </c>
      <c r="G466" s="299">
        <v>9</v>
      </c>
      <c r="H466" s="299">
        <v>9</v>
      </c>
      <c r="I466" s="299">
        <v>8</v>
      </c>
      <c r="J466" s="299">
        <v>18</v>
      </c>
      <c r="K466" s="299">
        <v>9</v>
      </c>
      <c r="L466" s="299">
        <v>7.0000000000000007E-2</v>
      </c>
      <c r="M466" s="299">
        <v>1.99</v>
      </c>
      <c r="N466" s="299">
        <v>2.06</v>
      </c>
      <c r="O466" s="299"/>
      <c r="P466" s="299" t="s">
        <v>506</v>
      </c>
      <c r="Q466" s="299">
        <v>0.8</v>
      </c>
      <c r="R466" s="299">
        <v>20.3</v>
      </c>
      <c r="S466" s="300">
        <v>79</v>
      </c>
      <c r="W466" s="309"/>
      <c r="X466" s="309"/>
      <c r="AE466" s="309"/>
      <c r="AF466" s="309"/>
      <c r="AG466" s="309"/>
      <c r="AH466" s="309"/>
      <c r="AI466" s="309"/>
      <c r="AJ466" s="309"/>
      <c r="AK466" s="309"/>
      <c r="AL466" s="309"/>
    </row>
    <row r="467" spans="2:38" ht="15" customHeight="1">
      <c r="B467" s="460"/>
      <c r="C467" s="458"/>
      <c r="D467" s="297" t="s">
        <v>503</v>
      </c>
      <c r="E467" s="298">
        <v>0</v>
      </c>
      <c r="F467" s="299">
        <v>1</v>
      </c>
      <c r="G467" s="299">
        <v>10</v>
      </c>
      <c r="H467" s="299">
        <v>11</v>
      </c>
      <c r="I467" s="299">
        <v>6</v>
      </c>
      <c r="J467" s="299">
        <v>12</v>
      </c>
      <c r="K467" s="299">
        <v>5</v>
      </c>
      <c r="L467" s="299">
        <v>0.11</v>
      </c>
      <c r="M467" s="299">
        <v>2.0099999999999998</v>
      </c>
      <c r="N467" s="299">
        <v>2.12</v>
      </c>
      <c r="O467" s="299"/>
      <c r="P467" s="299" t="s">
        <v>506</v>
      </c>
      <c r="Q467" s="299">
        <v>0.6</v>
      </c>
      <c r="R467" s="299">
        <v>19.899999999999999</v>
      </c>
      <c r="S467" s="300">
        <v>85</v>
      </c>
      <c r="W467" s="309"/>
      <c r="X467" s="309"/>
      <c r="AE467" s="309"/>
      <c r="AF467" s="309"/>
      <c r="AG467" s="309"/>
      <c r="AH467" s="309"/>
      <c r="AI467" s="309"/>
      <c r="AJ467" s="309"/>
      <c r="AK467" s="309"/>
      <c r="AL467" s="309"/>
    </row>
    <row r="468" spans="2:38" ht="15" customHeight="1">
      <c r="B468" s="460"/>
      <c r="C468" s="458"/>
      <c r="D468" s="297" t="s">
        <v>505</v>
      </c>
      <c r="E468" s="298">
        <v>0</v>
      </c>
      <c r="F468" s="299">
        <v>1</v>
      </c>
      <c r="G468" s="299">
        <v>10</v>
      </c>
      <c r="H468" s="299">
        <v>11</v>
      </c>
      <c r="I468" s="299">
        <v>7</v>
      </c>
      <c r="J468" s="299">
        <v>19</v>
      </c>
      <c r="K468" s="299">
        <v>8</v>
      </c>
      <c r="L468" s="299">
        <v>0.1</v>
      </c>
      <c r="M468" s="299">
        <v>2</v>
      </c>
      <c r="N468" s="299">
        <v>2.1</v>
      </c>
      <c r="O468" s="299"/>
      <c r="P468" s="299" t="s">
        <v>531</v>
      </c>
      <c r="Q468" s="299">
        <v>0.5</v>
      </c>
      <c r="R468" s="299">
        <v>20.399999999999999</v>
      </c>
      <c r="S468" s="300">
        <v>83</v>
      </c>
      <c r="W468" s="309"/>
      <c r="X468" s="309"/>
      <c r="AE468" s="309"/>
      <c r="AF468" s="309"/>
      <c r="AG468" s="309"/>
      <c r="AH468" s="309"/>
      <c r="AI468" s="309"/>
      <c r="AJ468" s="309"/>
      <c r="AK468" s="309"/>
      <c r="AL468" s="309"/>
    </row>
    <row r="469" spans="2:38" ht="15" customHeight="1">
      <c r="B469" s="460"/>
      <c r="C469" s="458"/>
      <c r="D469" s="297" t="s">
        <v>508</v>
      </c>
      <c r="E469" s="298">
        <v>0</v>
      </c>
      <c r="F469" s="299">
        <v>2</v>
      </c>
      <c r="G469" s="299">
        <v>9</v>
      </c>
      <c r="H469" s="299">
        <v>11</v>
      </c>
      <c r="I469" s="299">
        <v>8</v>
      </c>
      <c r="J469" s="299">
        <v>21</v>
      </c>
      <c r="K469" s="299">
        <v>5</v>
      </c>
      <c r="L469" s="299">
        <v>0.1</v>
      </c>
      <c r="M469" s="299">
        <v>1.97</v>
      </c>
      <c r="N469" s="299">
        <v>2.0699999999999998</v>
      </c>
      <c r="O469" s="299"/>
      <c r="P469" s="299" t="s">
        <v>506</v>
      </c>
      <c r="Q469" s="299">
        <v>0.6</v>
      </c>
      <c r="R469" s="299">
        <v>21.3</v>
      </c>
      <c r="S469" s="300">
        <v>81</v>
      </c>
      <c r="W469" s="309"/>
      <c r="X469" s="309"/>
      <c r="AE469" s="309"/>
      <c r="AF469" s="309"/>
      <c r="AG469" s="309"/>
      <c r="AH469" s="309"/>
      <c r="AI469" s="309"/>
      <c r="AJ469" s="309"/>
      <c r="AK469" s="309"/>
      <c r="AL469" s="309"/>
    </row>
    <row r="470" spans="2:38" ht="15" customHeight="1">
      <c r="B470" s="460"/>
      <c r="C470" s="458"/>
      <c r="D470" s="297" t="s">
        <v>510</v>
      </c>
      <c r="E470" s="298">
        <v>1</v>
      </c>
      <c r="F470" s="299">
        <v>2</v>
      </c>
      <c r="G470" s="299">
        <v>9</v>
      </c>
      <c r="H470" s="299">
        <v>11</v>
      </c>
      <c r="I470" s="299">
        <v>10</v>
      </c>
      <c r="J470" s="299">
        <v>27</v>
      </c>
      <c r="K470" s="299">
        <v>6</v>
      </c>
      <c r="L470" s="299">
        <v>0.09</v>
      </c>
      <c r="M470" s="299">
        <v>1.98</v>
      </c>
      <c r="N470" s="299">
        <v>2.0699999999999998</v>
      </c>
      <c r="O470" s="299"/>
      <c r="P470" s="299" t="s">
        <v>535</v>
      </c>
      <c r="Q470" s="299">
        <v>0.9</v>
      </c>
      <c r="R470" s="299">
        <v>22.1</v>
      </c>
      <c r="S470" s="300">
        <v>78</v>
      </c>
      <c r="W470" s="309"/>
      <c r="X470" s="309"/>
      <c r="AE470" s="309"/>
      <c r="AF470" s="309"/>
      <c r="AG470" s="309"/>
      <c r="AH470" s="309"/>
      <c r="AI470" s="309"/>
      <c r="AJ470" s="309"/>
      <c r="AK470" s="309"/>
      <c r="AL470" s="309"/>
    </row>
    <row r="471" spans="2:38" ht="15" customHeight="1">
      <c r="B471" s="460"/>
      <c r="C471" s="458"/>
      <c r="D471" s="297" t="s">
        <v>511</v>
      </c>
      <c r="E471" s="298">
        <v>1</v>
      </c>
      <c r="F471" s="299">
        <v>1</v>
      </c>
      <c r="G471" s="299">
        <v>8</v>
      </c>
      <c r="H471" s="299">
        <v>9</v>
      </c>
      <c r="I471" s="299">
        <v>16</v>
      </c>
      <c r="J471" s="299">
        <v>14</v>
      </c>
      <c r="K471" s="299">
        <v>10</v>
      </c>
      <c r="L471" s="299">
        <v>7.0000000000000007E-2</v>
      </c>
      <c r="M471" s="299">
        <v>1.89</v>
      </c>
      <c r="N471" s="299">
        <v>1.96</v>
      </c>
      <c r="O471" s="299"/>
      <c r="P471" s="299" t="s">
        <v>506</v>
      </c>
      <c r="Q471" s="299">
        <v>0.9</v>
      </c>
      <c r="R471" s="299">
        <v>23</v>
      </c>
      <c r="S471" s="300">
        <v>77</v>
      </c>
      <c r="W471" s="309"/>
      <c r="X471" s="309"/>
      <c r="AE471" s="309"/>
      <c r="AF471" s="309"/>
      <c r="AG471" s="309"/>
      <c r="AH471" s="309"/>
      <c r="AI471" s="309"/>
      <c r="AJ471" s="309"/>
      <c r="AK471" s="309"/>
      <c r="AL471" s="309"/>
    </row>
    <row r="472" spans="2:38" ht="15" customHeight="1" thickBot="1">
      <c r="B472" s="460"/>
      <c r="C472" s="458"/>
      <c r="D472" s="310" t="s">
        <v>512</v>
      </c>
      <c r="E472" s="311">
        <v>1</v>
      </c>
      <c r="F472" s="304">
        <v>2</v>
      </c>
      <c r="G472" s="304">
        <v>8</v>
      </c>
      <c r="H472" s="304">
        <v>10</v>
      </c>
      <c r="I472" s="304">
        <v>17</v>
      </c>
      <c r="J472" s="304">
        <v>23</v>
      </c>
      <c r="K472" s="304">
        <v>8</v>
      </c>
      <c r="L472" s="304">
        <v>0.08</v>
      </c>
      <c r="M472" s="304">
        <v>1.9</v>
      </c>
      <c r="N472" s="304">
        <v>1.98</v>
      </c>
      <c r="O472" s="304"/>
      <c r="P472" s="304" t="s">
        <v>493</v>
      </c>
      <c r="Q472" s="304">
        <v>1.4</v>
      </c>
      <c r="R472" s="304">
        <v>23.8</v>
      </c>
      <c r="S472" s="305">
        <v>76</v>
      </c>
      <c r="W472" s="309"/>
      <c r="X472" s="309"/>
      <c r="AE472" s="309"/>
      <c r="AF472" s="309"/>
      <c r="AG472" s="309"/>
      <c r="AH472" s="309"/>
      <c r="AI472" s="309"/>
      <c r="AJ472" s="309"/>
      <c r="AK472" s="309"/>
      <c r="AL472" s="309"/>
    </row>
    <row r="473" spans="2:38" ht="15" customHeight="1">
      <c r="B473" s="456" t="s">
        <v>537</v>
      </c>
      <c r="C473" s="458"/>
      <c r="D473" s="293" t="s">
        <v>514</v>
      </c>
      <c r="E473" s="294">
        <v>0</v>
      </c>
      <c r="F473" s="295">
        <v>2</v>
      </c>
      <c r="G473" s="295">
        <v>8</v>
      </c>
      <c r="H473" s="295">
        <v>10</v>
      </c>
      <c r="I473" s="295">
        <v>20</v>
      </c>
      <c r="J473" s="295">
        <v>16</v>
      </c>
      <c r="K473" s="295">
        <v>9</v>
      </c>
      <c r="L473" s="295">
        <v>0.09</v>
      </c>
      <c r="M473" s="295">
        <v>1.9</v>
      </c>
      <c r="N473" s="295">
        <v>1.99</v>
      </c>
      <c r="O473" s="295"/>
      <c r="P473" s="295" t="s">
        <v>498</v>
      </c>
      <c r="Q473" s="295">
        <v>1.4</v>
      </c>
      <c r="R473" s="295">
        <v>24</v>
      </c>
      <c r="S473" s="296">
        <v>71</v>
      </c>
      <c r="W473" s="309"/>
      <c r="X473" s="309"/>
      <c r="AE473" s="309"/>
      <c r="AF473" s="309"/>
      <c r="AG473" s="309"/>
      <c r="AH473" s="309"/>
      <c r="AI473" s="309"/>
      <c r="AJ473" s="309"/>
      <c r="AK473" s="309"/>
      <c r="AL473" s="309"/>
    </row>
    <row r="474" spans="2:38" ht="15" customHeight="1">
      <c r="B474" s="456"/>
      <c r="C474" s="458"/>
      <c r="D474" s="297" t="s">
        <v>516</v>
      </c>
      <c r="E474" s="298">
        <v>0</v>
      </c>
      <c r="F474" s="299">
        <v>2</v>
      </c>
      <c r="G474" s="299">
        <v>9</v>
      </c>
      <c r="H474" s="299">
        <v>11</v>
      </c>
      <c r="I474" s="299">
        <v>24</v>
      </c>
      <c r="J474" s="299">
        <v>21</v>
      </c>
      <c r="K474" s="299">
        <v>9</v>
      </c>
      <c r="L474" s="299">
        <v>0.09</v>
      </c>
      <c r="M474" s="299">
        <v>1.9</v>
      </c>
      <c r="N474" s="299">
        <v>1.99</v>
      </c>
      <c r="O474" s="299"/>
      <c r="P474" s="299" t="s">
        <v>533</v>
      </c>
      <c r="Q474" s="299">
        <v>1.5</v>
      </c>
      <c r="R474" s="299">
        <v>26.3</v>
      </c>
      <c r="S474" s="300">
        <v>69</v>
      </c>
      <c r="W474" s="309"/>
      <c r="X474" s="309"/>
      <c r="AE474" s="309"/>
      <c r="AF474" s="309"/>
      <c r="AG474" s="309"/>
      <c r="AH474" s="309"/>
      <c r="AI474" s="309"/>
      <c r="AJ474" s="309"/>
      <c r="AK474" s="309"/>
      <c r="AL474" s="309"/>
    </row>
    <row r="475" spans="2:38" ht="15" customHeight="1">
      <c r="B475" s="456"/>
      <c r="C475" s="458"/>
      <c r="D475" s="297" t="s">
        <v>517</v>
      </c>
      <c r="E475" s="298">
        <v>1</v>
      </c>
      <c r="F475" s="299">
        <v>1</v>
      </c>
      <c r="G475" s="299">
        <v>10</v>
      </c>
      <c r="H475" s="299">
        <v>11</v>
      </c>
      <c r="I475" s="299">
        <v>31</v>
      </c>
      <c r="J475" s="299">
        <v>24</v>
      </c>
      <c r="K475" s="299">
        <v>15</v>
      </c>
      <c r="L475" s="299">
        <v>0.09</v>
      </c>
      <c r="M475" s="299">
        <v>1.9</v>
      </c>
      <c r="N475" s="299">
        <v>1.99</v>
      </c>
      <c r="O475" s="299"/>
      <c r="P475" s="299" t="s">
        <v>493</v>
      </c>
      <c r="Q475" s="299">
        <v>1.3</v>
      </c>
      <c r="R475" s="299">
        <v>26.9</v>
      </c>
      <c r="S475" s="300">
        <v>60</v>
      </c>
      <c r="W475" s="309"/>
      <c r="X475" s="309"/>
      <c r="AE475" s="309"/>
      <c r="AF475" s="309"/>
      <c r="AG475" s="309"/>
      <c r="AH475" s="309"/>
      <c r="AI475" s="309"/>
      <c r="AJ475" s="309"/>
      <c r="AK475" s="309"/>
      <c r="AL475" s="309"/>
    </row>
    <row r="476" spans="2:38" ht="15" customHeight="1">
      <c r="B476" s="456"/>
      <c r="C476" s="458"/>
      <c r="D476" s="297" t="s">
        <v>519</v>
      </c>
      <c r="E476" s="298">
        <v>1</v>
      </c>
      <c r="F476" s="299">
        <v>1</v>
      </c>
      <c r="G476" s="299">
        <v>8</v>
      </c>
      <c r="H476" s="299">
        <v>9</v>
      </c>
      <c r="I476" s="299">
        <v>38</v>
      </c>
      <c r="J476" s="299">
        <v>25</v>
      </c>
      <c r="K476" s="299">
        <v>14</v>
      </c>
      <c r="L476" s="299">
        <v>0.1</v>
      </c>
      <c r="M476" s="299">
        <v>1.89</v>
      </c>
      <c r="N476" s="299">
        <v>1.99</v>
      </c>
      <c r="O476" s="299"/>
      <c r="P476" s="299" t="s">
        <v>518</v>
      </c>
      <c r="Q476" s="299">
        <v>1.5</v>
      </c>
      <c r="R476" s="299">
        <v>26.3</v>
      </c>
      <c r="S476" s="300">
        <v>57</v>
      </c>
      <c r="W476" s="309"/>
      <c r="X476" s="309"/>
      <c r="AE476" s="309"/>
      <c r="AF476" s="309"/>
      <c r="AG476" s="309"/>
      <c r="AH476" s="309"/>
      <c r="AI476" s="309"/>
      <c r="AJ476" s="309"/>
      <c r="AK476" s="309"/>
      <c r="AL476" s="309"/>
    </row>
    <row r="477" spans="2:38" ht="15" customHeight="1">
      <c r="B477" s="456"/>
      <c r="C477" s="458"/>
      <c r="D477" s="297" t="s">
        <v>520</v>
      </c>
      <c r="E477" s="298">
        <v>0</v>
      </c>
      <c r="F477" s="299">
        <v>1</v>
      </c>
      <c r="G477" s="299">
        <v>6</v>
      </c>
      <c r="H477" s="299">
        <v>7</v>
      </c>
      <c r="I477" s="299">
        <v>42</v>
      </c>
      <c r="J477" s="299">
        <v>23</v>
      </c>
      <c r="K477" s="299">
        <v>14</v>
      </c>
      <c r="L477" s="299">
        <v>7.0000000000000007E-2</v>
      </c>
      <c r="M477" s="299">
        <v>1.89</v>
      </c>
      <c r="N477" s="299">
        <v>1.96</v>
      </c>
      <c r="O477" s="299"/>
      <c r="P477" s="299" t="s">
        <v>538</v>
      </c>
      <c r="Q477" s="299">
        <v>1.8</v>
      </c>
      <c r="R477" s="299">
        <v>27.2</v>
      </c>
      <c r="S477" s="300">
        <v>57</v>
      </c>
      <c r="W477" s="309"/>
      <c r="X477" s="309"/>
      <c r="AE477" s="309"/>
      <c r="AF477" s="309"/>
      <c r="AG477" s="309"/>
      <c r="AH477" s="309"/>
      <c r="AI477" s="309"/>
      <c r="AJ477" s="309"/>
      <c r="AK477" s="309"/>
      <c r="AL477" s="309"/>
    </row>
    <row r="478" spans="2:38" ht="15" customHeight="1">
      <c r="B478" s="456"/>
      <c r="C478" s="458"/>
      <c r="D478" s="297" t="s">
        <v>521</v>
      </c>
      <c r="E478" s="298">
        <v>0</v>
      </c>
      <c r="F478" s="299">
        <v>1</v>
      </c>
      <c r="G478" s="299">
        <v>7</v>
      </c>
      <c r="H478" s="299">
        <v>8</v>
      </c>
      <c r="I478" s="299">
        <v>47</v>
      </c>
      <c r="J478" s="299">
        <v>18</v>
      </c>
      <c r="K478" s="299">
        <v>16</v>
      </c>
      <c r="L478" s="299">
        <v>0.08</v>
      </c>
      <c r="M478" s="299">
        <v>1.87</v>
      </c>
      <c r="N478" s="299">
        <v>1.95</v>
      </c>
      <c r="O478" s="299"/>
      <c r="P478" s="299" t="s">
        <v>530</v>
      </c>
      <c r="Q478" s="299">
        <v>2.4</v>
      </c>
      <c r="R478" s="299">
        <v>27.5</v>
      </c>
      <c r="S478" s="300">
        <v>58</v>
      </c>
      <c r="W478" s="309"/>
      <c r="X478" s="309"/>
      <c r="AE478" s="309"/>
      <c r="AF478" s="309"/>
      <c r="AG478" s="309"/>
      <c r="AH478" s="309"/>
      <c r="AI478" s="309"/>
      <c r="AJ478" s="309"/>
      <c r="AK478" s="309"/>
      <c r="AL478" s="309"/>
    </row>
    <row r="479" spans="2:38" ht="15" customHeight="1">
      <c r="B479" s="456"/>
      <c r="C479" s="458"/>
      <c r="D479" s="297" t="s">
        <v>522</v>
      </c>
      <c r="E479" s="298">
        <v>0</v>
      </c>
      <c r="F479" s="299">
        <v>1</v>
      </c>
      <c r="G479" s="299">
        <v>7</v>
      </c>
      <c r="H479" s="299">
        <v>8</v>
      </c>
      <c r="I479" s="299">
        <v>36</v>
      </c>
      <c r="J479" s="299">
        <v>27</v>
      </c>
      <c r="K479" s="299">
        <v>16</v>
      </c>
      <c r="L479" s="299">
        <v>0.08</v>
      </c>
      <c r="M479" s="299">
        <v>1.87</v>
      </c>
      <c r="N479" s="299">
        <v>1.95</v>
      </c>
      <c r="O479" s="299"/>
      <c r="P479" s="299" t="s">
        <v>538</v>
      </c>
      <c r="Q479" s="299">
        <v>1.9</v>
      </c>
      <c r="R479" s="299">
        <v>26.5</v>
      </c>
      <c r="S479" s="300">
        <v>63</v>
      </c>
      <c r="W479" s="309"/>
      <c r="X479" s="309"/>
      <c r="AE479" s="309"/>
      <c r="AF479" s="309"/>
      <c r="AG479" s="309"/>
      <c r="AH479" s="309"/>
      <c r="AI479" s="309"/>
      <c r="AJ479" s="309"/>
      <c r="AK479" s="309"/>
      <c r="AL479" s="309"/>
    </row>
    <row r="480" spans="2:38" ht="15" customHeight="1">
      <c r="B480" s="456"/>
      <c r="C480" s="458"/>
      <c r="D480" s="297" t="s">
        <v>523</v>
      </c>
      <c r="E480" s="298">
        <v>0</v>
      </c>
      <c r="F480" s="299">
        <v>1</v>
      </c>
      <c r="G480" s="299">
        <v>7</v>
      </c>
      <c r="H480" s="299">
        <v>8</v>
      </c>
      <c r="I480" s="299">
        <v>32</v>
      </c>
      <c r="J480" s="299">
        <v>22</v>
      </c>
      <c r="K480" s="299">
        <v>9</v>
      </c>
      <c r="L480" s="299">
        <v>0.08</v>
      </c>
      <c r="M480" s="299">
        <v>1.87</v>
      </c>
      <c r="N480" s="299">
        <v>1.95</v>
      </c>
      <c r="O480" s="299"/>
      <c r="P480" s="299" t="s">
        <v>530</v>
      </c>
      <c r="Q480" s="299">
        <v>2.2999999999999998</v>
      </c>
      <c r="R480" s="299">
        <v>25.8</v>
      </c>
      <c r="S480" s="300">
        <v>65</v>
      </c>
      <c r="W480" s="309"/>
      <c r="X480" s="309"/>
      <c r="AE480" s="309"/>
      <c r="AF480" s="309"/>
      <c r="AG480" s="309"/>
      <c r="AH480" s="309"/>
      <c r="AI480" s="309"/>
      <c r="AJ480" s="309"/>
      <c r="AK480" s="309"/>
      <c r="AL480" s="309"/>
    </row>
    <row r="481" spans="2:38" ht="15" customHeight="1">
      <c r="B481" s="456"/>
      <c r="C481" s="458"/>
      <c r="D481" s="297" t="s">
        <v>524</v>
      </c>
      <c r="E481" s="298">
        <v>0</v>
      </c>
      <c r="F481" s="299">
        <v>1</v>
      </c>
      <c r="G481" s="299">
        <v>8</v>
      </c>
      <c r="H481" s="299">
        <v>9</v>
      </c>
      <c r="I481" s="299">
        <v>21</v>
      </c>
      <c r="J481" s="299">
        <v>14</v>
      </c>
      <c r="K481" s="299">
        <v>6</v>
      </c>
      <c r="L481" s="299">
        <v>0.08</v>
      </c>
      <c r="M481" s="299">
        <v>1.87</v>
      </c>
      <c r="N481" s="299">
        <v>1.95</v>
      </c>
      <c r="O481" s="299"/>
      <c r="P481" s="299" t="s">
        <v>530</v>
      </c>
      <c r="Q481" s="299">
        <v>1.3</v>
      </c>
      <c r="R481" s="299">
        <v>24.7</v>
      </c>
      <c r="S481" s="300">
        <v>65</v>
      </c>
      <c r="W481" s="309"/>
      <c r="X481" s="309"/>
      <c r="AE481" s="309"/>
      <c r="AF481" s="309"/>
      <c r="AG481" s="309"/>
      <c r="AH481" s="309"/>
      <c r="AI481" s="309"/>
      <c r="AJ481" s="309"/>
      <c r="AK481" s="309"/>
      <c r="AL481" s="309"/>
    </row>
    <row r="482" spans="2:38" ht="15" customHeight="1">
      <c r="B482" s="456"/>
      <c r="C482" s="458"/>
      <c r="D482" s="297" t="s">
        <v>525</v>
      </c>
      <c r="E482" s="298">
        <v>0</v>
      </c>
      <c r="F482" s="299">
        <v>0</v>
      </c>
      <c r="G482" s="299">
        <v>9</v>
      </c>
      <c r="H482" s="299">
        <v>9</v>
      </c>
      <c r="I482" s="299">
        <v>17</v>
      </c>
      <c r="J482" s="299">
        <v>24</v>
      </c>
      <c r="K482" s="299">
        <v>10</v>
      </c>
      <c r="L482" s="299">
        <v>0.08</v>
      </c>
      <c r="M482" s="299">
        <v>1.86</v>
      </c>
      <c r="N482" s="299">
        <v>1.94</v>
      </c>
      <c r="O482" s="299"/>
      <c r="P482" s="299" t="s">
        <v>534</v>
      </c>
      <c r="Q482" s="299">
        <v>1.5</v>
      </c>
      <c r="R482" s="299">
        <v>23.6</v>
      </c>
      <c r="S482" s="300">
        <v>72</v>
      </c>
      <c r="W482" s="309"/>
      <c r="X482" s="309"/>
      <c r="AE482" s="309"/>
      <c r="AF482" s="309"/>
      <c r="AG482" s="309"/>
      <c r="AH482" s="309"/>
      <c r="AI482" s="309"/>
      <c r="AJ482" s="309"/>
      <c r="AK482" s="309"/>
      <c r="AL482" s="309"/>
    </row>
    <row r="483" spans="2:38" ht="15" customHeight="1">
      <c r="B483" s="456"/>
      <c r="C483" s="458"/>
      <c r="D483" s="297" t="s">
        <v>526</v>
      </c>
      <c r="E483" s="298">
        <v>1</v>
      </c>
      <c r="F483" s="299">
        <v>1</v>
      </c>
      <c r="G483" s="299">
        <v>13</v>
      </c>
      <c r="H483" s="299">
        <v>14</v>
      </c>
      <c r="I483" s="299">
        <v>12</v>
      </c>
      <c r="J483" s="299">
        <v>9</v>
      </c>
      <c r="K483" s="299">
        <v>3</v>
      </c>
      <c r="L483" s="299">
        <v>7.0000000000000007E-2</v>
      </c>
      <c r="M483" s="299">
        <v>1.86</v>
      </c>
      <c r="N483" s="299">
        <v>1.93</v>
      </c>
      <c r="O483" s="299"/>
      <c r="P483" s="299" t="s">
        <v>535</v>
      </c>
      <c r="Q483" s="299">
        <v>0.9</v>
      </c>
      <c r="R483" s="299">
        <v>23.3</v>
      </c>
      <c r="S483" s="300">
        <v>71</v>
      </c>
      <c r="W483" s="309"/>
      <c r="X483" s="309"/>
      <c r="AE483" s="309"/>
      <c r="AF483" s="309"/>
      <c r="AG483" s="309"/>
      <c r="AH483" s="309"/>
      <c r="AI483" s="309"/>
      <c r="AJ483" s="309"/>
      <c r="AK483" s="309"/>
      <c r="AL483" s="309"/>
    </row>
    <row r="484" spans="2:38" ht="15" customHeight="1">
      <c r="B484" s="456"/>
      <c r="C484" s="458"/>
      <c r="D484" s="297" t="s">
        <v>527</v>
      </c>
      <c r="E484" s="298">
        <v>1</v>
      </c>
      <c r="F484" s="299">
        <v>1</v>
      </c>
      <c r="G484" s="299">
        <v>11</v>
      </c>
      <c r="H484" s="299">
        <v>12</v>
      </c>
      <c r="I484" s="299">
        <v>12</v>
      </c>
      <c r="J484" s="299">
        <v>15</v>
      </c>
      <c r="K484" s="299">
        <v>6</v>
      </c>
      <c r="L484" s="299">
        <v>0.08</v>
      </c>
      <c r="M484" s="299">
        <v>1.85</v>
      </c>
      <c r="N484" s="299">
        <v>1.93</v>
      </c>
      <c r="O484" s="299"/>
      <c r="P484" s="299" t="s">
        <v>534</v>
      </c>
      <c r="Q484" s="299">
        <v>1.3</v>
      </c>
      <c r="R484" s="299">
        <v>23</v>
      </c>
      <c r="S484" s="300">
        <v>73</v>
      </c>
      <c r="W484" s="309"/>
      <c r="X484" s="309"/>
      <c r="AE484" s="309"/>
      <c r="AF484" s="309"/>
      <c r="AG484" s="309"/>
      <c r="AH484" s="309"/>
      <c r="AI484" s="309"/>
      <c r="AJ484" s="309"/>
      <c r="AK484" s="309"/>
      <c r="AL484" s="309"/>
    </row>
    <row r="485" spans="2:38" ht="15" customHeight="1">
      <c r="B485" s="456"/>
      <c r="C485" s="458"/>
      <c r="D485" s="297" t="s">
        <v>528</v>
      </c>
      <c r="E485" s="298">
        <v>1</v>
      </c>
      <c r="F485" s="299">
        <v>1</v>
      </c>
      <c r="G485" s="299">
        <v>11</v>
      </c>
      <c r="H485" s="299">
        <v>12</v>
      </c>
      <c r="I485" s="299">
        <v>11</v>
      </c>
      <c r="J485" s="299">
        <v>12</v>
      </c>
      <c r="K485" s="299">
        <v>3</v>
      </c>
      <c r="L485" s="299">
        <v>0.06</v>
      </c>
      <c r="M485" s="299">
        <v>1.85</v>
      </c>
      <c r="N485" s="299">
        <v>1.91</v>
      </c>
      <c r="O485" s="299"/>
      <c r="P485" s="299" t="s">
        <v>506</v>
      </c>
      <c r="Q485" s="299">
        <v>0.8</v>
      </c>
      <c r="R485" s="299">
        <v>23.1</v>
      </c>
      <c r="S485" s="300">
        <v>76</v>
      </c>
      <c r="W485" s="309"/>
      <c r="X485" s="309"/>
      <c r="AE485" s="309"/>
      <c r="AF485" s="309"/>
      <c r="AG485" s="309"/>
      <c r="AH485" s="309"/>
      <c r="AI485" s="309"/>
      <c r="AJ485" s="309"/>
      <c r="AK485" s="309"/>
      <c r="AL485" s="309"/>
    </row>
    <row r="486" spans="2:38" ht="15" customHeight="1">
      <c r="B486" s="456"/>
      <c r="C486" s="459"/>
      <c r="D486" s="297" t="s">
        <v>529</v>
      </c>
      <c r="E486" s="298">
        <v>1</v>
      </c>
      <c r="F486" s="299">
        <v>1</v>
      </c>
      <c r="G486" s="299">
        <v>11</v>
      </c>
      <c r="H486" s="299">
        <v>12</v>
      </c>
      <c r="I486" s="299">
        <v>10</v>
      </c>
      <c r="J486" s="299">
        <v>9</v>
      </c>
      <c r="K486" s="299">
        <v>3</v>
      </c>
      <c r="L486" s="299">
        <v>7.0000000000000007E-2</v>
      </c>
      <c r="M486" s="299">
        <v>1.88</v>
      </c>
      <c r="N486" s="299">
        <v>1.95</v>
      </c>
      <c r="O486" s="299"/>
      <c r="P486" s="299" t="s">
        <v>539</v>
      </c>
      <c r="Q486" s="299">
        <v>0.3</v>
      </c>
      <c r="R486" s="299">
        <v>22.6</v>
      </c>
      <c r="S486" s="300">
        <v>77</v>
      </c>
      <c r="W486" s="309"/>
      <c r="X486" s="309"/>
      <c r="AE486" s="309"/>
      <c r="AF486" s="309"/>
      <c r="AG486" s="309"/>
      <c r="AH486" s="309"/>
      <c r="AI486" s="309"/>
      <c r="AJ486" s="309"/>
      <c r="AK486" s="309"/>
      <c r="AL486" s="309"/>
    </row>
    <row r="487" spans="2:38" ht="15" customHeight="1">
      <c r="B487" s="456"/>
      <c r="C487" s="457">
        <v>42577</v>
      </c>
      <c r="D487" s="293" t="s">
        <v>492</v>
      </c>
      <c r="E487" s="294">
        <v>1</v>
      </c>
      <c r="F487" s="295">
        <v>1</v>
      </c>
      <c r="G487" s="295">
        <v>10</v>
      </c>
      <c r="H487" s="295">
        <v>11</v>
      </c>
      <c r="I487" s="295">
        <v>10</v>
      </c>
      <c r="J487" s="295">
        <v>16</v>
      </c>
      <c r="K487" s="295">
        <v>5</v>
      </c>
      <c r="L487" s="295">
        <v>7.0000000000000007E-2</v>
      </c>
      <c r="M487" s="295">
        <v>1.91</v>
      </c>
      <c r="N487" s="295">
        <v>1.98</v>
      </c>
      <c r="O487" s="295"/>
      <c r="P487" s="295" t="s">
        <v>493</v>
      </c>
      <c r="Q487" s="295">
        <v>1.3</v>
      </c>
      <c r="R487" s="295">
        <v>22</v>
      </c>
      <c r="S487" s="296">
        <v>77</v>
      </c>
      <c r="W487" s="309"/>
      <c r="X487" s="309"/>
      <c r="AE487" s="309"/>
      <c r="AF487" s="309"/>
      <c r="AG487" s="309"/>
      <c r="AH487" s="309"/>
      <c r="AI487" s="309"/>
      <c r="AJ487" s="309"/>
      <c r="AK487" s="309"/>
      <c r="AL487" s="309"/>
    </row>
    <row r="488" spans="2:38" ht="15" customHeight="1">
      <c r="B488" s="456"/>
      <c r="C488" s="458"/>
      <c r="D488" s="297" t="s">
        <v>495</v>
      </c>
      <c r="E488" s="298">
        <v>0</v>
      </c>
      <c r="F488" s="299">
        <v>1</v>
      </c>
      <c r="G488" s="299">
        <v>8</v>
      </c>
      <c r="H488" s="299">
        <v>9</v>
      </c>
      <c r="I488" s="299">
        <v>10</v>
      </c>
      <c r="J488" s="299">
        <v>6</v>
      </c>
      <c r="K488" s="299">
        <v>8</v>
      </c>
      <c r="L488" s="299">
        <v>0.06</v>
      </c>
      <c r="M488" s="299">
        <v>2.0099999999999998</v>
      </c>
      <c r="N488" s="299">
        <v>2.0699999999999998</v>
      </c>
      <c r="O488" s="299"/>
      <c r="P488" s="299" t="s">
        <v>506</v>
      </c>
      <c r="Q488" s="299">
        <v>1.5</v>
      </c>
      <c r="R488" s="299">
        <v>21.8</v>
      </c>
      <c r="S488" s="300">
        <v>79</v>
      </c>
      <c r="W488" s="309"/>
      <c r="X488" s="309"/>
      <c r="AE488" s="309"/>
      <c r="AF488" s="309"/>
      <c r="AG488" s="309"/>
      <c r="AH488" s="309"/>
      <c r="AI488" s="309"/>
      <c r="AJ488" s="309"/>
      <c r="AK488" s="309"/>
      <c r="AL488" s="309"/>
    </row>
    <row r="489" spans="2:38" ht="15" customHeight="1">
      <c r="B489" s="456"/>
      <c r="C489" s="458"/>
      <c r="D489" s="297" t="s">
        <v>497</v>
      </c>
      <c r="E489" s="298">
        <v>0</v>
      </c>
      <c r="F489" s="299">
        <v>1</v>
      </c>
      <c r="G489" s="299">
        <v>9</v>
      </c>
      <c r="H489" s="299">
        <v>10</v>
      </c>
      <c r="I489" s="299">
        <v>8</v>
      </c>
      <c r="J489" s="299">
        <v>12</v>
      </c>
      <c r="K489" s="299">
        <v>6</v>
      </c>
      <c r="L489" s="299" t="s">
        <v>501</v>
      </c>
      <c r="M489" s="299" t="s">
        <v>501</v>
      </c>
      <c r="N489" s="299" t="s">
        <v>501</v>
      </c>
      <c r="O489" s="299"/>
      <c r="P489" s="299" t="s">
        <v>498</v>
      </c>
      <c r="Q489" s="299">
        <v>0.4</v>
      </c>
      <c r="R489" s="299">
        <v>22</v>
      </c>
      <c r="S489" s="300">
        <v>82</v>
      </c>
      <c r="W489" s="309"/>
      <c r="X489" s="309"/>
      <c r="AE489" s="309"/>
      <c r="AF489" s="309"/>
      <c r="AG489" s="309"/>
      <c r="AH489" s="309"/>
      <c r="AI489" s="309"/>
      <c r="AJ489" s="309"/>
      <c r="AK489" s="309"/>
      <c r="AL489" s="309"/>
    </row>
    <row r="490" spans="2:38" ht="15" customHeight="1">
      <c r="B490" s="456"/>
      <c r="C490" s="458"/>
      <c r="D490" s="297" t="s">
        <v>500</v>
      </c>
      <c r="E490" s="298">
        <v>0</v>
      </c>
      <c r="F490" s="299">
        <v>1</v>
      </c>
      <c r="G490" s="299">
        <v>11</v>
      </c>
      <c r="H490" s="299">
        <v>12</v>
      </c>
      <c r="I490" s="299">
        <v>6</v>
      </c>
      <c r="J490" s="299">
        <v>8</v>
      </c>
      <c r="K490" s="299">
        <v>7</v>
      </c>
      <c r="L490" s="299">
        <v>0.08</v>
      </c>
      <c r="M490" s="299">
        <v>2.1800000000000002</v>
      </c>
      <c r="N490" s="299">
        <v>2.2599999999999998</v>
      </c>
      <c r="O490" s="299"/>
      <c r="P490" s="299" t="s">
        <v>536</v>
      </c>
      <c r="Q490" s="299">
        <v>0.1</v>
      </c>
      <c r="R490" s="299">
        <v>21.8</v>
      </c>
      <c r="S490" s="300">
        <v>85</v>
      </c>
      <c r="W490" s="309"/>
      <c r="X490" s="309"/>
      <c r="AE490" s="309"/>
      <c r="AF490" s="309"/>
      <c r="AG490" s="309"/>
      <c r="AH490" s="309"/>
      <c r="AI490" s="309"/>
      <c r="AJ490" s="309"/>
      <c r="AK490" s="309"/>
      <c r="AL490" s="309"/>
    </row>
    <row r="491" spans="2:38" ht="15" customHeight="1">
      <c r="B491" s="456"/>
      <c r="C491" s="458"/>
      <c r="D491" s="297" t="s">
        <v>503</v>
      </c>
      <c r="E491" s="298">
        <v>0</v>
      </c>
      <c r="F491" s="299">
        <v>2</v>
      </c>
      <c r="G491" s="299">
        <v>13</v>
      </c>
      <c r="H491" s="299">
        <v>15</v>
      </c>
      <c r="I491" s="299">
        <v>4</v>
      </c>
      <c r="J491" s="299">
        <v>11</v>
      </c>
      <c r="K491" s="299">
        <v>6</v>
      </c>
      <c r="L491" s="299">
        <v>0.08</v>
      </c>
      <c r="M491" s="299">
        <v>2.1800000000000002</v>
      </c>
      <c r="N491" s="299">
        <v>2.2599999999999998</v>
      </c>
      <c r="O491" s="299"/>
      <c r="P491" s="299" t="s">
        <v>538</v>
      </c>
      <c r="Q491" s="299">
        <v>0.3</v>
      </c>
      <c r="R491" s="299">
        <v>21.6</v>
      </c>
      <c r="S491" s="300">
        <v>87</v>
      </c>
      <c r="W491" s="309"/>
      <c r="X491" s="309"/>
      <c r="AE491" s="309"/>
      <c r="AF491" s="309"/>
      <c r="AG491" s="309"/>
      <c r="AH491" s="309"/>
      <c r="AI491" s="309"/>
      <c r="AJ491" s="309"/>
      <c r="AK491" s="309"/>
      <c r="AL491" s="309"/>
    </row>
    <row r="492" spans="2:38" ht="15" customHeight="1">
      <c r="B492" s="456"/>
      <c r="C492" s="458"/>
      <c r="D492" s="297" t="s">
        <v>505</v>
      </c>
      <c r="E492" s="298">
        <v>0</v>
      </c>
      <c r="F492" s="299" t="s">
        <v>501</v>
      </c>
      <c r="G492" s="299" t="s">
        <v>501</v>
      </c>
      <c r="H492" s="299" t="s">
        <v>501</v>
      </c>
      <c r="I492" s="299">
        <v>4</v>
      </c>
      <c r="J492" s="299">
        <v>12</v>
      </c>
      <c r="K492" s="299">
        <v>8</v>
      </c>
      <c r="L492" s="299">
        <v>7.0000000000000007E-2</v>
      </c>
      <c r="M492" s="299">
        <v>2.02</v>
      </c>
      <c r="N492" s="299">
        <v>2.09</v>
      </c>
      <c r="O492" s="299"/>
      <c r="P492" s="299" t="s">
        <v>506</v>
      </c>
      <c r="Q492" s="299">
        <v>1.2</v>
      </c>
      <c r="R492" s="299">
        <v>21.9</v>
      </c>
      <c r="S492" s="300">
        <v>84</v>
      </c>
      <c r="W492" s="309"/>
      <c r="X492" s="309"/>
      <c r="AE492" s="309"/>
      <c r="AF492" s="309"/>
      <c r="AG492" s="309"/>
      <c r="AH492" s="309"/>
      <c r="AI492" s="309"/>
      <c r="AJ492" s="309"/>
      <c r="AK492" s="309"/>
      <c r="AL492" s="309"/>
    </row>
    <row r="493" spans="2:38" ht="15" customHeight="1">
      <c r="B493" s="456"/>
      <c r="C493" s="458"/>
      <c r="D493" s="297" t="s">
        <v>508</v>
      </c>
      <c r="E493" s="298">
        <v>0</v>
      </c>
      <c r="F493" s="299">
        <v>3</v>
      </c>
      <c r="G493" s="299">
        <v>9</v>
      </c>
      <c r="H493" s="299">
        <v>12</v>
      </c>
      <c r="I493" s="299">
        <v>5</v>
      </c>
      <c r="J493" s="299">
        <v>14</v>
      </c>
      <c r="K493" s="299">
        <v>13</v>
      </c>
      <c r="L493" s="299">
        <v>0.08</v>
      </c>
      <c r="M493" s="299">
        <v>2</v>
      </c>
      <c r="N493" s="299">
        <v>2.08</v>
      </c>
      <c r="O493" s="299"/>
      <c r="P493" s="299" t="s">
        <v>538</v>
      </c>
      <c r="Q493" s="299">
        <v>0.7</v>
      </c>
      <c r="R493" s="299">
        <v>22.2</v>
      </c>
      <c r="S493" s="300">
        <v>85</v>
      </c>
      <c r="W493" s="309"/>
      <c r="X493" s="309"/>
      <c r="AE493" s="309"/>
      <c r="AF493" s="309"/>
      <c r="AG493" s="309"/>
      <c r="AH493" s="309"/>
      <c r="AI493" s="309"/>
      <c r="AJ493" s="309"/>
      <c r="AK493" s="309"/>
      <c r="AL493" s="309"/>
    </row>
    <row r="494" spans="2:38" ht="15" customHeight="1">
      <c r="B494" s="456"/>
      <c r="C494" s="458"/>
      <c r="D494" s="297" t="s">
        <v>510</v>
      </c>
      <c r="E494" s="298">
        <v>0</v>
      </c>
      <c r="F494" s="299">
        <v>2</v>
      </c>
      <c r="G494" s="299">
        <v>6</v>
      </c>
      <c r="H494" s="299">
        <v>8</v>
      </c>
      <c r="I494" s="299">
        <v>9</v>
      </c>
      <c r="J494" s="299">
        <v>14</v>
      </c>
      <c r="K494" s="299">
        <v>8</v>
      </c>
      <c r="L494" s="299">
        <v>0.08</v>
      </c>
      <c r="M494" s="299">
        <v>1.93</v>
      </c>
      <c r="N494" s="299">
        <v>2.0099999999999998</v>
      </c>
      <c r="O494" s="299"/>
      <c r="P494" s="299" t="s">
        <v>518</v>
      </c>
      <c r="Q494" s="299">
        <v>1</v>
      </c>
      <c r="R494" s="299">
        <v>22.5</v>
      </c>
      <c r="S494" s="300">
        <v>85</v>
      </c>
      <c r="W494" s="309"/>
      <c r="X494" s="309"/>
      <c r="AE494" s="309"/>
      <c r="AF494" s="309"/>
      <c r="AG494" s="309"/>
      <c r="AH494" s="309"/>
      <c r="AI494" s="309"/>
      <c r="AJ494" s="309"/>
      <c r="AK494" s="309"/>
      <c r="AL494" s="309"/>
    </row>
    <row r="495" spans="2:38" ht="15" customHeight="1">
      <c r="B495" s="456"/>
      <c r="C495" s="458"/>
      <c r="D495" s="297" t="s">
        <v>511</v>
      </c>
      <c r="E495" s="298">
        <v>0</v>
      </c>
      <c r="F495" s="299">
        <v>2</v>
      </c>
      <c r="G495" s="299">
        <v>7</v>
      </c>
      <c r="H495" s="299">
        <v>9</v>
      </c>
      <c r="I495" s="299">
        <v>10</v>
      </c>
      <c r="J495" s="299">
        <v>21</v>
      </c>
      <c r="K495" s="299">
        <v>7</v>
      </c>
      <c r="L495" s="299">
        <v>0.08</v>
      </c>
      <c r="M495" s="299">
        <v>1.9</v>
      </c>
      <c r="N495" s="299">
        <v>1.98</v>
      </c>
      <c r="O495" s="299"/>
      <c r="P495" s="299" t="s">
        <v>518</v>
      </c>
      <c r="Q495" s="299">
        <v>1.2</v>
      </c>
      <c r="R495" s="299">
        <v>22.9</v>
      </c>
      <c r="S495" s="300">
        <v>87</v>
      </c>
      <c r="W495" s="309"/>
      <c r="X495" s="309"/>
      <c r="AE495" s="309"/>
      <c r="AF495" s="309"/>
      <c r="AG495" s="309"/>
      <c r="AH495" s="309"/>
      <c r="AI495" s="309"/>
      <c r="AJ495" s="309"/>
      <c r="AK495" s="309"/>
      <c r="AL495" s="309"/>
    </row>
    <row r="496" spans="2:38" ht="15" customHeight="1" thickBot="1">
      <c r="B496" s="456"/>
      <c r="C496" s="458"/>
      <c r="D496" s="310" t="s">
        <v>512</v>
      </c>
      <c r="E496" s="311">
        <v>0</v>
      </c>
      <c r="F496" s="304">
        <v>2</v>
      </c>
      <c r="G496" s="304">
        <v>9</v>
      </c>
      <c r="H496" s="304">
        <v>11</v>
      </c>
      <c r="I496" s="304">
        <v>11</v>
      </c>
      <c r="J496" s="304">
        <v>10</v>
      </c>
      <c r="K496" s="304">
        <v>9</v>
      </c>
      <c r="L496" s="304">
        <v>0.08</v>
      </c>
      <c r="M496" s="304">
        <v>1.89</v>
      </c>
      <c r="N496" s="304">
        <v>1.97</v>
      </c>
      <c r="O496" s="304"/>
      <c r="P496" s="304" t="s">
        <v>518</v>
      </c>
      <c r="Q496" s="304">
        <v>1.2</v>
      </c>
      <c r="R496" s="304">
        <v>23</v>
      </c>
      <c r="S496" s="305">
        <v>86</v>
      </c>
      <c r="W496" s="309"/>
      <c r="X496" s="309"/>
      <c r="AE496" s="309"/>
      <c r="AF496" s="309"/>
      <c r="AG496" s="309"/>
      <c r="AH496" s="309"/>
      <c r="AI496" s="309"/>
      <c r="AJ496" s="309"/>
      <c r="AK496" s="309"/>
      <c r="AL496" s="309"/>
    </row>
    <row r="497" spans="2:38" ht="15" customHeight="1">
      <c r="B497" s="456" t="s">
        <v>537</v>
      </c>
      <c r="C497" s="458"/>
      <c r="D497" s="293" t="s">
        <v>514</v>
      </c>
      <c r="E497" s="294">
        <v>0</v>
      </c>
      <c r="F497" s="295">
        <v>3</v>
      </c>
      <c r="G497" s="295">
        <v>13</v>
      </c>
      <c r="H497" s="295">
        <v>16</v>
      </c>
      <c r="I497" s="295">
        <v>10</v>
      </c>
      <c r="J497" s="295">
        <v>17</v>
      </c>
      <c r="K497" s="295">
        <v>9</v>
      </c>
      <c r="L497" s="295">
        <v>0.08</v>
      </c>
      <c r="M497" s="295">
        <v>1.91</v>
      </c>
      <c r="N497" s="295">
        <v>1.99</v>
      </c>
      <c r="O497" s="295"/>
      <c r="P497" s="295" t="s">
        <v>515</v>
      </c>
      <c r="Q497" s="295">
        <v>0.6</v>
      </c>
      <c r="R497" s="295">
        <v>22.7</v>
      </c>
      <c r="S497" s="296">
        <v>87</v>
      </c>
      <c r="W497" s="309"/>
      <c r="X497" s="309"/>
      <c r="AE497" s="309"/>
      <c r="AF497" s="309"/>
      <c r="AG497" s="309"/>
      <c r="AH497" s="309"/>
      <c r="AI497" s="309"/>
      <c r="AJ497" s="309"/>
      <c r="AK497" s="309"/>
      <c r="AL497" s="309"/>
    </row>
    <row r="498" spans="2:38" ht="15" customHeight="1">
      <c r="B498" s="456"/>
      <c r="C498" s="458"/>
      <c r="D498" s="297" t="s">
        <v>516</v>
      </c>
      <c r="E498" s="298">
        <v>1</v>
      </c>
      <c r="F498" s="299">
        <v>3</v>
      </c>
      <c r="G498" s="299">
        <v>16</v>
      </c>
      <c r="H498" s="299">
        <v>19</v>
      </c>
      <c r="I498" s="299">
        <v>11</v>
      </c>
      <c r="J498" s="299">
        <v>26</v>
      </c>
      <c r="K498" s="299">
        <v>7</v>
      </c>
      <c r="L498" s="299">
        <v>0.1</v>
      </c>
      <c r="M498" s="299">
        <v>1.93</v>
      </c>
      <c r="N498" s="299">
        <v>2.0299999999999998</v>
      </c>
      <c r="O498" s="299"/>
      <c r="P498" s="299" t="s">
        <v>535</v>
      </c>
      <c r="Q498" s="299">
        <v>1</v>
      </c>
      <c r="R498" s="299">
        <v>23.5</v>
      </c>
      <c r="S498" s="300">
        <v>82</v>
      </c>
      <c r="W498" s="309"/>
      <c r="X498" s="309"/>
      <c r="AE498" s="309"/>
      <c r="AF498" s="309"/>
      <c r="AG498" s="309"/>
      <c r="AH498" s="309"/>
      <c r="AI498" s="309"/>
      <c r="AJ498" s="309"/>
      <c r="AK498" s="309"/>
      <c r="AL498" s="309"/>
    </row>
    <row r="499" spans="2:38" ht="15" customHeight="1">
      <c r="B499" s="456"/>
      <c r="C499" s="458"/>
      <c r="D499" s="297" t="s">
        <v>517</v>
      </c>
      <c r="E499" s="298">
        <v>1</v>
      </c>
      <c r="F499" s="299">
        <v>3</v>
      </c>
      <c r="G499" s="299">
        <v>16</v>
      </c>
      <c r="H499" s="299">
        <v>19</v>
      </c>
      <c r="I499" s="299">
        <v>13</v>
      </c>
      <c r="J499" s="299">
        <v>22</v>
      </c>
      <c r="K499" s="299">
        <v>14</v>
      </c>
      <c r="L499" s="299">
        <v>0.09</v>
      </c>
      <c r="M499" s="299">
        <v>1.91</v>
      </c>
      <c r="N499" s="299">
        <v>2</v>
      </c>
      <c r="O499" s="299"/>
      <c r="P499" s="299" t="s">
        <v>534</v>
      </c>
      <c r="Q499" s="299">
        <v>0.8</v>
      </c>
      <c r="R499" s="299">
        <v>24</v>
      </c>
      <c r="S499" s="300">
        <v>72</v>
      </c>
      <c r="W499" s="309"/>
      <c r="X499" s="309"/>
      <c r="AE499" s="309"/>
      <c r="AF499" s="309"/>
      <c r="AG499" s="309"/>
      <c r="AH499" s="309"/>
      <c r="AI499" s="309"/>
      <c r="AJ499" s="309"/>
      <c r="AK499" s="309"/>
      <c r="AL499" s="309"/>
    </row>
    <row r="500" spans="2:38" ht="15" customHeight="1">
      <c r="B500" s="456"/>
      <c r="C500" s="458"/>
      <c r="D500" s="297" t="s">
        <v>519</v>
      </c>
      <c r="E500" s="298">
        <v>1</v>
      </c>
      <c r="F500" s="299">
        <v>2</v>
      </c>
      <c r="G500" s="299">
        <v>14</v>
      </c>
      <c r="H500" s="299">
        <v>16</v>
      </c>
      <c r="I500" s="299">
        <v>23</v>
      </c>
      <c r="J500" s="299">
        <v>27</v>
      </c>
      <c r="K500" s="299">
        <v>13</v>
      </c>
      <c r="L500" s="299">
        <v>0.09</v>
      </c>
      <c r="M500" s="299">
        <v>1.88</v>
      </c>
      <c r="N500" s="299">
        <v>1.97</v>
      </c>
      <c r="O500" s="299"/>
      <c r="P500" s="299" t="s">
        <v>530</v>
      </c>
      <c r="Q500" s="299">
        <v>1.5</v>
      </c>
      <c r="R500" s="299">
        <v>24.5</v>
      </c>
      <c r="S500" s="300">
        <v>68</v>
      </c>
      <c r="W500" s="309"/>
      <c r="X500" s="309"/>
      <c r="AE500" s="309"/>
      <c r="AF500" s="309"/>
      <c r="AG500" s="309"/>
      <c r="AH500" s="309"/>
      <c r="AI500" s="309"/>
      <c r="AJ500" s="309"/>
      <c r="AK500" s="309"/>
      <c r="AL500" s="309"/>
    </row>
    <row r="501" spans="2:38" ht="15" customHeight="1">
      <c r="B501" s="456"/>
      <c r="C501" s="458"/>
      <c r="D501" s="297" t="s">
        <v>520</v>
      </c>
      <c r="E501" s="298">
        <v>0</v>
      </c>
      <c r="F501" s="299">
        <v>1</v>
      </c>
      <c r="G501" s="299">
        <v>14</v>
      </c>
      <c r="H501" s="299">
        <v>15</v>
      </c>
      <c r="I501" s="299">
        <v>27</v>
      </c>
      <c r="J501" s="299">
        <v>19</v>
      </c>
      <c r="K501" s="299">
        <v>13</v>
      </c>
      <c r="L501" s="299">
        <v>0.08</v>
      </c>
      <c r="M501" s="299">
        <v>1.89</v>
      </c>
      <c r="N501" s="299">
        <v>1.97</v>
      </c>
      <c r="O501" s="299"/>
      <c r="P501" s="299" t="s">
        <v>538</v>
      </c>
      <c r="Q501" s="299">
        <v>1.2</v>
      </c>
      <c r="R501" s="299">
        <v>23.8</v>
      </c>
      <c r="S501" s="300">
        <v>77</v>
      </c>
      <c r="W501" s="309"/>
      <c r="X501" s="309"/>
      <c r="AE501" s="309"/>
      <c r="AF501" s="309"/>
      <c r="AG501" s="309"/>
      <c r="AH501" s="309"/>
      <c r="AI501" s="309"/>
      <c r="AJ501" s="309"/>
      <c r="AK501" s="309"/>
      <c r="AL501" s="309"/>
    </row>
    <row r="502" spans="2:38" ht="15" customHeight="1">
      <c r="B502" s="456"/>
      <c r="C502" s="458"/>
      <c r="D502" s="297" t="s">
        <v>521</v>
      </c>
      <c r="E502" s="298">
        <v>0</v>
      </c>
      <c r="F502" s="299">
        <v>1</v>
      </c>
      <c r="G502" s="299">
        <v>14</v>
      </c>
      <c r="H502" s="299">
        <v>15</v>
      </c>
      <c r="I502" s="299">
        <v>30</v>
      </c>
      <c r="J502" s="299">
        <v>27</v>
      </c>
      <c r="K502" s="299">
        <v>11</v>
      </c>
      <c r="L502" s="299">
        <v>0.09</v>
      </c>
      <c r="M502" s="299">
        <v>1.89</v>
      </c>
      <c r="N502" s="299">
        <v>1.98</v>
      </c>
      <c r="O502" s="299"/>
      <c r="P502" s="299" t="s">
        <v>531</v>
      </c>
      <c r="Q502" s="299">
        <v>1.3</v>
      </c>
      <c r="R502" s="299">
        <v>23.1</v>
      </c>
      <c r="S502" s="300">
        <v>73</v>
      </c>
      <c r="W502" s="309"/>
      <c r="X502" s="309"/>
      <c r="AE502" s="309"/>
      <c r="AF502" s="309"/>
      <c r="AG502" s="309"/>
      <c r="AH502" s="309"/>
      <c r="AI502" s="309"/>
      <c r="AJ502" s="309"/>
      <c r="AK502" s="309"/>
      <c r="AL502" s="309"/>
    </row>
    <row r="503" spans="2:38" ht="15" customHeight="1">
      <c r="B503" s="456"/>
      <c r="C503" s="458"/>
      <c r="D503" s="297" t="s">
        <v>522</v>
      </c>
      <c r="E503" s="298">
        <v>0</v>
      </c>
      <c r="F503" s="299">
        <v>1</v>
      </c>
      <c r="G503" s="299">
        <v>13</v>
      </c>
      <c r="H503" s="299">
        <v>14</v>
      </c>
      <c r="I503" s="299">
        <v>26</v>
      </c>
      <c r="J503" s="299">
        <v>33</v>
      </c>
      <c r="K503" s="299">
        <v>20</v>
      </c>
      <c r="L503" s="299">
        <v>0.1</v>
      </c>
      <c r="M503" s="299">
        <v>1.9</v>
      </c>
      <c r="N503" s="299">
        <v>2</v>
      </c>
      <c r="O503" s="299"/>
      <c r="P503" s="299" t="s">
        <v>530</v>
      </c>
      <c r="Q503" s="299">
        <v>0.9</v>
      </c>
      <c r="R503" s="299">
        <v>22.4</v>
      </c>
      <c r="S503" s="300">
        <v>85</v>
      </c>
      <c r="W503" s="309"/>
      <c r="X503" s="309"/>
      <c r="AE503" s="309"/>
      <c r="AF503" s="309"/>
      <c r="AG503" s="309"/>
      <c r="AH503" s="309"/>
      <c r="AI503" s="309"/>
      <c r="AJ503" s="309"/>
      <c r="AK503" s="309"/>
      <c r="AL503" s="309"/>
    </row>
    <row r="504" spans="2:38" ht="15" customHeight="1">
      <c r="B504" s="456"/>
      <c r="C504" s="458"/>
      <c r="D504" s="297" t="s">
        <v>523</v>
      </c>
      <c r="E504" s="298">
        <v>0</v>
      </c>
      <c r="F504" s="299">
        <v>1</v>
      </c>
      <c r="G504" s="299">
        <v>13</v>
      </c>
      <c r="H504" s="299">
        <v>14</v>
      </c>
      <c r="I504" s="299">
        <v>22</v>
      </c>
      <c r="J504" s="299">
        <v>28</v>
      </c>
      <c r="K504" s="299">
        <v>25</v>
      </c>
      <c r="L504" s="299">
        <v>0.11</v>
      </c>
      <c r="M504" s="299">
        <v>1.92</v>
      </c>
      <c r="N504" s="299">
        <v>2.0299999999999998</v>
      </c>
      <c r="O504" s="299"/>
      <c r="P504" s="299" t="s">
        <v>506</v>
      </c>
      <c r="Q504" s="299">
        <v>1.2</v>
      </c>
      <c r="R504" s="299">
        <v>22.2</v>
      </c>
      <c r="S504" s="300">
        <v>86</v>
      </c>
      <c r="W504" s="309"/>
      <c r="X504" s="309"/>
      <c r="AE504" s="309"/>
      <c r="AF504" s="309"/>
      <c r="AG504" s="309"/>
      <c r="AH504" s="309"/>
      <c r="AI504" s="309"/>
      <c r="AJ504" s="309"/>
      <c r="AK504" s="309"/>
      <c r="AL504" s="309"/>
    </row>
    <row r="505" spans="2:38" ht="15" customHeight="1">
      <c r="B505" s="456"/>
      <c r="C505" s="458"/>
      <c r="D505" s="297" t="s">
        <v>524</v>
      </c>
      <c r="E505" s="298">
        <v>0</v>
      </c>
      <c r="F505" s="299">
        <v>1</v>
      </c>
      <c r="G505" s="299">
        <v>17</v>
      </c>
      <c r="H505" s="299">
        <v>18</v>
      </c>
      <c r="I505" s="299">
        <v>20</v>
      </c>
      <c r="J505" s="299">
        <v>36</v>
      </c>
      <c r="K505" s="299">
        <v>19</v>
      </c>
      <c r="L505" s="299">
        <v>0.12</v>
      </c>
      <c r="M505" s="299">
        <v>1.94</v>
      </c>
      <c r="N505" s="299">
        <v>2.06</v>
      </c>
      <c r="O505" s="299"/>
      <c r="P505" s="299" t="s">
        <v>547</v>
      </c>
      <c r="Q505" s="299">
        <v>0.6</v>
      </c>
      <c r="R505" s="299">
        <v>21.6</v>
      </c>
      <c r="S505" s="300">
        <v>92</v>
      </c>
      <c r="W505" s="309"/>
      <c r="X505" s="309"/>
      <c r="AE505" s="309"/>
      <c r="AF505" s="309"/>
      <c r="AG505" s="309"/>
      <c r="AH505" s="309"/>
      <c r="AI505" s="309"/>
      <c r="AJ505" s="309"/>
      <c r="AK505" s="309"/>
      <c r="AL505" s="309"/>
    </row>
    <row r="506" spans="2:38" ht="15" customHeight="1">
      <c r="B506" s="456"/>
      <c r="C506" s="458"/>
      <c r="D506" s="297" t="s">
        <v>525</v>
      </c>
      <c r="E506" s="298">
        <v>0</v>
      </c>
      <c r="F506" s="299">
        <v>1</v>
      </c>
      <c r="G506" s="299">
        <v>22</v>
      </c>
      <c r="H506" s="299">
        <v>23</v>
      </c>
      <c r="I506" s="299">
        <v>15</v>
      </c>
      <c r="J506" s="299">
        <v>49</v>
      </c>
      <c r="K506" s="299">
        <v>23</v>
      </c>
      <c r="L506" s="299">
        <v>0.18</v>
      </c>
      <c r="M506" s="299">
        <v>1.98</v>
      </c>
      <c r="N506" s="299">
        <v>2.16</v>
      </c>
      <c r="O506" s="299"/>
      <c r="P506" s="299" t="s">
        <v>493</v>
      </c>
      <c r="Q506" s="299">
        <v>1.7</v>
      </c>
      <c r="R506" s="299">
        <v>21.5</v>
      </c>
      <c r="S506" s="300">
        <v>92</v>
      </c>
      <c r="W506" s="309"/>
      <c r="X506" s="309"/>
      <c r="AE506" s="309"/>
      <c r="AF506" s="309"/>
      <c r="AG506" s="309"/>
      <c r="AH506" s="309"/>
      <c r="AI506" s="309"/>
      <c r="AJ506" s="309"/>
      <c r="AK506" s="309"/>
      <c r="AL506" s="309"/>
    </row>
    <row r="507" spans="2:38" ht="15" customHeight="1">
      <c r="B507" s="456"/>
      <c r="C507" s="458"/>
      <c r="D507" s="297" t="s">
        <v>526</v>
      </c>
      <c r="E507" s="298">
        <v>0</v>
      </c>
      <c r="F507" s="299">
        <v>1</v>
      </c>
      <c r="G507" s="299">
        <v>18</v>
      </c>
      <c r="H507" s="299">
        <v>19</v>
      </c>
      <c r="I507" s="299">
        <v>14</v>
      </c>
      <c r="J507" s="299">
        <v>34</v>
      </c>
      <c r="K507" s="299">
        <v>18</v>
      </c>
      <c r="L507" s="299">
        <v>0.13</v>
      </c>
      <c r="M507" s="299">
        <v>2.0699999999999998</v>
      </c>
      <c r="N507" s="299">
        <v>2.2000000000000002</v>
      </c>
      <c r="O507" s="299"/>
      <c r="P507" s="299" t="s">
        <v>493</v>
      </c>
      <c r="Q507" s="299">
        <v>1.1000000000000001</v>
      </c>
      <c r="R507" s="299">
        <v>21.3</v>
      </c>
      <c r="S507" s="300">
        <v>92</v>
      </c>
      <c r="W507" s="309"/>
      <c r="X507" s="309"/>
      <c r="AE507" s="309"/>
      <c r="AF507" s="309"/>
      <c r="AG507" s="309"/>
      <c r="AH507" s="309"/>
      <c r="AI507" s="309"/>
      <c r="AJ507" s="309"/>
      <c r="AK507" s="309"/>
      <c r="AL507" s="309"/>
    </row>
    <row r="508" spans="2:38" ht="15" customHeight="1">
      <c r="B508" s="456"/>
      <c r="C508" s="458"/>
      <c r="D508" s="297" t="s">
        <v>527</v>
      </c>
      <c r="E508" s="298">
        <v>0</v>
      </c>
      <c r="F508" s="299">
        <v>1</v>
      </c>
      <c r="G508" s="299">
        <v>17</v>
      </c>
      <c r="H508" s="299">
        <v>18</v>
      </c>
      <c r="I508" s="299">
        <v>12</v>
      </c>
      <c r="J508" s="299">
        <v>44</v>
      </c>
      <c r="K508" s="299">
        <v>20</v>
      </c>
      <c r="L508" s="299">
        <v>0.12</v>
      </c>
      <c r="M508" s="299">
        <v>2.15</v>
      </c>
      <c r="N508" s="299">
        <v>2.27</v>
      </c>
      <c r="O508" s="299"/>
      <c r="P508" s="299" t="s">
        <v>498</v>
      </c>
      <c r="Q508" s="299">
        <v>1.6</v>
      </c>
      <c r="R508" s="299">
        <v>21.3</v>
      </c>
      <c r="S508" s="300">
        <v>92</v>
      </c>
      <c r="W508" s="309"/>
      <c r="X508" s="309"/>
      <c r="AE508" s="309"/>
      <c r="AF508" s="309"/>
      <c r="AG508" s="309"/>
      <c r="AH508" s="309"/>
      <c r="AI508" s="309"/>
      <c r="AJ508" s="309"/>
      <c r="AK508" s="309"/>
      <c r="AL508" s="309"/>
    </row>
    <row r="509" spans="2:38" ht="15" customHeight="1">
      <c r="B509" s="456"/>
      <c r="C509" s="458"/>
      <c r="D509" s="297" t="s">
        <v>528</v>
      </c>
      <c r="E509" s="298">
        <v>0</v>
      </c>
      <c r="F509" s="299">
        <v>1</v>
      </c>
      <c r="G509" s="299">
        <v>15</v>
      </c>
      <c r="H509" s="299">
        <v>16</v>
      </c>
      <c r="I509" s="299">
        <v>10</v>
      </c>
      <c r="J509" s="299">
        <v>37</v>
      </c>
      <c r="K509" s="299">
        <v>25</v>
      </c>
      <c r="L509" s="299">
        <v>0.11</v>
      </c>
      <c r="M509" s="299">
        <v>2.2400000000000002</v>
      </c>
      <c r="N509" s="299">
        <v>2.35</v>
      </c>
      <c r="O509" s="299"/>
      <c r="P509" s="299" t="s">
        <v>506</v>
      </c>
      <c r="Q509" s="299">
        <v>1.6</v>
      </c>
      <c r="R509" s="299">
        <v>21.4</v>
      </c>
      <c r="S509" s="300">
        <v>94</v>
      </c>
      <c r="W509" s="309"/>
      <c r="X509" s="309"/>
      <c r="AE509" s="309"/>
      <c r="AF509" s="309"/>
      <c r="AG509" s="309"/>
      <c r="AH509" s="309"/>
      <c r="AI509" s="309"/>
      <c r="AJ509" s="309"/>
      <c r="AK509" s="309"/>
      <c r="AL509" s="309"/>
    </row>
    <row r="510" spans="2:38" ht="15" customHeight="1">
      <c r="B510" s="456"/>
      <c r="C510" s="459"/>
      <c r="D510" s="297" t="s">
        <v>529</v>
      </c>
      <c r="E510" s="298">
        <v>0</v>
      </c>
      <c r="F510" s="299">
        <v>1</v>
      </c>
      <c r="G510" s="299">
        <v>14</v>
      </c>
      <c r="H510" s="299">
        <v>15</v>
      </c>
      <c r="I510" s="299">
        <v>8</v>
      </c>
      <c r="J510" s="299">
        <v>44</v>
      </c>
      <c r="K510" s="299">
        <v>19</v>
      </c>
      <c r="L510" s="299">
        <v>0.11</v>
      </c>
      <c r="M510" s="299">
        <v>2.08</v>
      </c>
      <c r="N510" s="299">
        <v>2.19</v>
      </c>
      <c r="O510" s="299"/>
      <c r="P510" s="299" t="s">
        <v>533</v>
      </c>
      <c r="Q510" s="299">
        <v>0.5</v>
      </c>
      <c r="R510" s="299">
        <v>21.5</v>
      </c>
      <c r="S510" s="300">
        <v>94</v>
      </c>
      <c r="W510" s="309"/>
      <c r="X510" s="309"/>
      <c r="AE510" s="309"/>
      <c r="AF510" s="309"/>
      <c r="AG510" s="309"/>
      <c r="AH510" s="309"/>
      <c r="AI510" s="309"/>
      <c r="AJ510" s="309"/>
      <c r="AK510" s="309"/>
      <c r="AL510" s="309"/>
    </row>
    <row r="511" spans="2:38" ht="15" customHeight="1">
      <c r="B511" s="456"/>
      <c r="C511" s="457">
        <v>42578</v>
      </c>
      <c r="D511" s="297" t="s">
        <v>492</v>
      </c>
      <c r="E511" s="298">
        <v>0</v>
      </c>
      <c r="F511" s="299">
        <v>1</v>
      </c>
      <c r="G511" s="299">
        <v>15</v>
      </c>
      <c r="H511" s="299">
        <v>16</v>
      </c>
      <c r="I511" s="299">
        <v>8</v>
      </c>
      <c r="J511" s="299">
        <v>41</v>
      </c>
      <c r="K511" s="299">
        <v>25</v>
      </c>
      <c r="L511" s="299">
        <v>0.12</v>
      </c>
      <c r="M511" s="299">
        <v>2.06</v>
      </c>
      <c r="N511" s="299">
        <v>2.1800000000000002</v>
      </c>
      <c r="O511" s="299"/>
      <c r="P511" s="299" t="s">
        <v>498</v>
      </c>
      <c r="Q511" s="299">
        <v>1</v>
      </c>
      <c r="R511" s="299">
        <v>21.5</v>
      </c>
      <c r="S511" s="300">
        <v>93</v>
      </c>
      <c r="W511" s="309"/>
      <c r="X511" s="309"/>
      <c r="AE511" s="309"/>
      <c r="AF511" s="309"/>
      <c r="AG511" s="309"/>
      <c r="AH511" s="309"/>
      <c r="AI511" s="309"/>
      <c r="AJ511" s="309"/>
      <c r="AK511" s="309"/>
      <c r="AL511" s="309"/>
    </row>
    <row r="512" spans="2:38" ht="15" customHeight="1">
      <c r="B512" s="456"/>
      <c r="C512" s="458"/>
      <c r="D512" s="297" t="s">
        <v>495</v>
      </c>
      <c r="E512" s="298">
        <v>0</v>
      </c>
      <c r="F512" s="299">
        <v>1</v>
      </c>
      <c r="G512" s="299">
        <v>14</v>
      </c>
      <c r="H512" s="299">
        <v>15</v>
      </c>
      <c r="I512" s="299">
        <v>6</v>
      </c>
      <c r="J512" s="299">
        <v>46</v>
      </c>
      <c r="K512" s="299">
        <v>24</v>
      </c>
      <c r="L512" s="299">
        <v>0.11</v>
      </c>
      <c r="M512" s="299">
        <v>2.27</v>
      </c>
      <c r="N512" s="299">
        <v>2.38</v>
      </c>
      <c r="O512" s="299"/>
      <c r="P512" s="299" t="s">
        <v>506</v>
      </c>
      <c r="Q512" s="299">
        <v>1.5</v>
      </c>
      <c r="R512" s="299">
        <v>21.5</v>
      </c>
      <c r="S512" s="300">
        <v>94</v>
      </c>
      <c r="W512" s="309"/>
      <c r="X512" s="309"/>
      <c r="AE512" s="309"/>
      <c r="AF512" s="309"/>
      <c r="AG512" s="309"/>
      <c r="AH512" s="309"/>
      <c r="AI512" s="309"/>
      <c r="AJ512" s="309"/>
      <c r="AK512" s="309"/>
      <c r="AL512" s="309"/>
    </row>
    <row r="513" spans="2:38" ht="15" customHeight="1">
      <c r="B513" s="456"/>
      <c r="C513" s="458"/>
      <c r="D513" s="297" t="s">
        <v>497</v>
      </c>
      <c r="E513" s="298">
        <v>0</v>
      </c>
      <c r="F513" s="299">
        <v>1</v>
      </c>
      <c r="G513" s="299">
        <v>15</v>
      </c>
      <c r="H513" s="299">
        <v>16</v>
      </c>
      <c r="I513" s="299">
        <v>6</v>
      </c>
      <c r="J513" s="299">
        <v>42</v>
      </c>
      <c r="K513" s="299">
        <v>16</v>
      </c>
      <c r="L513" s="299">
        <v>0.1</v>
      </c>
      <c r="M513" s="299">
        <v>2.2599999999999998</v>
      </c>
      <c r="N513" s="299">
        <v>2.36</v>
      </c>
      <c r="O513" s="299"/>
      <c r="P513" s="299" t="s">
        <v>498</v>
      </c>
      <c r="Q513" s="299">
        <v>1.9</v>
      </c>
      <c r="R513" s="299">
        <v>21.3</v>
      </c>
      <c r="S513" s="300">
        <v>92</v>
      </c>
      <c r="W513" s="309"/>
      <c r="X513" s="309"/>
      <c r="AE513" s="309"/>
      <c r="AF513" s="309"/>
      <c r="AG513" s="309"/>
      <c r="AH513" s="309"/>
      <c r="AI513" s="309"/>
      <c r="AJ513" s="309"/>
      <c r="AK513" s="309"/>
      <c r="AL513" s="309"/>
    </row>
    <row r="514" spans="2:38" ht="15" customHeight="1">
      <c r="B514" s="456"/>
      <c r="C514" s="458"/>
      <c r="D514" s="297" t="s">
        <v>500</v>
      </c>
      <c r="E514" s="298" t="s">
        <v>501</v>
      </c>
      <c r="F514" s="299">
        <v>1</v>
      </c>
      <c r="G514" s="299">
        <v>15</v>
      </c>
      <c r="H514" s="299">
        <v>16</v>
      </c>
      <c r="I514" s="299">
        <v>6</v>
      </c>
      <c r="J514" s="299">
        <v>32</v>
      </c>
      <c r="K514" s="299">
        <v>17</v>
      </c>
      <c r="L514" s="299">
        <v>0.08</v>
      </c>
      <c r="M514" s="299">
        <v>2.25</v>
      </c>
      <c r="N514" s="299">
        <v>2.33</v>
      </c>
      <c r="O514" s="299"/>
      <c r="P514" s="299" t="s">
        <v>498</v>
      </c>
      <c r="Q514" s="299">
        <v>2.1</v>
      </c>
      <c r="R514" s="299">
        <v>21.2</v>
      </c>
      <c r="S514" s="300">
        <v>94</v>
      </c>
      <c r="W514" s="309"/>
      <c r="X514" s="309"/>
      <c r="AE514" s="309"/>
      <c r="AF514" s="309"/>
      <c r="AG514" s="309"/>
      <c r="AH514" s="309"/>
      <c r="AI514" s="309"/>
      <c r="AJ514" s="309"/>
      <c r="AK514" s="309"/>
      <c r="AL514" s="309"/>
    </row>
    <row r="515" spans="2:38" ht="15" customHeight="1">
      <c r="B515" s="456"/>
      <c r="C515" s="458"/>
      <c r="D515" s="297" t="s">
        <v>503</v>
      </c>
      <c r="E515" s="298">
        <v>0</v>
      </c>
      <c r="F515" s="299">
        <v>1</v>
      </c>
      <c r="G515" s="299">
        <v>14</v>
      </c>
      <c r="H515" s="299">
        <v>15</v>
      </c>
      <c r="I515" s="299">
        <v>7</v>
      </c>
      <c r="J515" s="299">
        <v>33</v>
      </c>
      <c r="K515" s="299">
        <v>21</v>
      </c>
      <c r="L515" s="299">
        <v>0.09</v>
      </c>
      <c r="M515" s="299">
        <v>2.2599999999999998</v>
      </c>
      <c r="N515" s="299">
        <v>2.35</v>
      </c>
      <c r="O515" s="299"/>
      <c r="P515" s="299" t="s">
        <v>493</v>
      </c>
      <c r="Q515" s="299">
        <v>1.7</v>
      </c>
      <c r="R515" s="299">
        <v>21.1</v>
      </c>
      <c r="S515" s="300">
        <v>96</v>
      </c>
      <c r="W515" s="309"/>
      <c r="X515" s="309"/>
      <c r="AE515" s="309"/>
      <c r="AF515" s="309"/>
      <c r="AG515" s="309"/>
      <c r="AH515" s="309"/>
      <c r="AI515" s="309"/>
      <c r="AJ515" s="309"/>
      <c r="AK515" s="309"/>
      <c r="AL515" s="309"/>
    </row>
    <row r="516" spans="2:38" ht="15" customHeight="1">
      <c r="B516" s="456"/>
      <c r="C516" s="458"/>
      <c r="D516" s="297" t="s">
        <v>505</v>
      </c>
      <c r="E516" s="298">
        <v>0</v>
      </c>
      <c r="F516" s="299">
        <v>1</v>
      </c>
      <c r="G516" s="299">
        <v>14</v>
      </c>
      <c r="H516" s="299">
        <v>15</v>
      </c>
      <c r="I516" s="299">
        <v>10</v>
      </c>
      <c r="J516" s="299">
        <v>41</v>
      </c>
      <c r="K516" s="299">
        <v>22</v>
      </c>
      <c r="L516" s="299">
        <v>0.09</v>
      </c>
      <c r="M516" s="299">
        <v>2.16</v>
      </c>
      <c r="N516" s="299">
        <v>2.25</v>
      </c>
      <c r="O516" s="299"/>
      <c r="P516" s="299" t="s">
        <v>498</v>
      </c>
      <c r="Q516" s="299">
        <v>2.4</v>
      </c>
      <c r="R516" s="299">
        <v>21</v>
      </c>
      <c r="S516" s="300">
        <v>96</v>
      </c>
      <c r="W516" s="309"/>
      <c r="X516" s="309"/>
      <c r="AE516" s="309"/>
      <c r="AF516" s="309"/>
      <c r="AG516" s="309"/>
      <c r="AH516" s="309"/>
      <c r="AI516" s="309"/>
      <c r="AJ516" s="309"/>
      <c r="AK516" s="309"/>
      <c r="AL516" s="309"/>
    </row>
    <row r="517" spans="2:38" ht="15" customHeight="1">
      <c r="B517" s="456"/>
      <c r="C517" s="458"/>
      <c r="D517" s="297" t="s">
        <v>508</v>
      </c>
      <c r="E517" s="298">
        <v>0</v>
      </c>
      <c r="F517" s="299">
        <v>2</v>
      </c>
      <c r="G517" s="299">
        <v>18</v>
      </c>
      <c r="H517" s="299">
        <v>20</v>
      </c>
      <c r="I517" s="299">
        <v>10</v>
      </c>
      <c r="J517" s="299">
        <v>32</v>
      </c>
      <c r="K517" s="299">
        <v>20</v>
      </c>
      <c r="L517" s="299">
        <v>0.1</v>
      </c>
      <c r="M517" s="299">
        <v>2.02</v>
      </c>
      <c r="N517" s="299">
        <v>2.12</v>
      </c>
      <c r="O517" s="299"/>
      <c r="P517" s="299" t="s">
        <v>493</v>
      </c>
      <c r="Q517" s="299">
        <v>1.8</v>
      </c>
      <c r="R517" s="299">
        <v>21.2</v>
      </c>
      <c r="S517" s="300">
        <v>95</v>
      </c>
      <c r="W517" s="309"/>
      <c r="X517" s="309"/>
      <c r="AE517" s="309"/>
      <c r="AF517" s="309"/>
      <c r="AG517" s="309"/>
      <c r="AH517" s="309"/>
      <c r="AI517" s="309"/>
      <c r="AJ517" s="309"/>
      <c r="AK517" s="309"/>
      <c r="AL517" s="309"/>
    </row>
    <row r="518" spans="2:38" ht="15" customHeight="1">
      <c r="B518" s="456"/>
      <c r="C518" s="458"/>
      <c r="D518" s="297" t="s">
        <v>510</v>
      </c>
      <c r="E518" s="298">
        <v>0</v>
      </c>
      <c r="F518" s="299">
        <v>4</v>
      </c>
      <c r="G518" s="299">
        <v>22</v>
      </c>
      <c r="H518" s="299">
        <v>26</v>
      </c>
      <c r="I518" s="299">
        <v>11</v>
      </c>
      <c r="J518" s="299">
        <v>27</v>
      </c>
      <c r="K518" s="299">
        <v>23</v>
      </c>
      <c r="L518" s="299">
        <v>0.1</v>
      </c>
      <c r="M518" s="299">
        <v>1.95</v>
      </c>
      <c r="N518" s="299">
        <v>2.0499999999999998</v>
      </c>
      <c r="O518" s="299"/>
      <c r="P518" s="299" t="s">
        <v>498</v>
      </c>
      <c r="Q518" s="299">
        <v>1.4</v>
      </c>
      <c r="R518" s="299">
        <v>21.6</v>
      </c>
      <c r="S518" s="300">
        <v>92</v>
      </c>
      <c r="W518" s="309"/>
      <c r="X518" s="309"/>
      <c r="AE518" s="309"/>
      <c r="AF518" s="309"/>
      <c r="AG518" s="309"/>
      <c r="AH518" s="309"/>
      <c r="AI518" s="309"/>
      <c r="AJ518" s="309"/>
      <c r="AK518" s="309"/>
      <c r="AL518" s="309"/>
    </row>
    <row r="519" spans="2:38" ht="15" customHeight="1">
      <c r="B519" s="456"/>
      <c r="C519" s="458"/>
      <c r="D519" s="297" t="s">
        <v>511</v>
      </c>
      <c r="E519" s="298">
        <v>0</v>
      </c>
      <c r="F519" s="299">
        <v>2</v>
      </c>
      <c r="G519" s="299">
        <v>15</v>
      </c>
      <c r="H519" s="299">
        <v>17</v>
      </c>
      <c r="I519" s="299">
        <v>15</v>
      </c>
      <c r="J519" s="299">
        <v>28</v>
      </c>
      <c r="K519" s="299">
        <v>17</v>
      </c>
      <c r="L519" s="299">
        <v>0.11</v>
      </c>
      <c r="M519" s="299">
        <v>1.94</v>
      </c>
      <c r="N519" s="299">
        <v>2.0499999999999998</v>
      </c>
      <c r="O519" s="299"/>
      <c r="P519" s="299" t="s">
        <v>498</v>
      </c>
      <c r="Q519" s="299">
        <v>0.9</v>
      </c>
      <c r="R519" s="299">
        <v>22</v>
      </c>
      <c r="S519" s="300">
        <v>91</v>
      </c>
      <c r="W519" s="309"/>
      <c r="X519" s="309"/>
      <c r="AE519" s="309"/>
      <c r="AF519" s="309"/>
      <c r="AG519" s="309"/>
      <c r="AH519" s="309"/>
      <c r="AI519" s="309"/>
      <c r="AJ519" s="309"/>
      <c r="AK519" s="309"/>
      <c r="AL519" s="309"/>
    </row>
    <row r="520" spans="2:38" ht="15" customHeight="1" thickBot="1">
      <c r="B520" s="456"/>
      <c r="C520" s="458"/>
      <c r="D520" s="310" t="s">
        <v>512</v>
      </c>
      <c r="E520" s="311">
        <v>0</v>
      </c>
      <c r="F520" s="304">
        <v>3</v>
      </c>
      <c r="G520" s="304">
        <v>14</v>
      </c>
      <c r="H520" s="304">
        <v>17</v>
      </c>
      <c r="I520" s="304">
        <v>13</v>
      </c>
      <c r="J520" s="304">
        <v>23</v>
      </c>
      <c r="K520" s="304">
        <v>12</v>
      </c>
      <c r="L520" s="304">
        <v>0.1</v>
      </c>
      <c r="M520" s="304">
        <v>1.98</v>
      </c>
      <c r="N520" s="304">
        <v>2.08</v>
      </c>
      <c r="O520" s="304"/>
      <c r="P520" s="304" t="s">
        <v>530</v>
      </c>
      <c r="Q520" s="304">
        <v>0.9</v>
      </c>
      <c r="R520" s="304">
        <v>23.1</v>
      </c>
      <c r="S520" s="305">
        <v>82</v>
      </c>
      <c r="W520" s="309"/>
      <c r="X520" s="309"/>
      <c r="AE520" s="309"/>
      <c r="AF520" s="309"/>
      <c r="AG520" s="309"/>
      <c r="AH520" s="309"/>
      <c r="AI520" s="309"/>
      <c r="AJ520" s="309"/>
      <c r="AK520" s="309"/>
      <c r="AL520" s="309"/>
    </row>
    <row r="521" spans="2:38" ht="15" customHeight="1">
      <c r="B521" s="456" t="s">
        <v>537</v>
      </c>
      <c r="C521" s="458"/>
      <c r="D521" s="293" t="s">
        <v>514</v>
      </c>
      <c r="E521" s="294">
        <v>0</v>
      </c>
      <c r="F521" s="295">
        <v>2</v>
      </c>
      <c r="G521" s="295">
        <v>14</v>
      </c>
      <c r="H521" s="295">
        <v>16</v>
      </c>
      <c r="I521" s="295">
        <v>19</v>
      </c>
      <c r="J521" s="295">
        <v>17</v>
      </c>
      <c r="K521" s="295">
        <v>11</v>
      </c>
      <c r="L521" s="295">
        <v>0.1</v>
      </c>
      <c r="M521" s="295">
        <v>1.94</v>
      </c>
      <c r="N521" s="295">
        <v>2.04</v>
      </c>
      <c r="O521" s="295"/>
      <c r="P521" s="295" t="s">
        <v>518</v>
      </c>
      <c r="Q521" s="295">
        <v>2.8</v>
      </c>
      <c r="R521" s="295">
        <v>24.2</v>
      </c>
      <c r="S521" s="296">
        <v>81</v>
      </c>
      <c r="W521" s="309"/>
      <c r="X521" s="309"/>
      <c r="AE521" s="309"/>
      <c r="AF521" s="309"/>
      <c r="AG521" s="309"/>
      <c r="AH521" s="309"/>
      <c r="AI521" s="309"/>
      <c r="AJ521" s="309"/>
      <c r="AK521" s="309"/>
      <c r="AL521" s="309"/>
    </row>
    <row r="522" spans="2:38" ht="15" customHeight="1">
      <c r="B522" s="456"/>
      <c r="C522" s="458"/>
      <c r="D522" s="297" t="s">
        <v>516</v>
      </c>
      <c r="E522" s="298">
        <v>0</v>
      </c>
      <c r="F522" s="299">
        <v>4</v>
      </c>
      <c r="G522" s="299">
        <v>21</v>
      </c>
      <c r="H522" s="299">
        <v>25</v>
      </c>
      <c r="I522" s="299">
        <v>14</v>
      </c>
      <c r="J522" s="299">
        <v>27</v>
      </c>
      <c r="K522" s="299">
        <v>11</v>
      </c>
      <c r="L522" s="299">
        <v>0.11</v>
      </c>
      <c r="M522" s="299">
        <v>1.93</v>
      </c>
      <c r="N522" s="299">
        <v>2.04</v>
      </c>
      <c r="O522" s="299"/>
      <c r="P522" s="299" t="s">
        <v>518</v>
      </c>
      <c r="Q522" s="299">
        <v>3</v>
      </c>
      <c r="R522" s="299">
        <v>24.3</v>
      </c>
      <c r="S522" s="300">
        <v>78</v>
      </c>
      <c r="W522" s="309"/>
      <c r="X522" s="309"/>
      <c r="AE522" s="309"/>
      <c r="AF522" s="309"/>
      <c r="AG522" s="309"/>
      <c r="AH522" s="309"/>
      <c r="AI522" s="309"/>
      <c r="AJ522" s="309"/>
      <c r="AK522" s="309"/>
      <c r="AL522" s="309"/>
    </row>
    <row r="523" spans="2:38" ht="15" customHeight="1">
      <c r="B523" s="456"/>
      <c r="C523" s="458"/>
      <c r="D523" s="297" t="s">
        <v>517</v>
      </c>
      <c r="E523" s="298">
        <v>1</v>
      </c>
      <c r="F523" s="299">
        <v>5</v>
      </c>
      <c r="G523" s="299">
        <v>23</v>
      </c>
      <c r="H523" s="299">
        <v>28</v>
      </c>
      <c r="I523" s="299">
        <v>22</v>
      </c>
      <c r="J523" s="299">
        <v>21</v>
      </c>
      <c r="K523" s="299">
        <v>15</v>
      </c>
      <c r="L523" s="299">
        <v>0.12</v>
      </c>
      <c r="M523" s="299">
        <v>1.93</v>
      </c>
      <c r="N523" s="299">
        <v>2.0499999999999998</v>
      </c>
      <c r="O523" s="299"/>
      <c r="P523" s="299" t="s">
        <v>515</v>
      </c>
      <c r="Q523" s="299">
        <v>4</v>
      </c>
      <c r="R523" s="299">
        <v>24.9</v>
      </c>
      <c r="S523" s="300">
        <v>90</v>
      </c>
      <c r="W523" s="309"/>
      <c r="X523" s="309"/>
      <c r="AE523" s="309"/>
      <c r="AF523" s="309"/>
      <c r="AG523" s="309"/>
      <c r="AH523" s="309"/>
      <c r="AI523" s="309"/>
      <c r="AJ523" s="309"/>
      <c r="AK523" s="309"/>
      <c r="AL523" s="309"/>
    </row>
    <row r="524" spans="2:38" ht="15" customHeight="1">
      <c r="B524" s="456"/>
      <c r="C524" s="458"/>
      <c r="D524" s="297" t="s">
        <v>519</v>
      </c>
      <c r="E524" s="298">
        <v>1</v>
      </c>
      <c r="F524" s="299">
        <v>2</v>
      </c>
      <c r="G524" s="299">
        <v>22</v>
      </c>
      <c r="H524" s="299">
        <v>24</v>
      </c>
      <c r="I524" s="299">
        <v>33</v>
      </c>
      <c r="J524" s="299">
        <v>21</v>
      </c>
      <c r="K524" s="299">
        <v>18</v>
      </c>
      <c r="L524" s="299">
        <v>0.12</v>
      </c>
      <c r="M524" s="299">
        <v>1.88</v>
      </c>
      <c r="N524" s="299">
        <v>2</v>
      </c>
      <c r="O524" s="299"/>
      <c r="P524" s="299" t="s">
        <v>518</v>
      </c>
      <c r="Q524" s="299">
        <v>3.5</v>
      </c>
      <c r="R524" s="299">
        <v>25.6</v>
      </c>
      <c r="S524" s="300">
        <v>76</v>
      </c>
      <c r="W524" s="309"/>
      <c r="X524" s="309"/>
      <c r="AE524" s="309"/>
      <c r="AF524" s="309"/>
      <c r="AG524" s="309"/>
      <c r="AH524" s="309"/>
      <c r="AI524" s="309"/>
      <c r="AJ524" s="309"/>
      <c r="AK524" s="309"/>
      <c r="AL524" s="309"/>
    </row>
    <row r="525" spans="2:38" ht="15" customHeight="1">
      <c r="B525" s="456"/>
      <c r="C525" s="458"/>
      <c r="D525" s="297" t="s">
        <v>520</v>
      </c>
      <c r="E525" s="298">
        <v>1</v>
      </c>
      <c r="F525" s="299">
        <v>2</v>
      </c>
      <c r="G525" s="299">
        <v>21</v>
      </c>
      <c r="H525" s="299">
        <v>23</v>
      </c>
      <c r="I525" s="299">
        <v>37</v>
      </c>
      <c r="J525" s="299">
        <v>29</v>
      </c>
      <c r="K525" s="299">
        <v>17</v>
      </c>
      <c r="L525" s="299">
        <v>0.1</v>
      </c>
      <c r="M525" s="299">
        <v>1.88</v>
      </c>
      <c r="N525" s="299">
        <v>1.98</v>
      </c>
      <c r="O525" s="299"/>
      <c r="P525" s="299" t="s">
        <v>515</v>
      </c>
      <c r="Q525" s="299">
        <v>2.4</v>
      </c>
      <c r="R525" s="299">
        <v>26.3</v>
      </c>
      <c r="S525" s="300">
        <v>76</v>
      </c>
      <c r="W525" s="309"/>
      <c r="X525" s="309"/>
      <c r="AE525" s="309"/>
      <c r="AF525" s="309"/>
      <c r="AG525" s="309"/>
      <c r="AH525" s="309"/>
      <c r="AI525" s="309"/>
      <c r="AJ525" s="309"/>
      <c r="AK525" s="309"/>
      <c r="AL525" s="309"/>
    </row>
    <row r="526" spans="2:38" ht="15" customHeight="1">
      <c r="B526" s="456"/>
      <c r="C526" s="458"/>
      <c r="D526" s="297" t="s">
        <v>521</v>
      </c>
      <c r="E526" s="298">
        <v>1</v>
      </c>
      <c r="F526" s="299">
        <v>2</v>
      </c>
      <c r="G526" s="299">
        <v>21</v>
      </c>
      <c r="H526" s="299">
        <v>23</v>
      </c>
      <c r="I526" s="299">
        <v>42</v>
      </c>
      <c r="J526" s="299">
        <v>26</v>
      </c>
      <c r="K526" s="299">
        <v>17</v>
      </c>
      <c r="L526" s="299">
        <v>0.13</v>
      </c>
      <c r="M526" s="299">
        <v>1.89</v>
      </c>
      <c r="N526" s="299">
        <v>2.02</v>
      </c>
      <c r="O526" s="299"/>
      <c r="P526" s="299" t="s">
        <v>515</v>
      </c>
      <c r="Q526" s="299">
        <v>1.9</v>
      </c>
      <c r="R526" s="299">
        <v>26.4</v>
      </c>
      <c r="S526" s="300">
        <v>74</v>
      </c>
      <c r="W526" s="309"/>
      <c r="X526" s="309"/>
      <c r="AE526" s="309"/>
      <c r="AF526" s="309"/>
      <c r="AG526" s="309"/>
      <c r="AH526" s="309"/>
      <c r="AI526" s="309"/>
      <c r="AJ526" s="309"/>
      <c r="AK526" s="309"/>
      <c r="AL526" s="309"/>
    </row>
    <row r="527" spans="2:38" ht="15" customHeight="1">
      <c r="B527" s="456"/>
      <c r="C527" s="458"/>
      <c r="D527" s="297" t="s">
        <v>522</v>
      </c>
      <c r="E527" s="298">
        <v>1</v>
      </c>
      <c r="F527" s="299">
        <v>1</v>
      </c>
      <c r="G527" s="299">
        <v>19</v>
      </c>
      <c r="H527" s="299">
        <v>20</v>
      </c>
      <c r="I527" s="299">
        <v>45</v>
      </c>
      <c r="J527" s="299">
        <v>32</v>
      </c>
      <c r="K527" s="299">
        <v>16</v>
      </c>
      <c r="L527" s="299">
        <v>0.12</v>
      </c>
      <c r="M527" s="299">
        <v>1.9</v>
      </c>
      <c r="N527" s="299">
        <v>2.02</v>
      </c>
      <c r="O527" s="299"/>
      <c r="P527" s="299" t="s">
        <v>518</v>
      </c>
      <c r="Q527" s="299">
        <v>2.2999999999999998</v>
      </c>
      <c r="R527" s="299">
        <v>26</v>
      </c>
      <c r="S527" s="300">
        <v>75</v>
      </c>
      <c r="W527" s="309"/>
      <c r="X527" s="309"/>
      <c r="AE527" s="309"/>
      <c r="AF527" s="309"/>
      <c r="AG527" s="309"/>
      <c r="AH527" s="309"/>
      <c r="AI527" s="309"/>
      <c r="AJ527" s="309"/>
      <c r="AK527" s="309"/>
      <c r="AL527" s="309"/>
    </row>
    <row r="528" spans="2:38" ht="15" customHeight="1">
      <c r="B528" s="456"/>
      <c r="C528" s="458"/>
      <c r="D528" s="297" t="s">
        <v>523</v>
      </c>
      <c r="E528" s="298">
        <v>1</v>
      </c>
      <c r="F528" s="299">
        <v>1</v>
      </c>
      <c r="G528" s="299">
        <v>17</v>
      </c>
      <c r="H528" s="299">
        <v>18</v>
      </c>
      <c r="I528" s="299">
        <v>39</v>
      </c>
      <c r="J528" s="299">
        <v>24</v>
      </c>
      <c r="K528" s="299">
        <v>15</v>
      </c>
      <c r="L528" s="299">
        <v>0.11</v>
      </c>
      <c r="M528" s="299">
        <v>1.91</v>
      </c>
      <c r="N528" s="299">
        <v>2.02</v>
      </c>
      <c r="O528" s="299"/>
      <c r="P528" s="299" t="s">
        <v>518</v>
      </c>
      <c r="Q528" s="299">
        <v>1.9</v>
      </c>
      <c r="R528" s="299">
        <v>25.5</v>
      </c>
      <c r="S528" s="300">
        <v>77</v>
      </c>
      <c r="W528" s="309"/>
      <c r="X528" s="309"/>
      <c r="AE528" s="309"/>
      <c r="AF528" s="309"/>
      <c r="AG528" s="309"/>
      <c r="AH528" s="309"/>
      <c r="AI528" s="309"/>
      <c r="AJ528" s="309"/>
      <c r="AK528" s="309"/>
      <c r="AL528" s="309"/>
    </row>
    <row r="529" spans="2:38" ht="15" customHeight="1">
      <c r="B529" s="456"/>
      <c r="C529" s="458"/>
      <c r="D529" s="297" t="s">
        <v>524</v>
      </c>
      <c r="E529" s="298">
        <v>0</v>
      </c>
      <c r="F529" s="299">
        <v>1</v>
      </c>
      <c r="G529" s="299">
        <v>14</v>
      </c>
      <c r="H529" s="299">
        <v>15</v>
      </c>
      <c r="I529" s="299">
        <v>30</v>
      </c>
      <c r="J529" s="299">
        <v>19</v>
      </c>
      <c r="K529" s="299">
        <v>11</v>
      </c>
      <c r="L529" s="299">
        <v>0.09</v>
      </c>
      <c r="M529" s="299">
        <v>1.93</v>
      </c>
      <c r="N529" s="299">
        <v>2.02</v>
      </c>
      <c r="O529" s="299"/>
      <c r="P529" s="299" t="s">
        <v>515</v>
      </c>
      <c r="Q529" s="299">
        <v>1.6</v>
      </c>
      <c r="R529" s="299">
        <v>25.1</v>
      </c>
      <c r="S529" s="300">
        <v>80</v>
      </c>
      <c r="W529" s="309"/>
      <c r="X529" s="309"/>
      <c r="AE529" s="309"/>
      <c r="AF529" s="309"/>
      <c r="AG529" s="309"/>
      <c r="AH529" s="309"/>
      <c r="AI529" s="309"/>
      <c r="AJ529" s="309"/>
      <c r="AK529" s="309"/>
      <c r="AL529" s="309"/>
    </row>
    <row r="530" spans="2:38" ht="15" customHeight="1">
      <c r="B530" s="456"/>
      <c r="C530" s="458"/>
      <c r="D530" s="297" t="s">
        <v>525</v>
      </c>
      <c r="E530" s="298">
        <v>0</v>
      </c>
      <c r="F530" s="299">
        <v>1</v>
      </c>
      <c r="G530" s="299">
        <v>14</v>
      </c>
      <c r="H530" s="299">
        <v>15</v>
      </c>
      <c r="I530" s="299">
        <v>24</v>
      </c>
      <c r="J530" s="299">
        <v>24</v>
      </c>
      <c r="K530" s="299">
        <v>10</v>
      </c>
      <c r="L530" s="299">
        <v>0.08</v>
      </c>
      <c r="M530" s="299">
        <v>1.95</v>
      </c>
      <c r="N530" s="299">
        <v>2.0299999999999998</v>
      </c>
      <c r="O530" s="299"/>
      <c r="P530" s="299" t="s">
        <v>518</v>
      </c>
      <c r="Q530" s="299">
        <v>1.7</v>
      </c>
      <c r="R530" s="299">
        <v>24.5</v>
      </c>
      <c r="S530" s="300">
        <v>77</v>
      </c>
      <c r="W530" s="309"/>
      <c r="X530" s="309"/>
      <c r="AE530" s="309"/>
      <c r="AF530" s="309"/>
      <c r="AG530" s="309"/>
      <c r="AH530" s="309"/>
      <c r="AI530" s="309"/>
      <c r="AJ530" s="309"/>
      <c r="AK530" s="309"/>
      <c r="AL530" s="309"/>
    </row>
    <row r="531" spans="2:38" ht="15" customHeight="1">
      <c r="B531" s="456"/>
      <c r="C531" s="458"/>
      <c r="D531" s="297" t="s">
        <v>526</v>
      </c>
      <c r="E531" s="298">
        <v>1</v>
      </c>
      <c r="F531" s="299">
        <v>1</v>
      </c>
      <c r="G531" s="299">
        <v>17</v>
      </c>
      <c r="H531" s="299">
        <v>18</v>
      </c>
      <c r="I531" s="299">
        <v>19</v>
      </c>
      <c r="J531" s="299">
        <v>20</v>
      </c>
      <c r="K531" s="299">
        <v>14</v>
      </c>
      <c r="L531" s="299">
        <v>0.09</v>
      </c>
      <c r="M531" s="299">
        <v>1.98</v>
      </c>
      <c r="N531" s="299">
        <v>2.0699999999999998</v>
      </c>
      <c r="O531" s="299"/>
      <c r="P531" s="299" t="s">
        <v>515</v>
      </c>
      <c r="Q531" s="299">
        <v>0.7</v>
      </c>
      <c r="R531" s="299">
        <v>24.2</v>
      </c>
      <c r="S531" s="300">
        <v>81</v>
      </c>
      <c r="W531" s="309"/>
      <c r="X531" s="309"/>
      <c r="AE531" s="309"/>
      <c r="AF531" s="309"/>
      <c r="AG531" s="309"/>
      <c r="AH531" s="309"/>
      <c r="AI531" s="309"/>
      <c r="AJ531" s="309"/>
      <c r="AK531" s="309"/>
      <c r="AL531" s="309"/>
    </row>
    <row r="532" spans="2:38" ht="15" customHeight="1">
      <c r="B532" s="456"/>
      <c r="C532" s="458"/>
      <c r="D532" s="297" t="s">
        <v>527</v>
      </c>
      <c r="E532" s="298">
        <v>1</v>
      </c>
      <c r="F532" s="299">
        <v>1</v>
      </c>
      <c r="G532" s="299">
        <v>18</v>
      </c>
      <c r="H532" s="299">
        <v>19</v>
      </c>
      <c r="I532" s="299">
        <v>16</v>
      </c>
      <c r="J532" s="299">
        <v>29</v>
      </c>
      <c r="K532" s="299">
        <v>15</v>
      </c>
      <c r="L532" s="299">
        <v>0.12</v>
      </c>
      <c r="M532" s="299">
        <v>2.0299999999999998</v>
      </c>
      <c r="N532" s="299">
        <v>2.15</v>
      </c>
      <c r="O532" s="299"/>
      <c r="P532" s="299" t="s">
        <v>518</v>
      </c>
      <c r="Q532" s="299">
        <v>1.1000000000000001</v>
      </c>
      <c r="R532" s="299">
        <v>23.8</v>
      </c>
      <c r="S532" s="300">
        <v>81</v>
      </c>
      <c r="W532" s="309"/>
      <c r="X532" s="309"/>
      <c r="AE532" s="309"/>
      <c r="AF532" s="309"/>
      <c r="AG532" s="309"/>
      <c r="AH532" s="309"/>
      <c r="AI532" s="309"/>
      <c r="AJ532" s="309"/>
      <c r="AK532" s="309"/>
      <c r="AL532" s="309"/>
    </row>
    <row r="533" spans="2:38" ht="15" customHeight="1">
      <c r="B533" s="456"/>
      <c r="C533" s="458"/>
      <c r="D533" s="297" t="s">
        <v>528</v>
      </c>
      <c r="E533" s="298">
        <v>1</v>
      </c>
      <c r="F533" s="299">
        <v>1</v>
      </c>
      <c r="G533" s="299">
        <v>18</v>
      </c>
      <c r="H533" s="299">
        <v>19</v>
      </c>
      <c r="I533" s="299">
        <v>15</v>
      </c>
      <c r="J533" s="299">
        <v>20</v>
      </c>
      <c r="K533" s="299">
        <v>19</v>
      </c>
      <c r="L533" s="299">
        <v>0.1</v>
      </c>
      <c r="M533" s="299">
        <v>2.0699999999999998</v>
      </c>
      <c r="N533" s="299">
        <v>2.17</v>
      </c>
      <c r="O533" s="299"/>
      <c r="P533" s="299" t="s">
        <v>518</v>
      </c>
      <c r="Q533" s="299">
        <v>1.1000000000000001</v>
      </c>
      <c r="R533" s="299">
        <v>23.7</v>
      </c>
      <c r="S533" s="300">
        <v>82</v>
      </c>
      <c r="W533" s="309"/>
      <c r="X533" s="309"/>
      <c r="AE533" s="309"/>
      <c r="AF533" s="309"/>
      <c r="AG533" s="309"/>
      <c r="AH533" s="309"/>
      <c r="AI533" s="309"/>
      <c r="AJ533" s="309"/>
      <c r="AK533" s="309"/>
      <c r="AL533" s="309"/>
    </row>
    <row r="534" spans="2:38" ht="15" customHeight="1">
      <c r="B534" s="456"/>
      <c r="C534" s="459"/>
      <c r="D534" s="297" t="s">
        <v>529</v>
      </c>
      <c r="E534" s="298">
        <v>1</v>
      </c>
      <c r="F534" s="299">
        <v>1</v>
      </c>
      <c r="G534" s="299">
        <v>16</v>
      </c>
      <c r="H534" s="299">
        <v>17</v>
      </c>
      <c r="I534" s="299">
        <v>15</v>
      </c>
      <c r="J534" s="299">
        <v>26</v>
      </c>
      <c r="K534" s="299">
        <v>18</v>
      </c>
      <c r="L534" s="299">
        <v>0.09</v>
      </c>
      <c r="M534" s="299">
        <v>2</v>
      </c>
      <c r="N534" s="299">
        <v>2.09</v>
      </c>
      <c r="O534" s="299"/>
      <c r="P534" s="299" t="s">
        <v>515</v>
      </c>
      <c r="Q534" s="299">
        <v>1.1000000000000001</v>
      </c>
      <c r="R534" s="299">
        <v>23.3</v>
      </c>
      <c r="S534" s="300">
        <v>84</v>
      </c>
      <c r="W534" s="309"/>
      <c r="X534" s="309"/>
      <c r="AE534" s="309"/>
      <c r="AF534" s="309"/>
      <c r="AG534" s="309"/>
      <c r="AH534" s="309"/>
      <c r="AI534" s="309"/>
      <c r="AJ534" s="309"/>
      <c r="AK534" s="309"/>
      <c r="AL534" s="309"/>
    </row>
    <row r="535" spans="2:38" ht="15" customHeight="1">
      <c r="B535" s="456"/>
      <c r="C535" s="457">
        <v>42579</v>
      </c>
      <c r="D535" s="297" t="s">
        <v>492</v>
      </c>
      <c r="E535" s="298">
        <v>0</v>
      </c>
      <c r="F535" s="299">
        <v>1</v>
      </c>
      <c r="G535" s="299">
        <v>16</v>
      </c>
      <c r="H535" s="299">
        <v>17</v>
      </c>
      <c r="I535" s="299">
        <v>13</v>
      </c>
      <c r="J535" s="299">
        <v>19</v>
      </c>
      <c r="K535" s="299">
        <v>8</v>
      </c>
      <c r="L535" s="299">
        <v>7.0000000000000007E-2</v>
      </c>
      <c r="M535" s="299">
        <v>2.02</v>
      </c>
      <c r="N535" s="299">
        <v>2.09</v>
      </c>
      <c r="O535" s="299"/>
      <c r="P535" s="299" t="s">
        <v>515</v>
      </c>
      <c r="Q535" s="299">
        <v>1.1000000000000001</v>
      </c>
      <c r="R535" s="299">
        <v>22.6</v>
      </c>
      <c r="S535" s="300">
        <v>88</v>
      </c>
      <c r="W535" s="309"/>
      <c r="X535" s="309"/>
      <c r="AE535" s="309"/>
      <c r="AF535" s="309"/>
      <c r="AG535" s="309"/>
      <c r="AH535" s="309"/>
      <c r="AI535" s="309"/>
      <c r="AJ535" s="309"/>
      <c r="AK535" s="309"/>
      <c r="AL535" s="309"/>
    </row>
    <row r="536" spans="2:38" ht="15" customHeight="1">
      <c r="B536" s="456"/>
      <c r="C536" s="458"/>
      <c r="D536" s="297" t="s">
        <v>495</v>
      </c>
      <c r="E536" s="298">
        <v>0</v>
      </c>
      <c r="F536" s="299">
        <v>1</v>
      </c>
      <c r="G536" s="299">
        <v>16</v>
      </c>
      <c r="H536" s="299">
        <v>17</v>
      </c>
      <c r="I536" s="299">
        <v>10</v>
      </c>
      <c r="J536" s="299">
        <v>19</v>
      </c>
      <c r="K536" s="299">
        <v>8</v>
      </c>
      <c r="L536" s="299">
        <v>0.09</v>
      </c>
      <c r="M536" s="299">
        <v>2.0699999999999998</v>
      </c>
      <c r="N536" s="299">
        <v>2.16</v>
      </c>
      <c r="O536" s="299"/>
      <c r="P536" s="299" t="s">
        <v>518</v>
      </c>
      <c r="Q536" s="299">
        <v>1.2</v>
      </c>
      <c r="R536" s="299">
        <v>22.4</v>
      </c>
      <c r="S536" s="300">
        <v>90</v>
      </c>
      <c r="W536" s="309"/>
      <c r="X536" s="309"/>
      <c r="AE536" s="309"/>
      <c r="AF536" s="309"/>
      <c r="AG536" s="309"/>
      <c r="AH536" s="309"/>
      <c r="AI536" s="309"/>
      <c r="AJ536" s="309"/>
      <c r="AK536" s="309"/>
      <c r="AL536" s="309"/>
    </row>
    <row r="537" spans="2:38" ht="15" customHeight="1">
      <c r="B537" s="456"/>
      <c r="C537" s="458"/>
      <c r="D537" s="297" t="s">
        <v>497</v>
      </c>
      <c r="E537" s="298">
        <v>0</v>
      </c>
      <c r="F537" s="299">
        <v>1</v>
      </c>
      <c r="G537" s="299">
        <v>19</v>
      </c>
      <c r="H537" s="299">
        <v>20</v>
      </c>
      <c r="I537" s="299">
        <v>7</v>
      </c>
      <c r="J537" s="299">
        <v>20</v>
      </c>
      <c r="K537" s="299">
        <v>16</v>
      </c>
      <c r="L537" s="299">
        <v>0.08</v>
      </c>
      <c r="M537" s="299">
        <v>2.11</v>
      </c>
      <c r="N537" s="299">
        <v>2.19</v>
      </c>
      <c r="O537" s="299"/>
      <c r="P537" s="299" t="s">
        <v>515</v>
      </c>
      <c r="Q537" s="299">
        <v>1.2</v>
      </c>
      <c r="R537" s="299">
        <v>22.6</v>
      </c>
      <c r="S537" s="300">
        <v>90</v>
      </c>
      <c r="W537" s="309"/>
      <c r="X537" s="309"/>
      <c r="AE537" s="309"/>
      <c r="AF537" s="309"/>
      <c r="AG537" s="309"/>
      <c r="AH537" s="309"/>
      <c r="AI537" s="309"/>
      <c r="AJ537" s="309"/>
      <c r="AK537" s="309"/>
      <c r="AL537" s="309"/>
    </row>
    <row r="538" spans="2:38" ht="15" customHeight="1">
      <c r="B538" s="456"/>
      <c r="C538" s="458"/>
      <c r="D538" s="297" t="s">
        <v>500</v>
      </c>
      <c r="E538" s="298">
        <v>1</v>
      </c>
      <c r="F538" s="299">
        <v>1</v>
      </c>
      <c r="G538" s="299">
        <v>21</v>
      </c>
      <c r="H538" s="299">
        <v>22</v>
      </c>
      <c r="I538" s="299">
        <v>5</v>
      </c>
      <c r="J538" s="299">
        <v>21</v>
      </c>
      <c r="K538" s="299">
        <v>16</v>
      </c>
      <c r="L538" s="299">
        <v>0.1</v>
      </c>
      <c r="M538" s="299">
        <v>2.13</v>
      </c>
      <c r="N538" s="299">
        <v>2.23</v>
      </c>
      <c r="O538" s="299"/>
      <c r="P538" s="299" t="s">
        <v>518</v>
      </c>
      <c r="Q538" s="299">
        <v>1.4</v>
      </c>
      <c r="R538" s="299">
        <v>22.6</v>
      </c>
      <c r="S538" s="300">
        <v>90</v>
      </c>
      <c r="W538" s="309"/>
      <c r="X538" s="309"/>
      <c r="AE538" s="309"/>
      <c r="AF538" s="309"/>
      <c r="AG538" s="309"/>
      <c r="AH538" s="309"/>
      <c r="AI538" s="309"/>
      <c r="AJ538" s="309"/>
      <c r="AK538" s="309"/>
      <c r="AL538" s="309"/>
    </row>
    <row r="539" spans="2:38" ht="15" customHeight="1">
      <c r="B539" s="456"/>
      <c r="C539" s="458"/>
      <c r="D539" s="297" t="s">
        <v>503</v>
      </c>
      <c r="E539" s="298">
        <v>1</v>
      </c>
      <c r="F539" s="299">
        <v>1</v>
      </c>
      <c r="G539" s="299">
        <v>21</v>
      </c>
      <c r="H539" s="299">
        <v>22</v>
      </c>
      <c r="I539" s="299">
        <v>5</v>
      </c>
      <c r="J539" s="299">
        <v>18</v>
      </c>
      <c r="K539" s="299">
        <v>9</v>
      </c>
      <c r="L539" s="299">
        <v>0.1</v>
      </c>
      <c r="M539" s="299">
        <v>2.1</v>
      </c>
      <c r="N539" s="299">
        <v>2.2000000000000002</v>
      </c>
      <c r="O539" s="299"/>
      <c r="P539" s="299" t="s">
        <v>518</v>
      </c>
      <c r="Q539" s="299">
        <v>0.8</v>
      </c>
      <c r="R539" s="299">
        <v>22.5</v>
      </c>
      <c r="S539" s="300">
        <v>92</v>
      </c>
      <c r="W539" s="309"/>
      <c r="X539" s="309"/>
      <c r="AE539" s="309"/>
      <c r="AF539" s="309"/>
      <c r="AG539" s="309"/>
      <c r="AH539" s="309"/>
      <c r="AI539" s="309"/>
      <c r="AJ539" s="309"/>
      <c r="AK539" s="309"/>
      <c r="AL539" s="309"/>
    </row>
    <row r="540" spans="2:38" ht="15" customHeight="1">
      <c r="B540" s="456"/>
      <c r="C540" s="458"/>
      <c r="D540" s="297" t="s">
        <v>505</v>
      </c>
      <c r="E540" s="298">
        <v>1</v>
      </c>
      <c r="F540" s="299">
        <v>2</v>
      </c>
      <c r="G540" s="299">
        <v>21</v>
      </c>
      <c r="H540" s="299">
        <v>23</v>
      </c>
      <c r="I540" s="299">
        <v>6</v>
      </c>
      <c r="J540" s="299">
        <v>25</v>
      </c>
      <c r="K540" s="299">
        <v>14</v>
      </c>
      <c r="L540" s="299">
        <v>0.1</v>
      </c>
      <c r="M540" s="299">
        <v>2.1</v>
      </c>
      <c r="N540" s="299">
        <v>2.2000000000000002</v>
      </c>
      <c r="O540" s="299"/>
      <c r="P540" s="299" t="s">
        <v>518</v>
      </c>
      <c r="Q540" s="299">
        <v>1</v>
      </c>
      <c r="R540" s="299">
        <v>22.8</v>
      </c>
      <c r="S540" s="300">
        <v>90</v>
      </c>
      <c r="W540" s="309"/>
      <c r="X540" s="309"/>
      <c r="AE540" s="309"/>
      <c r="AF540" s="309"/>
      <c r="AG540" s="309"/>
      <c r="AH540" s="309"/>
      <c r="AI540" s="309"/>
      <c r="AJ540" s="309"/>
      <c r="AK540" s="309"/>
      <c r="AL540" s="309"/>
    </row>
    <row r="541" spans="2:38" ht="15" customHeight="1">
      <c r="B541" s="456"/>
      <c r="C541" s="458"/>
      <c r="D541" s="297" t="s">
        <v>508</v>
      </c>
      <c r="E541" s="298">
        <v>1</v>
      </c>
      <c r="F541" s="299">
        <v>3</v>
      </c>
      <c r="G541" s="299">
        <v>21</v>
      </c>
      <c r="H541" s="299">
        <v>24</v>
      </c>
      <c r="I541" s="299">
        <v>7</v>
      </c>
      <c r="J541" s="299">
        <v>22</v>
      </c>
      <c r="K541" s="299">
        <v>12</v>
      </c>
      <c r="L541" s="299">
        <v>0.12</v>
      </c>
      <c r="M541" s="299">
        <v>2.0299999999999998</v>
      </c>
      <c r="N541" s="299">
        <v>2.15</v>
      </c>
      <c r="O541" s="299"/>
      <c r="P541" s="299" t="s">
        <v>518</v>
      </c>
      <c r="Q541" s="299">
        <v>0.9</v>
      </c>
      <c r="R541" s="299">
        <v>23.3</v>
      </c>
      <c r="S541" s="300">
        <v>87</v>
      </c>
      <c r="W541" s="309"/>
      <c r="X541" s="309"/>
      <c r="AE541" s="309"/>
      <c r="AF541" s="309"/>
      <c r="AG541" s="309"/>
      <c r="AH541" s="309"/>
      <c r="AI541" s="309"/>
      <c r="AJ541" s="309"/>
      <c r="AK541" s="309"/>
      <c r="AL541" s="309"/>
    </row>
    <row r="542" spans="2:38" ht="15" customHeight="1">
      <c r="B542" s="456"/>
      <c r="C542" s="458"/>
      <c r="D542" s="297" t="s">
        <v>510</v>
      </c>
      <c r="E542" s="298">
        <v>1</v>
      </c>
      <c r="F542" s="299">
        <v>4</v>
      </c>
      <c r="G542" s="299">
        <v>20</v>
      </c>
      <c r="H542" s="299">
        <v>24</v>
      </c>
      <c r="I542" s="299">
        <v>8</v>
      </c>
      <c r="J542" s="299">
        <v>25</v>
      </c>
      <c r="K542" s="299">
        <v>13</v>
      </c>
      <c r="L542" s="299">
        <v>0.11</v>
      </c>
      <c r="M542" s="299">
        <v>2.02</v>
      </c>
      <c r="N542" s="299">
        <v>2.13</v>
      </c>
      <c r="O542" s="299"/>
      <c r="P542" s="299" t="s">
        <v>518</v>
      </c>
      <c r="Q542" s="299">
        <v>1.2</v>
      </c>
      <c r="R542" s="299">
        <v>23.9</v>
      </c>
      <c r="S542" s="300">
        <v>84</v>
      </c>
      <c r="W542" s="309"/>
      <c r="X542" s="309"/>
      <c r="AE542" s="309"/>
      <c r="AF542" s="309"/>
      <c r="AG542" s="309"/>
      <c r="AH542" s="309"/>
      <c r="AI542" s="309"/>
      <c r="AJ542" s="309"/>
      <c r="AK542" s="309"/>
      <c r="AL542" s="309"/>
    </row>
    <row r="543" spans="2:38" ht="15" customHeight="1">
      <c r="B543" s="456"/>
      <c r="C543" s="458"/>
      <c r="D543" s="297" t="s">
        <v>511</v>
      </c>
      <c r="E543" s="298">
        <v>1</v>
      </c>
      <c r="F543" s="299">
        <v>5</v>
      </c>
      <c r="G543" s="299">
        <v>20</v>
      </c>
      <c r="H543" s="299">
        <v>25</v>
      </c>
      <c r="I543" s="299">
        <v>9</v>
      </c>
      <c r="J543" s="299">
        <v>21</v>
      </c>
      <c r="K543" s="299">
        <v>14</v>
      </c>
      <c r="L543" s="299">
        <v>0.12</v>
      </c>
      <c r="M543" s="299">
        <v>2.0099999999999998</v>
      </c>
      <c r="N543" s="299">
        <v>2.13</v>
      </c>
      <c r="O543" s="299"/>
      <c r="P543" s="299" t="s">
        <v>515</v>
      </c>
      <c r="Q543" s="299">
        <v>1.4</v>
      </c>
      <c r="R543" s="299">
        <v>24.5</v>
      </c>
      <c r="S543" s="300">
        <v>80</v>
      </c>
      <c r="W543" s="309"/>
      <c r="X543" s="309"/>
      <c r="AE543" s="309"/>
      <c r="AF543" s="309"/>
      <c r="AG543" s="309"/>
      <c r="AH543" s="309"/>
      <c r="AI543" s="309"/>
      <c r="AJ543" s="309"/>
      <c r="AK543" s="309"/>
      <c r="AL543" s="309"/>
    </row>
    <row r="544" spans="2:38" ht="15" customHeight="1" thickBot="1">
      <c r="B544" s="456"/>
      <c r="C544" s="458"/>
      <c r="D544" s="310" t="s">
        <v>512</v>
      </c>
      <c r="E544" s="311">
        <v>1</v>
      </c>
      <c r="F544" s="304">
        <v>5</v>
      </c>
      <c r="G544" s="304">
        <v>19</v>
      </c>
      <c r="H544" s="304">
        <v>24</v>
      </c>
      <c r="I544" s="304">
        <v>15</v>
      </c>
      <c r="J544" s="304">
        <v>34</v>
      </c>
      <c r="K544" s="304">
        <v>17</v>
      </c>
      <c r="L544" s="304">
        <v>0.12</v>
      </c>
      <c r="M544" s="304">
        <v>1.96</v>
      </c>
      <c r="N544" s="304">
        <v>2.08</v>
      </c>
      <c r="O544" s="304"/>
      <c r="P544" s="304" t="s">
        <v>515</v>
      </c>
      <c r="Q544" s="304">
        <v>1.6</v>
      </c>
      <c r="R544" s="304">
        <v>25.6</v>
      </c>
      <c r="S544" s="305">
        <v>75</v>
      </c>
      <c r="W544" s="309"/>
      <c r="X544" s="309"/>
      <c r="AE544" s="309"/>
      <c r="AF544" s="309"/>
      <c r="AG544" s="309"/>
      <c r="AH544" s="309"/>
      <c r="AI544" s="309"/>
      <c r="AJ544" s="309"/>
      <c r="AK544" s="309"/>
      <c r="AL544" s="309"/>
    </row>
    <row r="545" spans="2:38" ht="15" customHeight="1">
      <c r="B545" s="456" t="s">
        <v>537</v>
      </c>
      <c r="C545" s="458"/>
      <c r="D545" s="293" t="s">
        <v>514</v>
      </c>
      <c r="E545" s="294">
        <v>1</v>
      </c>
      <c r="F545" s="295">
        <v>2</v>
      </c>
      <c r="G545" s="295">
        <v>19</v>
      </c>
      <c r="H545" s="295">
        <v>21</v>
      </c>
      <c r="I545" s="295">
        <v>26</v>
      </c>
      <c r="J545" s="295">
        <v>25</v>
      </c>
      <c r="K545" s="295">
        <v>15</v>
      </c>
      <c r="L545" s="295">
        <v>0.11</v>
      </c>
      <c r="M545" s="295">
        <v>1.93</v>
      </c>
      <c r="N545" s="295">
        <v>2.04</v>
      </c>
      <c r="O545" s="295"/>
      <c r="P545" s="295" t="s">
        <v>532</v>
      </c>
      <c r="Q545" s="295">
        <v>1.2</v>
      </c>
      <c r="R545" s="295">
        <v>25.6</v>
      </c>
      <c r="S545" s="296">
        <v>69</v>
      </c>
      <c r="W545" s="309"/>
      <c r="X545" s="309"/>
      <c r="AE545" s="309"/>
      <c r="AF545" s="309"/>
      <c r="AG545" s="309"/>
      <c r="AH545" s="309"/>
      <c r="AI545" s="309"/>
      <c r="AJ545" s="309"/>
      <c r="AK545" s="309"/>
      <c r="AL545" s="309"/>
    </row>
    <row r="546" spans="2:38" ht="15" customHeight="1">
      <c r="B546" s="456"/>
      <c r="C546" s="458"/>
      <c r="D546" s="297" t="s">
        <v>516</v>
      </c>
      <c r="E546" s="298">
        <v>1</v>
      </c>
      <c r="F546" s="299">
        <v>2</v>
      </c>
      <c r="G546" s="299">
        <v>22</v>
      </c>
      <c r="H546" s="299">
        <v>24</v>
      </c>
      <c r="I546" s="299">
        <v>30</v>
      </c>
      <c r="J546" s="299">
        <v>25</v>
      </c>
      <c r="K546" s="299">
        <v>13</v>
      </c>
      <c r="L546" s="299">
        <v>0.11</v>
      </c>
      <c r="M546" s="299">
        <v>1.91</v>
      </c>
      <c r="N546" s="299">
        <v>2.02</v>
      </c>
      <c r="O546" s="299"/>
      <c r="P546" s="299" t="s">
        <v>530</v>
      </c>
      <c r="Q546" s="299">
        <v>1.3</v>
      </c>
      <c r="R546" s="299">
        <v>27.5</v>
      </c>
      <c r="S546" s="300">
        <v>64</v>
      </c>
      <c r="W546" s="309"/>
      <c r="X546" s="309"/>
      <c r="AE546" s="309"/>
      <c r="AF546" s="309"/>
      <c r="AG546" s="309"/>
      <c r="AH546" s="309"/>
      <c r="AI546" s="309"/>
      <c r="AJ546" s="309"/>
      <c r="AK546" s="309"/>
      <c r="AL546" s="309"/>
    </row>
    <row r="547" spans="2:38" ht="15" customHeight="1">
      <c r="B547" s="456"/>
      <c r="C547" s="458"/>
      <c r="D547" s="297" t="s">
        <v>517</v>
      </c>
      <c r="E547" s="298">
        <v>1</v>
      </c>
      <c r="F547" s="299">
        <v>1</v>
      </c>
      <c r="G547" s="299">
        <v>19</v>
      </c>
      <c r="H547" s="299">
        <v>20</v>
      </c>
      <c r="I547" s="299">
        <v>48</v>
      </c>
      <c r="J547" s="299">
        <v>35</v>
      </c>
      <c r="K547" s="299">
        <v>16</v>
      </c>
      <c r="L547" s="299">
        <v>0.12</v>
      </c>
      <c r="M547" s="299">
        <v>1.9</v>
      </c>
      <c r="N547" s="299">
        <v>2.02</v>
      </c>
      <c r="O547" s="299"/>
      <c r="P547" s="299" t="s">
        <v>533</v>
      </c>
      <c r="Q547" s="299">
        <v>1.6</v>
      </c>
      <c r="R547" s="299">
        <v>28.7</v>
      </c>
      <c r="S547" s="300">
        <v>63</v>
      </c>
      <c r="W547" s="309"/>
      <c r="X547" s="309"/>
      <c r="AE547" s="309"/>
      <c r="AF547" s="309"/>
      <c r="AG547" s="309"/>
      <c r="AH547" s="309"/>
      <c r="AI547" s="309"/>
      <c r="AJ547" s="309"/>
      <c r="AK547" s="309"/>
      <c r="AL547" s="309"/>
    </row>
    <row r="548" spans="2:38" ht="15" customHeight="1">
      <c r="B548" s="456"/>
      <c r="C548" s="458"/>
      <c r="D548" s="297" t="s">
        <v>519</v>
      </c>
      <c r="E548" s="298">
        <v>0</v>
      </c>
      <c r="F548" s="299">
        <v>1</v>
      </c>
      <c r="G548" s="299">
        <v>16</v>
      </c>
      <c r="H548" s="299">
        <v>17</v>
      </c>
      <c r="I548" s="299">
        <v>61</v>
      </c>
      <c r="J548" s="299">
        <v>36</v>
      </c>
      <c r="K548" s="299">
        <v>19</v>
      </c>
      <c r="L548" s="299">
        <v>0.1</v>
      </c>
      <c r="M548" s="299">
        <v>1.89</v>
      </c>
      <c r="N548" s="299">
        <v>1.99</v>
      </c>
      <c r="O548" s="299"/>
      <c r="P548" s="299" t="s">
        <v>515</v>
      </c>
      <c r="Q548" s="299">
        <v>2.6</v>
      </c>
      <c r="R548" s="299">
        <v>29.1</v>
      </c>
      <c r="S548" s="300">
        <v>62</v>
      </c>
      <c r="W548" s="309"/>
      <c r="X548" s="309"/>
      <c r="AE548" s="309"/>
      <c r="AF548" s="309"/>
      <c r="AG548" s="309"/>
      <c r="AH548" s="309"/>
      <c r="AI548" s="309"/>
      <c r="AJ548" s="309"/>
      <c r="AK548" s="309"/>
      <c r="AL548" s="309"/>
    </row>
    <row r="549" spans="2:38" ht="15" customHeight="1">
      <c r="B549" s="456"/>
      <c r="C549" s="458"/>
      <c r="D549" s="297" t="s">
        <v>520</v>
      </c>
      <c r="E549" s="298">
        <v>1</v>
      </c>
      <c r="F549" s="299">
        <v>1</v>
      </c>
      <c r="G549" s="299">
        <v>15</v>
      </c>
      <c r="H549" s="299">
        <v>16</v>
      </c>
      <c r="I549" s="299">
        <v>68</v>
      </c>
      <c r="J549" s="299">
        <v>36</v>
      </c>
      <c r="K549" s="299">
        <v>24</v>
      </c>
      <c r="L549" s="299">
        <v>0.09</v>
      </c>
      <c r="M549" s="299">
        <v>1.9</v>
      </c>
      <c r="N549" s="299">
        <v>1.99</v>
      </c>
      <c r="O549" s="299"/>
      <c r="P549" s="299" t="s">
        <v>518</v>
      </c>
      <c r="Q549" s="299">
        <v>1.9</v>
      </c>
      <c r="R549" s="299">
        <v>30</v>
      </c>
      <c r="S549" s="300">
        <v>62</v>
      </c>
      <c r="W549" s="309"/>
      <c r="X549" s="309"/>
      <c r="AE549" s="309"/>
      <c r="AF549" s="309"/>
      <c r="AG549" s="309"/>
      <c r="AH549" s="309"/>
      <c r="AI549" s="309"/>
      <c r="AJ549" s="309"/>
      <c r="AK549" s="309"/>
      <c r="AL549" s="309"/>
    </row>
    <row r="550" spans="2:38" ht="15" customHeight="1">
      <c r="B550" s="456"/>
      <c r="C550" s="458"/>
      <c r="D550" s="297" t="s">
        <v>521</v>
      </c>
      <c r="E550" s="298">
        <v>1</v>
      </c>
      <c r="F550" s="299">
        <v>1</v>
      </c>
      <c r="G550" s="299">
        <v>14</v>
      </c>
      <c r="H550" s="299">
        <v>15</v>
      </c>
      <c r="I550" s="299">
        <v>69</v>
      </c>
      <c r="J550" s="299">
        <v>29</v>
      </c>
      <c r="K550" s="299">
        <v>19</v>
      </c>
      <c r="L550" s="299">
        <v>0.09</v>
      </c>
      <c r="M550" s="299">
        <v>1.89</v>
      </c>
      <c r="N550" s="299">
        <v>1.98</v>
      </c>
      <c r="O550" s="299"/>
      <c r="P550" s="299" t="s">
        <v>518</v>
      </c>
      <c r="Q550" s="299">
        <v>2.2000000000000002</v>
      </c>
      <c r="R550" s="299">
        <v>29.5</v>
      </c>
      <c r="S550" s="300">
        <v>60</v>
      </c>
      <c r="W550" s="309"/>
      <c r="X550" s="309"/>
      <c r="AE550" s="309"/>
      <c r="AF550" s="309"/>
      <c r="AG550" s="309"/>
      <c r="AH550" s="309"/>
      <c r="AI550" s="309"/>
      <c r="AJ550" s="309"/>
      <c r="AK550" s="309"/>
      <c r="AL550" s="309"/>
    </row>
    <row r="551" spans="2:38" ht="15" customHeight="1">
      <c r="B551" s="456"/>
      <c r="C551" s="458"/>
      <c r="D551" s="297" t="s">
        <v>522</v>
      </c>
      <c r="E551" s="298">
        <v>1</v>
      </c>
      <c r="F551" s="299">
        <v>1</v>
      </c>
      <c r="G551" s="299">
        <v>14</v>
      </c>
      <c r="H551" s="299">
        <v>15</v>
      </c>
      <c r="I551" s="299">
        <v>57</v>
      </c>
      <c r="J551" s="299">
        <v>29</v>
      </c>
      <c r="K551" s="299">
        <v>17</v>
      </c>
      <c r="L551" s="299">
        <v>0.08</v>
      </c>
      <c r="M551" s="299">
        <v>1.88</v>
      </c>
      <c r="N551" s="299">
        <v>1.96</v>
      </c>
      <c r="O551" s="299"/>
      <c r="P551" s="299" t="s">
        <v>538</v>
      </c>
      <c r="Q551" s="299">
        <v>2.5</v>
      </c>
      <c r="R551" s="299">
        <v>29.4</v>
      </c>
      <c r="S551" s="300">
        <v>62</v>
      </c>
      <c r="W551" s="309"/>
      <c r="X551" s="309"/>
      <c r="AE551" s="309"/>
      <c r="AF551" s="309"/>
      <c r="AG551" s="309"/>
      <c r="AH551" s="309"/>
      <c r="AI551" s="309"/>
      <c r="AJ551" s="309"/>
      <c r="AK551" s="309"/>
      <c r="AL551" s="309"/>
    </row>
    <row r="552" spans="2:38" ht="15" customHeight="1">
      <c r="B552" s="456"/>
      <c r="C552" s="458"/>
      <c r="D552" s="297" t="s">
        <v>523</v>
      </c>
      <c r="E552" s="298">
        <v>1</v>
      </c>
      <c r="F552" s="299">
        <v>0</v>
      </c>
      <c r="G552" s="299">
        <v>13</v>
      </c>
      <c r="H552" s="299">
        <v>13</v>
      </c>
      <c r="I552" s="299">
        <v>47</v>
      </c>
      <c r="J552" s="299">
        <v>29</v>
      </c>
      <c r="K552" s="299">
        <v>18</v>
      </c>
      <c r="L552" s="299">
        <v>0.1</v>
      </c>
      <c r="M552" s="299">
        <v>1.9</v>
      </c>
      <c r="N552" s="299">
        <v>2</v>
      </c>
      <c r="O552" s="299"/>
      <c r="P552" s="299" t="s">
        <v>538</v>
      </c>
      <c r="Q552" s="299">
        <v>2.2999999999999998</v>
      </c>
      <c r="R552" s="299">
        <v>28.4</v>
      </c>
      <c r="S552" s="300">
        <v>62</v>
      </c>
      <c r="W552" s="309"/>
      <c r="X552" s="309"/>
      <c r="AE552" s="309"/>
      <c r="AF552" s="309"/>
      <c r="AG552" s="309"/>
      <c r="AH552" s="309"/>
      <c r="AI552" s="309"/>
      <c r="AJ552" s="309"/>
      <c r="AK552" s="309"/>
      <c r="AL552" s="309"/>
    </row>
    <row r="553" spans="2:38" ht="15" customHeight="1">
      <c r="B553" s="456"/>
      <c r="C553" s="458"/>
      <c r="D553" s="297" t="s">
        <v>524</v>
      </c>
      <c r="E553" s="298">
        <v>1</v>
      </c>
      <c r="F553" s="299">
        <v>0</v>
      </c>
      <c r="G553" s="299">
        <v>12</v>
      </c>
      <c r="H553" s="299">
        <v>12</v>
      </c>
      <c r="I553" s="299">
        <v>41</v>
      </c>
      <c r="J553" s="299">
        <v>31</v>
      </c>
      <c r="K553" s="299">
        <v>11</v>
      </c>
      <c r="L553" s="299">
        <v>0.1</v>
      </c>
      <c r="M553" s="299">
        <v>1.91</v>
      </c>
      <c r="N553" s="299">
        <v>2.0099999999999998</v>
      </c>
      <c r="O553" s="299"/>
      <c r="P553" s="299" t="s">
        <v>518</v>
      </c>
      <c r="Q553" s="299">
        <v>1.8</v>
      </c>
      <c r="R553" s="299">
        <v>27.6</v>
      </c>
      <c r="S553" s="300">
        <v>69</v>
      </c>
      <c r="W553" s="309"/>
      <c r="X553" s="309"/>
      <c r="AE553" s="309"/>
      <c r="AF553" s="309"/>
      <c r="AG553" s="309"/>
      <c r="AH553" s="309"/>
      <c r="AI553" s="309"/>
      <c r="AJ553" s="309"/>
      <c r="AK553" s="309"/>
      <c r="AL553" s="309"/>
    </row>
    <row r="554" spans="2:38" ht="15" customHeight="1">
      <c r="B554" s="456"/>
      <c r="C554" s="458"/>
      <c r="D554" s="297" t="s">
        <v>525</v>
      </c>
      <c r="E554" s="298">
        <v>1</v>
      </c>
      <c r="F554" s="299">
        <v>0</v>
      </c>
      <c r="G554" s="299">
        <v>15</v>
      </c>
      <c r="H554" s="299">
        <v>15</v>
      </c>
      <c r="I554" s="299">
        <v>32</v>
      </c>
      <c r="J554" s="299">
        <v>27</v>
      </c>
      <c r="K554" s="299">
        <v>14</v>
      </c>
      <c r="L554" s="299">
        <v>0.1</v>
      </c>
      <c r="M554" s="299">
        <v>1.91</v>
      </c>
      <c r="N554" s="299">
        <v>2.0099999999999998</v>
      </c>
      <c r="O554" s="299"/>
      <c r="P554" s="299" t="s">
        <v>515</v>
      </c>
      <c r="Q554" s="299">
        <v>1.7</v>
      </c>
      <c r="R554" s="299">
        <v>26.7</v>
      </c>
      <c r="S554" s="300">
        <v>75</v>
      </c>
      <c r="W554" s="309"/>
      <c r="X554" s="309"/>
      <c r="AE554" s="309"/>
      <c r="AF554" s="309"/>
      <c r="AG554" s="309"/>
      <c r="AH554" s="309"/>
      <c r="AI554" s="309"/>
      <c r="AJ554" s="309"/>
      <c r="AK554" s="309"/>
      <c r="AL554" s="309"/>
    </row>
    <row r="555" spans="2:38" ht="15" customHeight="1">
      <c r="B555" s="456"/>
      <c r="C555" s="458"/>
      <c r="D555" s="297" t="s">
        <v>526</v>
      </c>
      <c r="E555" s="298">
        <v>0</v>
      </c>
      <c r="F555" s="299">
        <v>0</v>
      </c>
      <c r="G555" s="299">
        <v>15</v>
      </c>
      <c r="H555" s="299">
        <v>15</v>
      </c>
      <c r="I555" s="299">
        <v>19</v>
      </c>
      <c r="J555" s="299">
        <v>22</v>
      </c>
      <c r="K555" s="299">
        <v>12</v>
      </c>
      <c r="L555" s="299">
        <v>0.09</v>
      </c>
      <c r="M555" s="299">
        <v>1.95</v>
      </c>
      <c r="N555" s="299">
        <v>2.04</v>
      </c>
      <c r="O555" s="299"/>
      <c r="P555" s="299" t="s">
        <v>518</v>
      </c>
      <c r="Q555" s="299">
        <v>1.4</v>
      </c>
      <c r="R555" s="299">
        <v>26</v>
      </c>
      <c r="S555" s="300">
        <v>76</v>
      </c>
      <c r="W555" s="309"/>
      <c r="X555" s="309"/>
      <c r="AE555" s="309"/>
      <c r="AF555" s="309"/>
      <c r="AG555" s="309"/>
      <c r="AH555" s="309"/>
      <c r="AI555" s="309"/>
      <c r="AJ555" s="309"/>
      <c r="AK555" s="309"/>
      <c r="AL555" s="309"/>
    </row>
    <row r="556" spans="2:38" ht="15" customHeight="1">
      <c r="B556" s="456"/>
      <c r="C556" s="458"/>
      <c r="D556" s="297" t="s">
        <v>527</v>
      </c>
      <c r="E556" s="298">
        <v>0</v>
      </c>
      <c r="F556" s="299">
        <v>0</v>
      </c>
      <c r="G556" s="299">
        <v>15</v>
      </c>
      <c r="H556" s="299">
        <v>15</v>
      </c>
      <c r="I556" s="299">
        <v>14</v>
      </c>
      <c r="J556" s="299">
        <v>13</v>
      </c>
      <c r="K556" s="299">
        <v>11</v>
      </c>
      <c r="L556" s="299">
        <v>0.09</v>
      </c>
      <c r="M556" s="299">
        <v>1.95</v>
      </c>
      <c r="N556" s="299">
        <v>2.04</v>
      </c>
      <c r="O556" s="299"/>
      <c r="P556" s="299" t="s">
        <v>515</v>
      </c>
      <c r="Q556" s="299">
        <v>1.8</v>
      </c>
      <c r="R556" s="299">
        <v>25.4</v>
      </c>
      <c r="S556" s="300">
        <v>78</v>
      </c>
      <c r="W556" s="309"/>
      <c r="X556" s="309"/>
      <c r="AE556" s="309"/>
      <c r="AF556" s="309"/>
      <c r="AG556" s="309"/>
      <c r="AH556" s="309"/>
      <c r="AI556" s="309"/>
      <c r="AJ556" s="309"/>
      <c r="AK556" s="309"/>
      <c r="AL556" s="309"/>
    </row>
    <row r="557" spans="2:38" ht="15" customHeight="1">
      <c r="B557" s="456"/>
      <c r="C557" s="458"/>
      <c r="D557" s="297" t="s">
        <v>528</v>
      </c>
      <c r="E557" s="298">
        <v>0</v>
      </c>
      <c r="F557" s="299">
        <v>0</v>
      </c>
      <c r="G557" s="299">
        <v>19</v>
      </c>
      <c r="H557" s="299">
        <v>19</v>
      </c>
      <c r="I557" s="299">
        <v>10</v>
      </c>
      <c r="J557" s="299">
        <v>21</v>
      </c>
      <c r="K557" s="299">
        <v>0</v>
      </c>
      <c r="L557" s="299">
        <v>0.1</v>
      </c>
      <c r="M557" s="299">
        <v>1.97</v>
      </c>
      <c r="N557" s="299">
        <v>2.0699999999999998</v>
      </c>
      <c r="O557" s="299"/>
      <c r="P557" s="299" t="s">
        <v>518</v>
      </c>
      <c r="Q557" s="299">
        <v>1.4</v>
      </c>
      <c r="R557" s="299">
        <v>24.5</v>
      </c>
      <c r="S557" s="300">
        <v>80</v>
      </c>
      <c r="W557" s="309"/>
      <c r="X557" s="309"/>
      <c r="AE557" s="309"/>
      <c r="AF557" s="309"/>
      <c r="AG557" s="309"/>
      <c r="AH557" s="309"/>
      <c r="AI557" s="309"/>
      <c r="AJ557" s="309"/>
      <c r="AK557" s="309"/>
      <c r="AL557" s="309"/>
    </row>
    <row r="558" spans="2:38" ht="15" customHeight="1">
      <c r="B558" s="456"/>
      <c r="C558" s="459"/>
      <c r="D558" s="297" t="s">
        <v>529</v>
      </c>
      <c r="E558" s="298">
        <v>1</v>
      </c>
      <c r="F558" s="299">
        <v>0</v>
      </c>
      <c r="G558" s="299">
        <v>20</v>
      </c>
      <c r="H558" s="299">
        <v>20</v>
      </c>
      <c r="I558" s="299">
        <v>7</v>
      </c>
      <c r="J558" s="299">
        <v>16</v>
      </c>
      <c r="K558" s="299">
        <v>6</v>
      </c>
      <c r="L558" s="299">
        <v>0.12</v>
      </c>
      <c r="M558" s="299">
        <v>2.04</v>
      </c>
      <c r="N558" s="299">
        <v>2.16</v>
      </c>
      <c r="O558" s="299"/>
      <c r="P558" s="299" t="s">
        <v>515</v>
      </c>
      <c r="Q558" s="299">
        <v>0.8</v>
      </c>
      <c r="R558" s="299">
        <v>24.1</v>
      </c>
      <c r="S558" s="300">
        <v>84</v>
      </c>
      <c r="W558" s="309"/>
      <c r="X558" s="309"/>
      <c r="AE558" s="309"/>
      <c r="AF558" s="309"/>
      <c r="AG558" s="309"/>
      <c r="AH558" s="309"/>
      <c r="AI558" s="309"/>
      <c r="AJ558" s="309"/>
      <c r="AK558" s="309"/>
      <c r="AL558" s="309"/>
    </row>
    <row r="559" spans="2:38" ht="15" customHeight="1">
      <c r="B559" s="456"/>
      <c r="C559" s="457">
        <v>42580</v>
      </c>
      <c r="D559" s="297" t="s">
        <v>492</v>
      </c>
      <c r="E559" s="298">
        <v>1</v>
      </c>
      <c r="F559" s="299">
        <v>1</v>
      </c>
      <c r="G559" s="299">
        <v>21</v>
      </c>
      <c r="H559" s="299">
        <v>22</v>
      </c>
      <c r="I559" s="299">
        <v>5</v>
      </c>
      <c r="J559" s="299">
        <v>13</v>
      </c>
      <c r="K559" s="299">
        <v>12</v>
      </c>
      <c r="L559" s="299">
        <v>0.15</v>
      </c>
      <c r="M559" s="299">
        <v>2.08</v>
      </c>
      <c r="N559" s="299">
        <v>2.23</v>
      </c>
      <c r="O559" s="299"/>
      <c r="P559" s="299" t="s">
        <v>515</v>
      </c>
      <c r="Q559" s="299">
        <v>1</v>
      </c>
      <c r="R559" s="299">
        <v>24.1</v>
      </c>
      <c r="S559" s="300">
        <v>84</v>
      </c>
      <c r="W559" s="309"/>
      <c r="X559" s="309"/>
      <c r="AE559" s="309"/>
      <c r="AF559" s="309"/>
      <c r="AG559" s="309"/>
      <c r="AH559" s="309"/>
      <c r="AI559" s="309"/>
      <c r="AJ559" s="309"/>
      <c r="AK559" s="309"/>
      <c r="AL559" s="309"/>
    </row>
    <row r="560" spans="2:38" ht="15" customHeight="1">
      <c r="B560" s="456"/>
      <c r="C560" s="458"/>
      <c r="D560" s="297" t="s">
        <v>495</v>
      </c>
      <c r="E560" s="298">
        <v>1</v>
      </c>
      <c r="F560" s="299">
        <v>1</v>
      </c>
      <c r="G560" s="299">
        <v>23</v>
      </c>
      <c r="H560" s="299">
        <v>24</v>
      </c>
      <c r="I560" s="299">
        <v>3</v>
      </c>
      <c r="J560" s="299">
        <v>20</v>
      </c>
      <c r="K560" s="299">
        <v>7</v>
      </c>
      <c r="L560" s="299">
        <v>0.22</v>
      </c>
      <c r="M560" s="299">
        <v>2.23</v>
      </c>
      <c r="N560" s="299">
        <v>2.4500000000000002</v>
      </c>
      <c r="O560" s="299"/>
      <c r="P560" s="299" t="s">
        <v>533</v>
      </c>
      <c r="Q560" s="299">
        <v>0.9</v>
      </c>
      <c r="R560" s="299">
        <v>24</v>
      </c>
      <c r="S560" s="300">
        <v>87</v>
      </c>
      <c r="W560" s="309"/>
      <c r="X560" s="309"/>
      <c r="AE560" s="309"/>
      <c r="AF560" s="309"/>
      <c r="AG560" s="309"/>
      <c r="AH560" s="309"/>
      <c r="AI560" s="309"/>
      <c r="AJ560" s="309"/>
      <c r="AK560" s="309"/>
      <c r="AL560" s="309"/>
    </row>
    <row r="561" spans="2:38" ht="15" customHeight="1">
      <c r="B561" s="456"/>
      <c r="C561" s="458"/>
      <c r="D561" s="297" t="s">
        <v>497</v>
      </c>
      <c r="E561" s="298">
        <v>1</v>
      </c>
      <c r="F561" s="299">
        <v>1</v>
      </c>
      <c r="G561" s="299">
        <v>23</v>
      </c>
      <c r="H561" s="299">
        <v>24</v>
      </c>
      <c r="I561" s="299">
        <v>2</v>
      </c>
      <c r="J561" s="299">
        <v>22</v>
      </c>
      <c r="K561" s="299">
        <v>9</v>
      </c>
      <c r="L561" s="299">
        <v>0.28000000000000003</v>
      </c>
      <c r="M561" s="299">
        <v>2.13</v>
      </c>
      <c r="N561" s="299">
        <v>2.41</v>
      </c>
      <c r="O561" s="299"/>
      <c r="P561" s="299" t="s">
        <v>515</v>
      </c>
      <c r="Q561" s="299">
        <v>0.9</v>
      </c>
      <c r="R561" s="299">
        <v>23.9</v>
      </c>
      <c r="S561" s="300">
        <v>89</v>
      </c>
      <c r="W561" s="309"/>
      <c r="X561" s="309"/>
      <c r="AE561" s="309"/>
      <c r="AF561" s="309"/>
      <c r="AG561" s="309"/>
      <c r="AH561" s="309"/>
      <c r="AI561" s="309"/>
      <c r="AJ561" s="309"/>
      <c r="AK561" s="309"/>
      <c r="AL561" s="309"/>
    </row>
    <row r="562" spans="2:38" ht="15" customHeight="1">
      <c r="B562" s="456"/>
      <c r="C562" s="458"/>
      <c r="D562" s="297" t="s">
        <v>500</v>
      </c>
      <c r="E562" s="298">
        <v>1</v>
      </c>
      <c r="F562" s="299">
        <v>1</v>
      </c>
      <c r="G562" s="299">
        <v>21</v>
      </c>
      <c r="H562" s="299">
        <v>22</v>
      </c>
      <c r="I562" s="299" t="s">
        <v>501</v>
      </c>
      <c r="J562" s="299">
        <v>14</v>
      </c>
      <c r="K562" s="299">
        <v>6</v>
      </c>
      <c r="L562" s="299">
        <v>0.17</v>
      </c>
      <c r="M562" s="299">
        <v>2.11</v>
      </c>
      <c r="N562" s="299">
        <v>2.2799999999999998</v>
      </c>
      <c r="O562" s="299"/>
      <c r="P562" s="299" t="s">
        <v>515</v>
      </c>
      <c r="Q562" s="299">
        <v>0.4</v>
      </c>
      <c r="R562" s="299">
        <v>23.2</v>
      </c>
      <c r="S562" s="300">
        <v>89</v>
      </c>
      <c r="W562" s="309"/>
      <c r="X562" s="309"/>
      <c r="AE562" s="309"/>
      <c r="AF562" s="309"/>
      <c r="AG562" s="309"/>
      <c r="AH562" s="309"/>
      <c r="AI562" s="309"/>
      <c r="AJ562" s="309"/>
      <c r="AK562" s="309"/>
      <c r="AL562" s="309"/>
    </row>
    <row r="563" spans="2:38" ht="15" customHeight="1">
      <c r="B563" s="456"/>
      <c r="C563" s="458"/>
      <c r="D563" s="297" t="s">
        <v>503</v>
      </c>
      <c r="E563" s="298">
        <v>1</v>
      </c>
      <c r="F563" s="299">
        <v>1</v>
      </c>
      <c r="G563" s="299">
        <v>22</v>
      </c>
      <c r="H563" s="299">
        <v>23</v>
      </c>
      <c r="I563" s="299">
        <v>2</v>
      </c>
      <c r="J563" s="299">
        <v>17</v>
      </c>
      <c r="K563" s="299">
        <v>5</v>
      </c>
      <c r="L563" s="299">
        <v>0.14000000000000001</v>
      </c>
      <c r="M563" s="299">
        <v>2.14</v>
      </c>
      <c r="N563" s="299">
        <v>2.2799999999999998</v>
      </c>
      <c r="O563" s="299"/>
      <c r="P563" s="299" t="s">
        <v>536</v>
      </c>
      <c r="Q563" s="299">
        <v>0.1</v>
      </c>
      <c r="R563" s="299">
        <v>22.9</v>
      </c>
      <c r="S563" s="300">
        <v>91</v>
      </c>
      <c r="W563" s="309"/>
      <c r="X563" s="309"/>
      <c r="AE563" s="309"/>
      <c r="AF563" s="309"/>
      <c r="AG563" s="309"/>
      <c r="AH563" s="309"/>
      <c r="AI563" s="309"/>
      <c r="AJ563" s="309"/>
      <c r="AK563" s="309"/>
      <c r="AL563" s="309"/>
    </row>
    <row r="564" spans="2:38" ht="15" customHeight="1">
      <c r="B564" s="456"/>
      <c r="C564" s="458"/>
      <c r="D564" s="297" t="s">
        <v>505</v>
      </c>
      <c r="E564" s="298">
        <v>1</v>
      </c>
      <c r="F564" s="299">
        <v>4</v>
      </c>
      <c r="G564" s="299">
        <v>20</v>
      </c>
      <c r="H564" s="299">
        <v>24</v>
      </c>
      <c r="I564" s="299">
        <v>4</v>
      </c>
      <c r="J564" s="299">
        <v>19</v>
      </c>
      <c r="K564" s="299">
        <v>10</v>
      </c>
      <c r="L564" s="299">
        <v>0.15</v>
      </c>
      <c r="M564" s="299">
        <v>2.14</v>
      </c>
      <c r="N564" s="299">
        <v>2.29</v>
      </c>
      <c r="O564" s="299"/>
      <c r="P564" s="299" t="s">
        <v>536</v>
      </c>
      <c r="Q564" s="299">
        <v>0.2</v>
      </c>
      <c r="R564" s="299">
        <v>23.8</v>
      </c>
      <c r="S564" s="300">
        <v>91</v>
      </c>
      <c r="W564" s="309"/>
      <c r="X564" s="309"/>
      <c r="AE564" s="309"/>
      <c r="AF564" s="309"/>
      <c r="AG564" s="309"/>
      <c r="AH564" s="309"/>
      <c r="AI564" s="309"/>
      <c r="AJ564" s="309"/>
      <c r="AK564" s="309"/>
      <c r="AL564" s="309"/>
    </row>
    <row r="565" spans="2:38" ht="15" customHeight="1">
      <c r="B565" s="456"/>
      <c r="C565" s="458"/>
      <c r="D565" s="297" t="s">
        <v>508</v>
      </c>
      <c r="E565" s="298">
        <v>1</v>
      </c>
      <c r="F565" s="299">
        <v>5</v>
      </c>
      <c r="G565" s="299">
        <v>19</v>
      </c>
      <c r="H565" s="299">
        <v>24</v>
      </c>
      <c r="I565" s="299">
        <v>7</v>
      </c>
      <c r="J565" s="299">
        <v>17</v>
      </c>
      <c r="K565" s="299">
        <v>10</v>
      </c>
      <c r="L565" s="299">
        <v>0.15</v>
      </c>
      <c r="M565" s="299">
        <v>2.09</v>
      </c>
      <c r="N565" s="299">
        <v>2.2400000000000002</v>
      </c>
      <c r="O565" s="299"/>
      <c r="P565" s="299" t="s">
        <v>515</v>
      </c>
      <c r="Q565" s="299">
        <v>1.1000000000000001</v>
      </c>
      <c r="R565" s="299">
        <v>25</v>
      </c>
      <c r="S565" s="300">
        <v>83</v>
      </c>
      <c r="W565" s="309"/>
      <c r="X565" s="309"/>
      <c r="AE565" s="309"/>
      <c r="AF565" s="309"/>
      <c r="AG565" s="309"/>
      <c r="AH565" s="309"/>
      <c r="AI565" s="309"/>
      <c r="AJ565" s="309"/>
      <c r="AK565" s="309"/>
      <c r="AL565" s="309"/>
    </row>
    <row r="566" spans="2:38" ht="15" customHeight="1">
      <c r="B566" s="456"/>
      <c r="C566" s="458"/>
      <c r="D566" s="297" t="s">
        <v>510</v>
      </c>
      <c r="E566" s="298">
        <v>2</v>
      </c>
      <c r="F566" s="299">
        <v>5</v>
      </c>
      <c r="G566" s="299">
        <v>19</v>
      </c>
      <c r="H566" s="299">
        <v>24</v>
      </c>
      <c r="I566" s="299">
        <v>12</v>
      </c>
      <c r="J566" s="299">
        <v>23</v>
      </c>
      <c r="K566" s="299">
        <v>9</v>
      </c>
      <c r="L566" s="299">
        <v>0.11</v>
      </c>
      <c r="M566" s="299">
        <v>1.97</v>
      </c>
      <c r="N566" s="299">
        <v>2.08</v>
      </c>
      <c r="O566" s="299"/>
      <c r="P566" s="299" t="s">
        <v>518</v>
      </c>
      <c r="Q566" s="299">
        <v>1.7</v>
      </c>
      <c r="R566" s="299">
        <v>25.6</v>
      </c>
      <c r="S566" s="300">
        <v>72</v>
      </c>
      <c r="W566" s="309"/>
      <c r="X566" s="309"/>
      <c r="AE566" s="309"/>
      <c r="AF566" s="309"/>
      <c r="AG566" s="309"/>
      <c r="AH566" s="309"/>
      <c r="AI566" s="309"/>
      <c r="AJ566" s="309"/>
      <c r="AK566" s="309"/>
      <c r="AL566" s="309"/>
    </row>
    <row r="567" spans="2:38" ht="15" customHeight="1">
      <c r="B567" s="456"/>
      <c r="C567" s="458"/>
      <c r="D567" s="297" t="s">
        <v>511</v>
      </c>
      <c r="E567" s="298">
        <v>1</v>
      </c>
      <c r="F567" s="299">
        <v>2</v>
      </c>
      <c r="G567" s="299">
        <v>18</v>
      </c>
      <c r="H567" s="299">
        <v>20</v>
      </c>
      <c r="I567" s="299">
        <v>18</v>
      </c>
      <c r="J567" s="299">
        <v>22</v>
      </c>
      <c r="K567" s="299">
        <v>18</v>
      </c>
      <c r="L567" s="299">
        <v>0.09</v>
      </c>
      <c r="M567" s="299">
        <v>1.88</v>
      </c>
      <c r="N567" s="299">
        <v>1.97</v>
      </c>
      <c r="O567" s="299"/>
      <c r="P567" s="299" t="s">
        <v>515</v>
      </c>
      <c r="Q567" s="299">
        <v>2.7</v>
      </c>
      <c r="R567" s="299">
        <v>26.6</v>
      </c>
      <c r="S567" s="300">
        <v>68</v>
      </c>
      <c r="W567" s="309"/>
      <c r="X567" s="309"/>
      <c r="AE567" s="309"/>
      <c r="AF567" s="309"/>
      <c r="AG567" s="309"/>
      <c r="AH567" s="309"/>
      <c r="AI567" s="309"/>
      <c r="AJ567" s="309"/>
      <c r="AK567" s="309"/>
      <c r="AL567" s="309"/>
    </row>
    <row r="568" spans="2:38" ht="15" customHeight="1" thickBot="1">
      <c r="B568" s="456"/>
      <c r="C568" s="458"/>
      <c r="D568" s="310" t="s">
        <v>512</v>
      </c>
      <c r="E568" s="311">
        <v>1</v>
      </c>
      <c r="F568" s="304">
        <v>2</v>
      </c>
      <c r="G568" s="304">
        <v>18</v>
      </c>
      <c r="H568" s="304">
        <v>20</v>
      </c>
      <c r="I568" s="304">
        <v>23</v>
      </c>
      <c r="J568" s="304">
        <v>18</v>
      </c>
      <c r="K568" s="304">
        <v>10</v>
      </c>
      <c r="L568" s="304">
        <v>0.09</v>
      </c>
      <c r="M568" s="304">
        <v>1.87</v>
      </c>
      <c r="N568" s="304">
        <v>1.96</v>
      </c>
      <c r="O568" s="304"/>
      <c r="P568" s="304" t="s">
        <v>515</v>
      </c>
      <c r="Q568" s="304">
        <v>2.7</v>
      </c>
      <c r="R568" s="304">
        <v>29.6</v>
      </c>
      <c r="S568" s="305">
        <v>65</v>
      </c>
      <c r="W568" s="309"/>
      <c r="X568" s="309"/>
      <c r="AE568" s="309"/>
      <c r="AF568" s="309"/>
      <c r="AG568" s="309"/>
      <c r="AH568" s="309"/>
      <c r="AI568" s="309"/>
      <c r="AJ568" s="309"/>
      <c r="AK568" s="309"/>
      <c r="AL568" s="309"/>
    </row>
    <row r="569" spans="2:38" ht="15" customHeight="1">
      <c r="B569" s="456" t="s">
        <v>537</v>
      </c>
      <c r="C569" s="458"/>
      <c r="D569" s="293" t="s">
        <v>514</v>
      </c>
      <c r="E569" s="294">
        <v>1</v>
      </c>
      <c r="F569" s="295">
        <v>1</v>
      </c>
      <c r="G569" s="295">
        <v>17</v>
      </c>
      <c r="H569" s="295">
        <v>18</v>
      </c>
      <c r="I569" s="295">
        <v>33</v>
      </c>
      <c r="J569" s="295">
        <v>18</v>
      </c>
      <c r="K569" s="295">
        <v>14</v>
      </c>
      <c r="L569" s="295">
        <v>0.08</v>
      </c>
      <c r="M569" s="295">
        <v>1.87</v>
      </c>
      <c r="N569" s="295">
        <v>1.95</v>
      </c>
      <c r="O569" s="295"/>
      <c r="P569" s="295" t="s">
        <v>518</v>
      </c>
      <c r="Q569" s="295">
        <v>2.5</v>
      </c>
      <c r="R569" s="295">
        <v>29.7</v>
      </c>
      <c r="S569" s="296">
        <v>62</v>
      </c>
      <c r="W569" s="309"/>
      <c r="X569" s="309"/>
      <c r="AE569" s="309"/>
      <c r="AF569" s="309"/>
      <c r="AG569" s="309"/>
      <c r="AH569" s="309"/>
      <c r="AI569" s="309"/>
      <c r="AJ569" s="309"/>
      <c r="AK569" s="309"/>
      <c r="AL569" s="309"/>
    </row>
    <row r="570" spans="2:38" ht="15" customHeight="1">
      <c r="B570" s="456"/>
      <c r="C570" s="458"/>
      <c r="D570" s="297" t="s">
        <v>516</v>
      </c>
      <c r="E570" s="298">
        <v>0</v>
      </c>
      <c r="F570" s="299">
        <v>1</v>
      </c>
      <c r="G570" s="299">
        <v>14</v>
      </c>
      <c r="H570" s="299">
        <v>15</v>
      </c>
      <c r="I570" s="299">
        <v>46</v>
      </c>
      <c r="J570" s="299">
        <v>14</v>
      </c>
      <c r="K570" s="299">
        <v>13</v>
      </c>
      <c r="L570" s="299">
        <v>0.08</v>
      </c>
      <c r="M570" s="299">
        <v>1.88</v>
      </c>
      <c r="N570" s="299">
        <v>1.96</v>
      </c>
      <c r="O570" s="299"/>
      <c r="P570" s="299" t="s">
        <v>515</v>
      </c>
      <c r="Q570" s="299">
        <v>3.5</v>
      </c>
      <c r="R570" s="299">
        <v>30.5</v>
      </c>
      <c r="S570" s="300">
        <v>60</v>
      </c>
      <c r="W570" s="309"/>
      <c r="X570" s="309"/>
      <c r="AE570" s="309"/>
      <c r="AF570" s="309"/>
      <c r="AG570" s="309"/>
      <c r="AH570" s="309"/>
      <c r="AI570" s="309"/>
      <c r="AJ570" s="309"/>
      <c r="AK570" s="309"/>
      <c r="AL570" s="309"/>
    </row>
    <row r="571" spans="2:38" ht="15" customHeight="1">
      <c r="B571" s="456"/>
      <c r="C571" s="458"/>
      <c r="D571" s="297" t="s">
        <v>517</v>
      </c>
      <c r="E571" s="298">
        <v>0</v>
      </c>
      <c r="F571" s="299">
        <v>1</v>
      </c>
      <c r="G571" s="299">
        <v>12</v>
      </c>
      <c r="H571" s="299">
        <v>13</v>
      </c>
      <c r="I571" s="299">
        <v>52</v>
      </c>
      <c r="J571" s="299">
        <v>18</v>
      </c>
      <c r="K571" s="299">
        <v>14</v>
      </c>
      <c r="L571" s="299">
        <v>0.08</v>
      </c>
      <c r="M571" s="299">
        <v>1.89</v>
      </c>
      <c r="N571" s="299">
        <v>1.97</v>
      </c>
      <c r="O571" s="299"/>
      <c r="P571" s="299" t="s">
        <v>518</v>
      </c>
      <c r="Q571" s="299">
        <v>3.4</v>
      </c>
      <c r="R571" s="299">
        <v>31.5</v>
      </c>
      <c r="S571" s="300">
        <v>57</v>
      </c>
      <c r="W571" s="309"/>
      <c r="X571" s="309"/>
      <c r="AE571" s="309"/>
      <c r="AF571" s="309"/>
      <c r="AG571" s="309"/>
      <c r="AH571" s="309"/>
      <c r="AI571" s="309"/>
      <c r="AJ571" s="309"/>
      <c r="AK571" s="309"/>
      <c r="AL571" s="309"/>
    </row>
    <row r="572" spans="2:38" ht="15" customHeight="1">
      <c r="B572" s="456"/>
      <c r="C572" s="458"/>
      <c r="D572" s="297" t="s">
        <v>519</v>
      </c>
      <c r="E572" s="298">
        <v>1</v>
      </c>
      <c r="F572" s="299">
        <v>1</v>
      </c>
      <c r="G572" s="299">
        <v>11</v>
      </c>
      <c r="H572" s="299">
        <v>12</v>
      </c>
      <c r="I572" s="299">
        <v>58</v>
      </c>
      <c r="J572" s="299">
        <v>23</v>
      </c>
      <c r="K572" s="299">
        <v>11</v>
      </c>
      <c r="L572" s="299">
        <v>0.09</v>
      </c>
      <c r="M572" s="299">
        <v>1.89</v>
      </c>
      <c r="N572" s="299">
        <v>1.98</v>
      </c>
      <c r="O572" s="299"/>
      <c r="P572" s="299" t="s">
        <v>515</v>
      </c>
      <c r="Q572" s="299">
        <v>3.2</v>
      </c>
      <c r="R572" s="299">
        <v>31.8</v>
      </c>
      <c r="S572" s="300">
        <v>55</v>
      </c>
      <c r="W572" s="309"/>
      <c r="X572" s="309"/>
      <c r="AE572" s="309"/>
      <c r="AF572" s="309"/>
      <c r="AG572" s="309"/>
      <c r="AH572" s="309"/>
      <c r="AI572" s="309"/>
      <c r="AJ572" s="309"/>
      <c r="AK572" s="309"/>
      <c r="AL572" s="309"/>
    </row>
    <row r="573" spans="2:38" ht="15" customHeight="1">
      <c r="B573" s="456"/>
      <c r="C573" s="458"/>
      <c r="D573" s="297" t="s">
        <v>520</v>
      </c>
      <c r="E573" s="298">
        <v>1</v>
      </c>
      <c r="F573" s="299">
        <v>1</v>
      </c>
      <c r="G573" s="299">
        <v>9</v>
      </c>
      <c r="H573" s="299">
        <v>10</v>
      </c>
      <c r="I573" s="299">
        <v>66</v>
      </c>
      <c r="J573" s="299">
        <v>27</v>
      </c>
      <c r="K573" s="299">
        <v>16</v>
      </c>
      <c r="L573" s="299">
        <v>0.08</v>
      </c>
      <c r="M573" s="299">
        <v>1.89</v>
      </c>
      <c r="N573" s="299">
        <v>1.97</v>
      </c>
      <c r="O573" s="299"/>
      <c r="P573" s="299" t="s">
        <v>518</v>
      </c>
      <c r="Q573" s="299">
        <v>2.1</v>
      </c>
      <c r="R573" s="299">
        <v>32.299999999999997</v>
      </c>
      <c r="S573" s="300">
        <v>52</v>
      </c>
      <c r="W573" s="309"/>
      <c r="X573" s="309"/>
      <c r="AE573" s="309"/>
      <c r="AF573" s="309"/>
      <c r="AG573" s="309"/>
      <c r="AH573" s="309"/>
      <c r="AI573" s="309"/>
      <c r="AJ573" s="309"/>
      <c r="AK573" s="309"/>
      <c r="AL573" s="309"/>
    </row>
    <row r="574" spans="2:38" ht="15" customHeight="1">
      <c r="B574" s="456"/>
      <c r="C574" s="458"/>
      <c r="D574" s="297" t="s">
        <v>521</v>
      </c>
      <c r="E574" s="298">
        <v>1</v>
      </c>
      <c r="F574" s="299">
        <v>0</v>
      </c>
      <c r="G574" s="299">
        <v>8</v>
      </c>
      <c r="H574" s="299">
        <v>8</v>
      </c>
      <c r="I574" s="299">
        <v>64</v>
      </c>
      <c r="J574" s="299">
        <v>27</v>
      </c>
      <c r="K574" s="299">
        <v>11</v>
      </c>
      <c r="L574" s="299">
        <v>0.09</v>
      </c>
      <c r="M574" s="299">
        <v>1.88</v>
      </c>
      <c r="N574" s="299">
        <v>1.97</v>
      </c>
      <c r="O574" s="299"/>
      <c r="P574" s="299" t="s">
        <v>538</v>
      </c>
      <c r="Q574" s="299">
        <v>3</v>
      </c>
      <c r="R574" s="299">
        <v>32.1</v>
      </c>
      <c r="S574" s="300">
        <v>50</v>
      </c>
      <c r="W574" s="309"/>
      <c r="X574" s="309"/>
      <c r="AE574" s="309"/>
      <c r="AF574" s="309"/>
      <c r="AG574" s="309"/>
      <c r="AH574" s="309"/>
      <c r="AI574" s="309"/>
      <c r="AJ574" s="309"/>
      <c r="AK574" s="309"/>
      <c r="AL574" s="309"/>
    </row>
    <row r="575" spans="2:38" ht="15" customHeight="1">
      <c r="B575" s="456"/>
      <c r="C575" s="458"/>
      <c r="D575" s="297" t="s">
        <v>522</v>
      </c>
      <c r="E575" s="298">
        <v>1</v>
      </c>
      <c r="F575" s="299">
        <v>0</v>
      </c>
      <c r="G575" s="299">
        <v>7</v>
      </c>
      <c r="H575" s="299">
        <v>7</v>
      </c>
      <c r="I575" s="299">
        <v>61</v>
      </c>
      <c r="J575" s="299">
        <v>20</v>
      </c>
      <c r="K575" s="299">
        <v>13</v>
      </c>
      <c r="L575" s="299">
        <v>0.09</v>
      </c>
      <c r="M575" s="299">
        <v>1.88</v>
      </c>
      <c r="N575" s="299">
        <v>1.97</v>
      </c>
      <c r="O575" s="299"/>
      <c r="P575" s="299" t="s">
        <v>518</v>
      </c>
      <c r="Q575" s="299">
        <v>2.5</v>
      </c>
      <c r="R575" s="299">
        <v>31</v>
      </c>
      <c r="S575" s="300">
        <v>49</v>
      </c>
      <c r="W575" s="309"/>
      <c r="X575" s="309"/>
      <c r="AE575" s="309"/>
      <c r="AF575" s="309"/>
      <c r="AG575" s="309"/>
      <c r="AH575" s="309"/>
      <c r="AI575" s="309"/>
      <c r="AJ575" s="309"/>
      <c r="AK575" s="309"/>
      <c r="AL575" s="309"/>
    </row>
    <row r="576" spans="2:38" ht="15" customHeight="1">
      <c r="B576" s="456"/>
      <c r="C576" s="458"/>
      <c r="D576" s="297" t="s">
        <v>523</v>
      </c>
      <c r="E576" s="298">
        <v>1</v>
      </c>
      <c r="F576" s="299">
        <v>0</v>
      </c>
      <c r="G576" s="299">
        <v>8</v>
      </c>
      <c r="H576" s="299">
        <v>8</v>
      </c>
      <c r="I576" s="299">
        <v>45</v>
      </c>
      <c r="J576" s="299">
        <v>22</v>
      </c>
      <c r="K576" s="299">
        <v>8</v>
      </c>
      <c r="L576" s="299">
        <v>0.09</v>
      </c>
      <c r="M576" s="299">
        <v>1.88</v>
      </c>
      <c r="N576" s="299">
        <v>1.97</v>
      </c>
      <c r="O576" s="299"/>
      <c r="P576" s="299" t="s">
        <v>530</v>
      </c>
      <c r="Q576" s="299">
        <v>2.2999999999999998</v>
      </c>
      <c r="R576" s="299">
        <v>28.9</v>
      </c>
      <c r="S576" s="300">
        <v>52</v>
      </c>
      <c r="W576" s="309"/>
      <c r="X576" s="309"/>
      <c r="AE576" s="309"/>
      <c r="AF576" s="309"/>
      <c r="AG576" s="309"/>
      <c r="AH576" s="309"/>
      <c r="AI576" s="309"/>
      <c r="AJ576" s="309"/>
      <c r="AK576" s="309"/>
      <c r="AL576" s="309"/>
    </row>
    <row r="577" spans="2:38" ht="15" customHeight="1">
      <c r="B577" s="456"/>
      <c r="C577" s="458"/>
      <c r="D577" s="297" t="s">
        <v>524</v>
      </c>
      <c r="E577" s="298">
        <v>0</v>
      </c>
      <c r="F577" s="299">
        <v>1</v>
      </c>
      <c r="G577" s="299">
        <v>7</v>
      </c>
      <c r="H577" s="299">
        <v>8</v>
      </c>
      <c r="I577" s="299">
        <v>34</v>
      </c>
      <c r="J577" s="299">
        <v>17</v>
      </c>
      <c r="K577" s="299">
        <v>7</v>
      </c>
      <c r="L577" s="299">
        <v>0.09</v>
      </c>
      <c r="M577" s="299">
        <v>1.91</v>
      </c>
      <c r="N577" s="299">
        <v>2</v>
      </c>
      <c r="O577" s="299"/>
      <c r="P577" s="299" t="s">
        <v>538</v>
      </c>
      <c r="Q577" s="299">
        <v>1.6</v>
      </c>
      <c r="R577" s="299">
        <v>27.5</v>
      </c>
      <c r="S577" s="300">
        <v>64</v>
      </c>
      <c r="W577" s="309"/>
      <c r="X577" s="309"/>
      <c r="AE577" s="309"/>
      <c r="AF577" s="309"/>
      <c r="AG577" s="309"/>
      <c r="AH577" s="309"/>
      <c r="AI577" s="309"/>
      <c r="AJ577" s="309"/>
      <c r="AK577" s="309"/>
      <c r="AL577" s="309"/>
    </row>
    <row r="578" spans="2:38" ht="15" customHeight="1">
      <c r="B578" s="456"/>
      <c r="C578" s="458"/>
      <c r="D578" s="297" t="s">
        <v>525</v>
      </c>
      <c r="E578" s="298">
        <v>0</v>
      </c>
      <c r="F578" s="299">
        <v>1</v>
      </c>
      <c r="G578" s="299">
        <v>9</v>
      </c>
      <c r="H578" s="299">
        <v>10</v>
      </c>
      <c r="I578" s="299">
        <v>24</v>
      </c>
      <c r="J578" s="299">
        <v>10</v>
      </c>
      <c r="K578" s="299">
        <v>9</v>
      </c>
      <c r="L578" s="299">
        <v>0.09</v>
      </c>
      <c r="M578" s="299">
        <v>1.91</v>
      </c>
      <c r="N578" s="299">
        <v>2</v>
      </c>
      <c r="O578" s="299"/>
      <c r="P578" s="299" t="s">
        <v>530</v>
      </c>
      <c r="Q578" s="299">
        <v>1.7</v>
      </c>
      <c r="R578" s="299">
        <v>25.9</v>
      </c>
      <c r="S578" s="300">
        <v>66</v>
      </c>
      <c r="W578" s="309"/>
      <c r="X578" s="309"/>
      <c r="AE578" s="309"/>
      <c r="AF578" s="309"/>
      <c r="AG578" s="309"/>
      <c r="AH578" s="309"/>
      <c r="AI578" s="309"/>
      <c r="AJ578" s="309"/>
      <c r="AK578" s="309"/>
      <c r="AL578" s="309"/>
    </row>
    <row r="579" spans="2:38" ht="15" customHeight="1">
      <c r="B579" s="456"/>
      <c r="C579" s="458"/>
      <c r="D579" s="297" t="s">
        <v>526</v>
      </c>
      <c r="E579" s="298">
        <v>0</v>
      </c>
      <c r="F579" s="299">
        <v>0</v>
      </c>
      <c r="G579" s="299">
        <v>9</v>
      </c>
      <c r="H579" s="299">
        <v>9</v>
      </c>
      <c r="I579" s="299">
        <v>20</v>
      </c>
      <c r="J579" s="299">
        <v>12</v>
      </c>
      <c r="K579" s="299">
        <v>8</v>
      </c>
      <c r="L579" s="299">
        <v>7.0000000000000007E-2</v>
      </c>
      <c r="M579" s="299">
        <v>1.92</v>
      </c>
      <c r="N579" s="299">
        <v>1.99</v>
      </c>
      <c r="O579" s="299"/>
      <c r="P579" s="299" t="s">
        <v>518</v>
      </c>
      <c r="Q579" s="299">
        <v>1</v>
      </c>
      <c r="R579" s="299">
        <v>24.5</v>
      </c>
      <c r="S579" s="300">
        <v>69</v>
      </c>
      <c r="W579" s="309"/>
      <c r="X579" s="309"/>
      <c r="AE579" s="309"/>
      <c r="AF579" s="309"/>
      <c r="AG579" s="309"/>
      <c r="AH579" s="309"/>
      <c r="AI579" s="309"/>
      <c r="AJ579" s="309"/>
      <c r="AK579" s="309"/>
      <c r="AL579" s="309"/>
    </row>
    <row r="580" spans="2:38" ht="15" customHeight="1">
      <c r="B580" s="456"/>
      <c r="C580" s="458"/>
      <c r="D580" s="297" t="s">
        <v>527</v>
      </c>
      <c r="E580" s="298">
        <v>0</v>
      </c>
      <c r="F580" s="299">
        <v>0</v>
      </c>
      <c r="G580" s="299">
        <v>11</v>
      </c>
      <c r="H580" s="299">
        <v>11</v>
      </c>
      <c r="I580" s="299">
        <v>15</v>
      </c>
      <c r="J580" s="299">
        <v>13</v>
      </c>
      <c r="K580" s="299">
        <v>6</v>
      </c>
      <c r="L580" s="299">
        <v>0.08</v>
      </c>
      <c r="M580" s="299">
        <v>1.93</v>
      </c>
      <c r="N580" s="299">
        <v>2.0099999999999998</v>
      </c>
      <c r="O580" s="299"/>
      <c r="P580" s="299" t="s">
        <v>535</v>
      </c>
      <c r="Q580" s="299">
        <v>0.8</v>
      </c>
      <c r="R580" s="299">
        <v>24.3</v>
      </c>
      <c r="S580" s="300">
        <v>71</v>
      </c>
      <c r="W580" s="309"/>
      <c r="X580" s="309"/>
      <c r="AE580" s="309"/>
      <c r="AF580" s="309"/>
      <c r="AG580" s="309"/>
      <c r="AH580" s="309"/>
      <c r="AI580" s="309"/>
      <c r="AJ580" s="309"/>
      <c r="AK580" s="309"/>
      <c r="AL580" s="309"/>
    </row>
    <row r="581" spans="2:38" ht="15" customHeight="1">
      <c r="B581" s="456"/>
      <c r="C581" s="458"/>
      <c r="D581" s="297" t="s">
        <v>528</v>
      </c>
      <c r="E581" s="298">
        <v>0</v>
      </c>
      <c r="F581" s="299">
        <v>0</v>
      </c>
      <c r="G581" s="299">
        <v>12</v>
      </c>
      <c r="H581" s="299">
        <v>12</v>
      </c>
      <c r="I581" s="299">
        <v>12</v>
      </c>
      <c r="J581" s="299">
        <v>15</v>
      </c>
      <c r="K581" s="299">
        <v>11</v>
      </c>
      <c r="L581" s="299">
        <v>7.0000000000000007E-2</v>
      </c>
      <c r="M581" s="299">
        <v>1.92</v>
      </c>
      <c r="N581" s="299">
        <v>1.99</v>
      </c>
      <c r="O581" s="299"/>
      <c r="P581" s="299" t="s">
        <v>518</v>
      </c>
      <c r="Q581" s="299">
        <v>1</v>
      </c>
      <c r="R581" s="299">
        <v>24</v>
      </c>
      <c r="S581" s="300">
        <v>73</v>
      </c>
      <c r="W581" s="309"/>
      <c r="X581" s="309"/>
      <c r="AE581" s="309"/>
      <c r="AF581" s="309"/>
      <c r="AG581" s="309"/>
      <c r="AH581" s="309"/>
      <c r="AI581" s="309"/>
      <c r="AJ581" s="309"/>
      <c r="AK581" s="309"/>
      <c r="AL581" s="309"/>
    </row>
    <row r="582" spans="2:38" ht="15" customHeight="1">
      <c r="B582" s="456"/>
      <c r="C582" s="459"/>
      <c r="D582" s="297" t="s">
        <v>529</v>
      </c>
      <c r="E582" s="298">
        <v>1</v>
      </c>
      <c r="F582" s="299">
        <v>0</v>
      </c>
      <c r="G582" s="299">
        <v>13</v>
      </c>
      <c r="H582" s="299">
        <v>13</v>
      </c>
      <c r="I582" s="299">
        <v>9</v>
      </c>
      <c r="J582" s="299">
        <v>15</v>
      </c>
      <c r="K582" s="299">
        <v>6</v>
      </c>
      <c r="L582" s="299">
        <v>0.1</v>
      </c>
      <c r="M582" s="299">
        <v>2</v>
      </c>
      <c r="N582" s="299">
        <v>2.1</v>
      </c>
      <c r="O582" s="299"/>
      <c r="P582" s="299" t="s">
        <v>493</v>
      </c>
      <c r="Q582" s="299">
        <v>1.2</v>
      </c>
      <c r="R582" s="299">
        <v>23.5</v>
      </c>
      <c r="S582" s="300">
        <v>75</v>
      </c>
      <c r="W582" s="309"/>
      <c r="X582" s="309"/>
      <c r="AE582" s="309"/>
      <c r="AF582" s="309"/>
      <c r="AG582" s="309"/>
      <c r="AH582" s="309"/>
      <c r="AI582" s="309"/>
      <c r="AJ582" s="309"/>
      <c r="AK582" s="309"/>
      <c r="AL582" s="309"/>
    </row>
    <row r="583" spans="2:38" ht="15" customHeight="1">
      <c r="B583" s="456"/>
      <c r="C583" s="457">
        <v>42581</v>
      </c>
      <c r="D583" s="297" t="s">
        <v>492</v>
      </c>
      <c r="E583" s="298">
        <v>0</v>
      </c>
      <c r="F583" s="299">
        <v>0</v>
      </c>
      <c r="G583" s="299">
        <v>12</v>
      </c>
      <c r="H583" s="299">
        <v>12</v>
      </c>
      <c r="I583" s="299">
        <v>7</v>
      </c>
      <c r="J583" s="299">
        <v>16</v>
      </c>
      <c r="K583" s="299">
        <v>6</v>
      </c>
      <c r="L583" s="299">
        <v>0.09</v>
      </c>
      <c r="M583" s="299">
        <v>2.1800000000000002</v>
      </c>
      <c r="N583" s="299">
        <v>2.27</v>
      </c>
      <c r="O583" s="299"/>
      <c r="P583" s="299" t="s">
        <v>531</v>
      </c>
      <c r="Q583" s="299">
        <v>0.6</v>
      </c>
      <c r="R583" s="299">
        <v>22.6</v>
      </c>
      <c r="S583" s="300">
        <v>79</v>
      </c>
      <c r="W583" s="309"/>
      <c r="X583" s="309"/>
      <c r="AE583" s="309"/>
      <c r="AF583" s="309"/>
      <c r="AG583" s="309"/>
      <c r="AH583" s="309"/>
      <c r="AI583" s="309"/>
      <c r="AJ583" s="309"/>
      <c r="AK583" s="309"/>
      <c r="AL583" s="309"/>
    </row>
    <row r="584" spans="2:38" ht="15" customHeight="1">
      <c r="B584" s="456"/>
      <c r="C584" s="458"/>
      <c r="D584" s="297" t="s">
        <v>495</v>
      </c>
      <c r="E584" s="298">
        <v>0</v>
      </c>
      <c r="F584" s="299">
        <v>1</v>
      </c>
      <c r="G584" s="299">
        <v>13</v>
      </c>
      <c r="H584" s="299">
        <v>14</v>
      </c>
      <c r="I584" s="299">
        <v>5</v>
      </c>
      <c r="J584" s="299">
        <v>14</v>
      </c>
      <c r="K584" s="299">
        <v>10</v>
      </c>
      <c r="L584" s="299">
        <v>0.1</v>
      </c>
      <c r="M584" s="299">
        <v>2.08</v>
      </c>
      <c r="N584" s="299">
        <v>2.1800000000000002</v>
      </c>
      <c r="O584" s="299"/>
      <c r="P584" s="299" t="s">
        <v>498</v>
      </c>
      <c r="Q584" s="299">
        <v>1.4</v>
      </c>
      <c r="R584" s="299">
        <v>21.5</v>
      </c>
      <c r="S584" s="300">
        <v>82</v>
      </c>
      <c r="W584" s="309"/>
      <c r="X584" s="309"/>
      <c r="AE584" s="309"/>
      <c r="AF584" s="309"/>
      <c r="AG584" s="309"/>
      <c r="AH584" s="309"/>
      <c r="AI584" s="309"/>
      <c r="AJ584" s="309"/>
      <c r="AK584" s="309"/>
      <c r="AL584" s="309"/>
    </row>
    <row r="585" spans="2:38" ht="15" customHeight="1">
      <c r="B585" s="456"/>
      <c r="C585" s="458"/>
      <c r="D585" s="297" t="s">
        <v>497</v>
      </c>
      <c r="E585" s="298">
        <v>0</v>
      </c>
      <c r="F585" s="299">
        <v>1</v>
      </c>
      <c r="G585" s="299">
        <v>13</v>
      </c>
      <c r="H585" s="299">
        <v>14</v>
      </c>
      <c r="I585" s="299">
        <v>4</v>
      </c>
      <c r="J585" s="299">
        <v>11</v>
      </c>
      <c r="K585" s="299">
        <v>7</v>
      </c>
      <c r="L585" s="299">
        <v>0.09</v>
      </c>
      <c r="M585" s="299">
        <v>2.2200000000000002</v>
      </c>
      <c r="N585" s="299">
        <v>2.31</v>
      </c>
      <c r="O585" s="299"/>
      <c r="P585" s="299" t="s">
        <v>506</v>
      </c>
      <c r="Q585" s="299">
        <v>1.3</v>
      </c>
      <c r="R585" s="299">
        <v>21.2</v>
      </c>
      <c r="S585" s="300">
        <v>87</v>
      </c>
      <c r="W585" s="309"/>
      <c r="X585" s="309"/>
      <c r="AE585" s="309"/>
      <c r="AF585" s="309"/>
      <c r="AG585" s="309"/>
      <c r="AH585" s="309"/>
      <c r="AI585" s="309"/>
      <c r="AJ585" s="309"/>
      <c r="AK585" s="309"/>
      <c r="AL585" s="309"/>
    </row>
    <row r="586" spans="2:38" ht="15" customHeight="1">
      <c r="B586" s="456"/>
      <c r="C586" s="458"/>
      <c r="D586" s="297" t="s">
        <v>500</v>
      </c>
      <c r="E586" s="298">
        <v>0</v>
      </c>
      <c r="F586" s="299">
        <v>1</v>
      </c>
      <c r="G586" s="299">
        <v>13</v>
      </c>
      <c r="H586" s="299">
        <v>14</v>
      </c>
      <c r="I586" s="299">
        <v>2</v>
      </c>
      <c r="J586" s="299">
        <v>14</v>
      </c>
      <c r="K586" s="299">
        <v>9</v>
      </c>
      <c r="L586" s="299">
        <v>0.09</v>
      </c>
      <c r="M586" s="299">
        <v>2.16</v>
      </c>
      <c r="N586" s="299">
        <v>2.25</v>
      </c>
      <c r="O586" s="299"/>
      <c r="P586" s="299" t="s">
        <v>498</v>
      </c>
      <c r="Q586" s="299">
        <v>0.8</v>
      </c>
      <c r="R586" s="299">
        <v>21</v>
      </c>
      <c r="S586" s="300">
        <v>89</v>
      </c>
      <c r="W586" s="309"/>
      <c r="X586" s="309"/>
      <c r="AE586" s="309"/>
      <c r="AF586" s="309"/>
      <c r="AG586" s="309"/>
      <c r="AH586" s="309"/>
      <c r="AI586" s="309"/>
      <c r="AJ586" s="309"/>
      <c r="AK586" s="309"/>
      <c r="AL586" s="309"/>
    </row>
    <row r="587" spans="2:38" ht="15" customHeight="1">
      <c r="B587" s="456"/>
      <c r="C587" s="458"/>
      <c r="D587" s="297" t="s">
        <v>503</v>
      </c>
      <c r="E587" s="298">
        <v>0</v>
      </c>
      <c r="F587" s="299">
        <v>2</v>
      </c>
      <c r="G587" s="299">
        <v>14</v>
      </c>
      <c r="H587" s="299">
        <v>16</v>
      </c>
      <c r="I587" s="299">
        <v>2</v>
      </c>
      <c r="J587" s="299">
        <v>11</v>
      </c>
      <c r="K587" s="299">
        <v>6</v>
      </c>
      <c r="L587" s="299">
        <v>0.1</v>
      </c>
      <c r="M587" s="299">
        <v>2.1800000000000002</v>
      </c>
      <c r="N587" s="299">
        <v>2.2799999999999998</v>
      </c>
      <c r="O587" s="299"/>
      <c r="P587" s="299" t="s">
        <v>506</v>
      </c>
      <c r="Q587" s="299">
        <v>1.4</v>
      </c>
      <c r="R587" s="299">
        <v>20.7</v>
      </c>
      <c r="S587" s="300">
        <v>90</v>
      </c>
      <c r="W587" s="309"/>
      <c r="X587" s="309"/>
      <c r="AE587" s="309"/>
      <c r="AF587" s="309"/>
      <c r="AG587" s="309"/>
      <c r="AH587" s="309"/>
      <c r="AI587" s="309"/>
      <c r="AJ587" s="309"/>
      <c r="AK587" s="309"/>
      <c r="AL587" s="309"/>
    </row>
    <row r="588" spans="2:38" ht="15" customHeight="1">
      <c r="B588" s="456"/>
      <c r="C588" s="458"/>
      <c r="D588" s="297" t="s">
        <v>505</v>
      </c>
      <c r="E588" s="298">
        <v>0</v>
      </c>
      <c r="F588" s="299">
        <v>4</v>
      </c>
      <c r="G588" s="299">
        <v>13</v>
      </c>
      <c r="H588" s="299">
        <v>17</v>
      </c>
      <c r="I588" s="299">
        <v>3</v>
      </c>
      <c r="J588" s="299">
        <v>14</v>
      </c>
      <c r="K588" s="299">
        <v>8</v>
      </c>
      <c r="L588" s="299">
        <v>0.1</v>
      </c>
      <c r="M588" s="299">
        <v>2.16</v>
      </c>
      <c r="N588" s="299">
        <v>2.2599999999999998</v>
      </c>
      <c r="O588" s="299"/>
      <c r="P588" s="299" t="s">
        <v>498</v>
      </c>
      <c r="Q588" s="299">
        <v>1.8</v>
      </c>
      <c r="R588" s="299">
        <v>22.4</v>
      </c>
      <c r="S588" s="300">
        <v>86</v>
      </c>
      <c r="W588" s="309"/>
      <c r="X588" s="309"/>
      <c r="AE588" s="309"/>
      <c r="AF588" s="309"/>
      <c r="AG588" s="309"/>
      <c r="AH588" s="309"/>
      <c r="AI588" s="309"/>
      <c r="AJ588" s="309"/>
      <c r="AK588" s="309"/>
      <c r="AL588" s="309"/>
    </row>
    <row r="589" spans="2:38" ht="15" customHeight="1">
      <c r="B589" s="456"/>
      <c r="C589" s="458"/>
      <c r="D589" s="297" t="s">
        <v>508</v>
      </c>
      <c r="E589" s="298">
        <v>0</v>
      </c>
      <c r="F589" s="299">
        <v>4</v>
      </c>
      <c r="G589" s="299">
        <v>12</v>
      </c>
      <c r="H589" s="299">
        <v>16</v>
      </c>
      <c r="I589" s="299">
        <v>6</v>
      </c>
      <c r="J589" s="299">
        <v>21</v>
      </c>
      <c r="K589" s="299">
        <v>10</v>
      </c>
      <c r="L589" s="299">
        <v>0.1</v>
      </c>
      <c r="M589" s="299">
        <v>2.12</v>
      </c>
      <c r="N589" s="299">
        <v>2.2200000000000002</v>
      </c>
      <c r="O589" s="299"/>
      <c r="P589" s="299" t="s">
        <v>535</v>
      </c>
      <c r="Q589" s="299">
        <v>1</v>
      </c>
      <c r="R589" s="299">
        <v>24.1</v>
      </c>
      <c r="S589" s="300">
        <v>79</v>
      </c>
      <c r="W589" s="309"/>
      <c r="X589" s="309"/>
      <c r="AE589" s="309"/>
      <c r="AF589" s="309"/>
      <c r="AG589" s="309"/>
      <c r="AH589" s="309"/>
      <c r="AI589" s="309"/>
      <c r="AJ589" s="309"/>
      <c r="AK589" s="309"/>
      <c r="AL589" s="309"/>
    </row>
    <row r="590" spans="2:38" ht="15" customHeight="1">
      <c r="B590" s="456"/>
      <c r="C590" s="458"/>
      <c r="D590" s="297" t="s">
        <v>510</v>
      </c>
      <c r="E590" s="298">
        <v>1</v>
      </c>
      <c r="F590" s="299">
        <v>3</v>
      </c>
      <c r="G590" s="299">
        <v>13</v>
      </c>
      <c r="H590" s="299">
        <v>16</v>
      </c>
      <c r="I590" s="299">
        <v>12</v>
      </c>
      <c r="J590" s="299">
        <v>20</v>
      </c>
      <c r="K590" s="299">
        <v>13</v>
      </c>
      <c r="L590" s="299">
        <v>0.1</v>
      </c>
      <c r="M590" s="299">
        <v>1.96</v>
      </c>
      <c r="N590" s="299">
        <v>2.06</v>
      </c>
      <c r="O590" s="299"/>
      <c r="P590" s="299" t="s">
        <v>515</v>
      </c>
      <c r="Q590" s="299">
        <v>1.5</v>
      </c>
      <c r="R590" s="299">
        <v>26</v>
      </c>
      <c r="S590" s="300">
        <v>76</v>
      </c>
      <c r="W590" s="309"/>
      <c r="X590" s="309"/>
      <c r="AE590" s="309"/>
      <c r="AF590" s="309"/>
      <c r="AG590" s="309"/>
      <c r="AH590" s="309"/>
      <c r="AI590" s="309"/>
      <c r="AJ590" s="309"/>
      <c r="AK590" s="309"/>
      <c r="AL590" s="309"/>
    </row>
    <row r="591" spans="2:38" ht="15" customHeight="1">
      <c r="B591" s="456"/>
      <c r="C591" s="458"/>
      <c r="D591" s="297" t="s">
        <v>511</v>
      </c>
      <c r="E591" s="298">
        <v>2</v>
      </c>
      <c r="F591" s="299">
        <v>3</v>
      </c>
      <c r="G591" s="299">
        <v>16</v>
      </c>
      <c r="H591" s="299">
        <v>19</v>
      </c>
      <c r="I591" s="299">
        <v>19</v>
      </c>
      <c r="J591" s="299">
        <v>22</v>
      </c>
      <c r="K591" s="299">
        <v>8</v>
      </c>
      <c r="L591" s="299">
        <v>0.11</v>
      </c>
      <c r="M591" s="299">
        <v>1.92</v>
      </c>
      <c r="N591" s="299">
        <v>2.0299999999999998</v>
      </c>
      <c r="O591" s="299"/>
      <c r="P591" s="299" t="s">
        <v>530</v>
      </c>
      <c r="Q591" s="299">
        <v>1.4</v>
      </c>
      <c r="R591" s="299">
        <v>28.5</v>
      </c>
      <c r="S591" s="300">
        <v>64</v>
      </c>
      <c r="W591" s="309"/>
      <c r="X591" s="309"/>
      <c r="AE591" s="309"/>
      <c r="AF591" s="309"/>
      <c r="AG591" s="309"/>
      <c r="AH591" s="309"/>
      <c r="AI591" s="309"/>
      <c r="AJ591" s="309"/>
      <c r="AK591" s="309"/>
      <c r="AL591" s="309"/>
    </row>
    <row r="592" spans="2:38" ht="15" customHeight="1" thickBot="1">
      <c r="B592" s="456"/>
      <c r="C592" s="458"/>
      <c r="D592" s="310" t="s">
        <v>512</v>
      </c>
      <c r="E592" s="311">
        <v>1</v>
      </c>
      <c r="F592" s="304">
        <v>2</v>
      </c>
      <c r="G592" s="304">
        <v>15</v>
      </c>
      <c r="H592" s="304">
        <v>17</v>
      </c>
      <c r="I592" s="304">
        <v>27</v>
      </c>
      <c r="J592" s="304">
        <v>9</v>
      </c>
      <c r="K592" s="304">
        <v>6</v>
      </c>
      <c r="L592" s="304">
        <v>0.1</v>
      </c>
      <c r="M592" s="304">
        <v>1.89</v>
      </c>
      <c r="N592" s="304">
        <v>1.99</v>
      </c>
      <c r="O592" s="304"/>
      <c r="P592" s="304" t="s">
        <v>515</v>
      </c>
      <c r="Q592" s="304">
        <v>1.5</v>
      </c>
      <c r="R592" s="304">
        <v>29.8</v>
      </c>
      <c r="S592" s="305">
        <v>60</v>
      </c>
      <c r="W592" s="309"/>
      <c r="X592" s="309"/>
      <c r="AE592" s="309"/>
      <c r="AF592" s="309"/>
      <c r="AG592" s="309"/>
      <c r="AH592" s="309"/>
      <c r="AI592" s="309"/>
      <c r="AJ592" s="309"/>
      <c r="AK592" s="309"/>
      <c r="AL592" s="309"/>
    </row>
    <row r="593" spans="2:38" ht="15" customHeight="1">
      <c r="B593" s="456" t="s">
        <v>537</v>
      </c>
      <c r="C593" s="458"/>
      <c r="D593" s="293" t="s">
        <v>514</v>
      </c>
      <c r="E593" s="294">
        <v>1</v>
      </c>
      <c r="F593" s="295">
        <v>1</v>
      </c>
      <c r="G593" s="295">
        <v>13</v>
      </c>
      <c r="H593" s="295">
        <v>14</v>
      </c>
      <c r="I593" s="295">
        <v>39</v>
      </c>
      <c r="J593" s="295">
        <v>19</v>
      </c>
      <c r="K593" s="295">
        <v>8</v>
      </c>
      <c r="L593" s="295">
        <v>0.08</v>
      </c>
      <c r="M593" s="295">
        <v>1.89</v>
      </c>
      <c r="N593" s="295">
        <v>1.97</v>
      </c>
      <c r="O593" s="295"/>
      <c r="P593" s="295" t="s">
        <v>515</v>
      </c>
      <c r="Q593" s="295">
        <v>2.1</v>
      </c>
      <c r="R593" s="295">
        <v>30.9</v>
      </c>
      <c r="S593" s="296">
        <v>55</v>
      </c>
      <c r="W593" s="309"/>
      <c r="X593" s="309"/>
      <c r="AE593" s="309"/>
      <c r="AF593" s="309"/>
      <c r="AG593" s="309"/>
      <c r="AH593" s="309"/>
      <c r="AI593" s="309"/>
      <c r="AJ593" s="309"/>
      <c r="AK593" s="309"/>
      <c r="AL593" s="309"/>
    </row>
    <row r="594" spans="2:38" ht="15" customHeight="1">
      <c r="B594" s="456"/>
      <c r="C594" s="458"/>
      <c r="D594" s="297" t="s">
        <v>516</v>
      </c>
      <c r="E594" s="298">
        <v>1</v>
      </c>
      <c r="F594" s="299">
        <v>1</v>
      </c>
      <c r="G594" s="299">
        <v>10</v>
      </c>
      <c r="H594" s="299">
        <v>11</v>
      </c>
      <c r="I594" s="299">
        <v>45</v>
      </c>
      <c r="J594" s="299">
        <v>18</v>
      </c>
      <c r="K594" s="299">
        <v>9</v>
      </c>
      <c r="L594" s="299">
        <v>0.08</v>
      </c>
      <c r="M594" s="299">
        <v>1.89</v>
      </c>
      <c r="N594" s="299">
        <v>1.97</v>
      </c>
      <c r="O594" s="299"/>
      <c r="P594" s="299" t="s">
        <v>515</v>
      </c>
      <c r="Q594" s="299">
        <v>2.2999999999999998</v>
      </c>
      <c r="R594" s="299">
        <v>31.6</v>
      </c>
      <c r="S594" s="300">
        <v>49</v>
      </c>
      <c r="W594" s="309"/>
      <c r="X594" s="309"/>
      <c r="AE594" s="309"/>
      <c r="AF594" s="309"/>
      <c r="AG594" s="309"/>
      <c r="AH594" s="309"/>
      <c r="AI594" s="309"/>
      <c r="AJ594" s="309"/>
      <c r="AK594" s="309"/>
      <c r="AL594" s="309"/>
    </row>
    <row r="595" spans="2:38" ht="15" customHeight="1">
      <c r="B595" s="456"/>
      <c r="C595" s="458"/>
      <c r="D595" s="297" t="s">
        <v>517</v>
      </c>
      <c r="E595" s="298">
        <v>1</v>
      </c>
      <c r="F595" s="299">
        <v>0</v>
      </c>
      <c r="G595" s="299">
        <v>8</v>
      </c>
      <c r="H595" s="299">
        <v>8</v>
      </c>
      <c r="I595" s="299">
        <v>49</v>
      </c>
      <c r="J595" s="299">
        <v>17</v>
      </c>
      <c r="K595" s="299">
        <v>12</v>
      </c>
      <c r="L595" s="299">
        <v>0.08</v>
      </c>
      <c r="M595" s="299">
        <v>1.88</v>
      </c>
      <c r="N595" s="299">
        <v>1.96</v>
      </c>
      <c r="O595" s="299"/>
      <c r="P595" s="299" t="s">
        <v>515</v>
      </c>
      <c r="Q595" s="299">
        <v>1.7</v>
      </c>
      <c r="R595" s="299">
        <v>31.9</v>
      </c>
      <c r="S595" s="300">
        <v>42</v>
      </c>
      <c r="W595" s="309"/>
      <c r="X595" s="309"/>
      <c r="AE595" s="309"/>
      <c r="AF595" s="309"/>
      <c r="AG595" s="309"/>
      <c r="AH595" s="309"/>
      <c r="AI595" s="309"/>
      <c r="AJ595" s="309"/>
      <c r="AK595" s="309"/>
      <c r="AL595" s="309"/>
    </row>
    <row r="596" spans="2:38" ht="15" customHeight="1">
      <c r="B596" s="456"/>
      <c r="C596" s="458"/>
      <c r="D596" s="297" t="s">
        <v>519</v>
      </c>
      <c r="E596" s="298">
        <v>1</v>
      </c>
      <c r="F596" s="299">
        <v>0</v>
      </c>
      <c r="G596" s="299">
        <v>6</v>
      </c>
      <c r="H596" s="299">
        <v>6</v>
      </c>
      <c r="I596" s="299">
        <v>56</v>
      </c>
      <c r="J596" s="299">
        <v>18</v>
      </c>
      <c r="K596" s="299">
        <v>14</v>
      </c>
      <c r="L596" s="299">
        <v>0.08</v>
      </c>
      <c r="M596" s="299">
        <v>1.88</v>
      </c>
      <c r="N596" s="299">
        <v>1.96</v>
      </c>
      <c r="O596" s="299"/>
      <c r="P596" s="299" t="s">
        <v>518</v>
      </c>
      <c r="Q596" s="299">
        <v>2.7</v>
      </c>
      <c r="R596" s="299">
        <v>32.299999999999997</v>
      </c>
      <c r="S596" s="300">
        <v>36</v>
      </c>
      <c r="W596" s="309"/>
      <c r="X596" s="309"/>
      <c r="AE596" s="309"/>
      <c r="AF596" s="309"/>
      <c r="AG596" s="309"/>
      <c r="AH596" s="309"/>
      <c r="AI596" s="309"/>
      <c r="AJ596" s="309"/>
      <c r="AK596" s="309"/>
      <c r="AL596" s="309"/>
    </row>
    <row r="597" spans="2:38" ht="15" customHeight="1">
      <c r="B597" s="456"/>
      <c r="C597" s="458"/>
      <c r="D597" s="297" t="s">
        <v>520</v>
      </c>
      <c r="E597" s="298">
        <v>1</v>
      </c>
      <c r="F597" s="299">
        <v>0</v>
      </c>
      <c r="G597" s="299">
        <v>6</v>
      </c>
      <c r="H597" s="299">
        <v>6</v>
      </c>
      <c r="I597" s="299">
        <v>58</v>
      </c>
      <c r="J597" s="299">
        <v>24</v>
      </c>
      <c r="K597" s="299">
        <v>13</v>
      </c>
      <c r="L597" s="299">
        <v>0.09</v>
      </c>
      <c r="M597" s="299">
        <v>1.88</v>
      </c>
      <c r="N597" s="299">
        <v>1.97</v>
      </c>
      <c r="O597" s="299"/>
      <c r="P597" s="299" t="s">
        <v>515</v>
      </c>
      <c r="Q597" s="299">
        <v>2.7</v>
      </c>
      <c r="R597" s="299">
        <v>32.700000000000003</v>
      </c>
      <c r="S597" s="300">
        <v>36</v>
      </c>
      <c r="W597" s="309"/>
      <c r="X597" s="309"/>
      <c r="AE597" s="309"/>
      <c r="AF597" s="309"/>
      <c r="AG597" s="309"/>
      <c r="AH597" s="309"/>
      <c r="AI597" s="309"/>
      <c r="AJ597" s="309"/>
      <c r="AK597" s="309"/>
      <c r="AL597" s="309"/>
    </row>
    <row r="598" spans="2:38" ht="15" customHeight="1">
      <c r="B598" s="456"/>
      <c r="C598" s="458"/>
      <c r="D598" s="297" t="s">
        <v>521</v>
      </c>
      <c r="E598" s="298">
        <v>1</v>
      </c>
      <c r="F598" s="299">
        <v>0</v>
      </c>
      <c r="G598" s="299">
        <v>6</v>
      </c>
      <c r="H598" s="299">
        <v>6</v>
      </c>
      <c r="I598" s="299">
        <v>56</v>
      </c>
      <c r="J598" s="299">
        <v>24</v>
      </c>
      <c r="K598" s="299">
        <v>14</v>
      </c>
      <c r="L598" s="299">
        <v>0.08</v>
      </c>
      <c r="M598" s="299">
        <v>1.88</v>
      </c>
      <c r="N598" s="299">
        <v>1.96</v>
      </c>
      <c r="O598" s="299"/>
      <c r="P598" s="299" t="s">
        <v>530</v>
      </c>
      <c r="Q598" s="299">
        <v>2.6</v>
      </c>
      <c r="R598" s="299">
        <v>32.6</v>
      </c>
      <c r="S598" s="300">
        <v>43</v>
      </c>
      <c r="W598" s="309"/>
      <c r="X598" s="309"/>
      <c r="AE598" s="309"/>
      <c r="AF598" s="309"/>
      <c r="AG598" s="309"/>
      <c r="AH598" s="309"/>
      <c r="AI598" s="309"/>
      <c r="AJ598" s="309"/>
      <c r="AK598" s="309"/>
      <c r="AL598" s="309"/>
    </row>
    <row r="599" spans="2:38" ht="15" customHeight="1">
      <c r="B599" s="456"/>
      <c r="C599" s="458"/>
      <c r="D599" s="297" t="s">
        <v>522</v>
      </c>
      <c r="E599" s="298">
        <v>1</v>
      </c>
      <c r="F599" s="299">
        <v>0</v>
      </c>
      <c r="G599" s="299">
        <v>6</v>
      </c>
      <c r="H599" s="299">
        <v>6</v>
      </c>
      <c r="I599" s="299">
        <v>51</v>
      </c>
      <c r="J599" s="299">
        <v>33</v>
      </c>
      <c r="K599" s="299">
        <v>20</v>
      </c>
      <c r="L599" s="299">
        <v>0.08</v>
      </c>
      <c r="M599" s="299">
        <v>1.87</v>
      </c>
      <c r="N599" s="299">
        <v>1.95</v>
      </c>
      <c r="O599" s="299"/>
      <c r="P599" s="299" t="s">
        <v>530</v>
      </c>
      <c r="Q599" s="299">
        <v>4.0999999999999996</v>
      </c>
      <c r="R599" s="299">
        <v>30.4</v>
      </c>
      <c r="S599" s="300">
        <v>47</v>
      </c>
      <c r="W599" s="309"/>
      <c r="X599" s="309"/>
      <c r="AE599" s="309"/>
      <c r="AF599" s="309"/>
      <c r="AG599" s="309"/>
      <c r="AH599" s="309"/>
      <c r="AI599" s="309"/>
      <c r="AJ599" s="309"/>
      <c r="AK599" s="309"/>
      <c r="AL599" s="309"/>
    </row>
    <row r="600" spans="2:38" ht="15" customHeight="1">
      <c r="B600" s="456"/>
      <c r="C600" s="458"/>
      <c r="D600" s="297" t="s">
        <v>523</v>
      </c>
      <c r="E600" s="298">
        <v>1</v>
      </c>
      <c r="F600" s="299">
        <v>0</v>
      </c>
      <c r="G600" s="299">
        <v>6</v>
      </c>
      <c r="H600" s="299">
        <v>6</v>
      </c>
      <c r="I600" s="299">
        <v>35</v>
      </c>
      <c r="J600" s="299">
        <v>20</v>
      </c>
      <c r="K600" s="299">
        <v>11</v>
      </c>
      <c r="L600" s="299">
        <v>0.08</v>
      </c>
      <c r="M600" s="299">
        <v>1.84</v>
      </c>
      <c r="N600" s="299">
        <v>1.92</v>
      </c>
      <c r="O600" s="299"/>
      <c r="P600" s="299" t="s">
        <v>535</v>
      </c>
      <c r="Q600" s="299">
        <v>2.8</v>
      </c>
      <c r="R600" s="299">
        <v>27.9</v>
      </c>
      <c r="S600" s="300">
        <v>66</v>
      </c>
      <c r="W600" s="309"/>
      <c r="X600" s="309"/>
      <c r="AE600" s="309"/>
      <c r="AF600" s="309"/>
      <c r="AG600" s="309"/>
      <c r="AH600" s="309"/>
      <c r="AI600" s="309"/>
      <c r="AJ600" s="309"/>
      <c r="AK600" s="309"/>
      <c r="AL600" s="309"/>
    </row>
    <row r="601" spans="2:38" ht="15" customHeight="1">
      <c r="B601" s="456"/>
      <c r="C601" s="458"/>
      <c r="D601" s="297" t="s">
        <v>524</v>
      </c>
      <c r="E601" s="298">
        <v>0</v>
      </c>
      <c r="F601" s="299">
        <v>0</v>
      </c>
      <c r="G601" s="299">
        <v>8</v>
      </c>
      <c r="H601" s="299">
        <v>8</v>
      </c>
      <c r="I601" s="299">
        <v>27</v>
      </c>
      <c r="J601" s="299">
        <v>11</v>
      </c>
      <c r="K601" s="299">
        <v>7</v>
      </c>
      <c r="L601" s="299">
        <v>0.06</v>
      </c>
      <c r="M601" s="299">
        <v>1.84</v>
      </c>
      <c r="N601" s="299">
        <v>1.9</v>
      </c>
      <c r="O601" s="299"/>
      <c r="P601" s="299" t="s">
        <v>534</v>
      </c>
      <c r="Q601" s="299">
        <v>1.4</v>
      </c>
      <c r="R601" s="299">
        <v>26.4</v>
      </c>
      <c r="S601" s="300">
        <v>64</v>
      </c>
      <c r="W601" s="309"/>
      <c r="X601" s="309"/>
      <c r="AE601" s="309"/>
      <c r="AF601" s="309"/>
      <c r="AG601" s="309"/>
      <c r="AH601" s="309"/>
      <c r="AI601" s="309"/>
      <c r="AJ601" s="309"/>
      <c r="AK601" s="309"/>
      <c r="AL601" s="309"/>
    </row>
    <row r="602" spans="2:38" ht="15" customHeight="1">
      <c r="B602" s="456"/>
      <c r="C602" s="458"/>
      <c r="D602" s="297" t="s">
        <v>525</v>
      </c>
      <c r="E602" s="298">
        <v>0</v>
      </c>
      <c r="F602" s="299">
        <v>0</v>
      </c>
      <c r="G602" s="299">
        <v>9</v>
      </c>
      <c r="H602" s="299">
        <v>9</v>
      </c>
      <c r="I602" s="299">
        <v>18</v>
      </c>
      <c r="J602" s="299">
        <v>16</v>
      </c>
      <c r="K602" s="299">
        <v>6</v>
      </c>
      <c r="L602" s="299">
        <v>0.06</v>
      </c>
      <c r="M602" s="299">
        <v>1.84</v>
      </c>
      <c r="N602" s="299">
        <v>1.9</v>
      </c>
      <c r="O602" s="299"/>
      <c r="P602" s="299" t="s">
        <v>534</v>
      </c>
      <c r="Q602" s="299">
        <v>1.6</v>
      </c>
      <c r="R602" s="299">
        <v>25.4</v>
      </c>
      <c r="S602" s="300">
        <v>72</v>
      </c>
      <c r="W602" s="309"/>
      <c r="X602" s="309"/>
      <c r="AE602" s="309"/>
      <c r="AF602" s="309"/>
      <c r="AG602" s="309"/>
      <c r="AH602" s="309"/>
      <c r="AI602" s="309"/>
      <c r="AJ602" s="309"/>
      <c r="AK602" s="309"/>
      <c r="AL602" s="309"/>
    </row>
    <row r="603" spans="2:38" ht="15" customHeight="1">
      <c r="B603" s="456"/>
      <c r="C603" s="458"/>
      <c r="D603" s="297" t="s">
        <v>526</v>
      </c>
      <c r="E603" s="298">
        <v>0</v>
      </c>
      <c r="F603" s="299">
        <v>0</v>
      </c>
      <c r="G603" s="299">
        <v>8</v>
      </c>
      <c r="H603" s="299">
        <v>8</v>
      </c>
      <c r="I603" s="299">
        <v>16</v>
      </c>
      <c r="J603" s="299">
        <v>13</v>
      </c>
      <c r="K603" s="299">
        <v>8</v>
      </c>
      <c r="L603" s="299">
        <v>0.06</v>
      </c>
      <c r="M603" s="299">
        <v>1.82</v>
      </c>
      <c r="N603" s="299">
        <v>1.88</v>
      </c>
      <c r="O603" s="299"/>
      <c r="P603" s="299" t="s">
        <v>515</v>
      </c>
      <c r="Q603" s="299">
        <v>0.7</v>
      </c>
      <c r="R603" s="299">
        <v>24</v>
      </c>
      <c r="S603" s="300">
        <v>75</v>
      </c>
      <c r="W603" s="309"/>
      <c r="X603" s="309"/>
      <c r="AE603" s="309"/>
      <c r="AF603" s="309"/>
      <c r="AG603" s="309"/>
      <c r="AH603" s="309"/>
      <c r="AI603" s="309"/>
      <c r="AJ603" s="309"/>
      <c r="AK603" s="309"/>
      <c r="AL603" s="309"/>
    </row>
    <row r="604" spans="2:38" ht="15" customHeight="1">
      <c r="B604" s="456"/>
      <c r="C604" s="458"/>
      <c r="D604" s="297" t="s">
        <v>527</v>
      </c>
      <c r="E604" s="298">
        <v>0</v>
      </c>
      <c r="F604" s="299">
        <v>0</v>
      </c>
      <c r="G604" s="299">
        <v>9</v>
      </c>
      <c r="H604" s="299">
        <v>9</v>
      </c>
      <c r="I604" s="299">
        <v>13</v>
      </c>
      <c r="J604" s="299">
        <v>13</v>
      </c>
      <c r="K604" s="299">
        <v>9</v>
      </c>
      <c r="L604" s="299">
        <v>0.06</v>
      </c>
      <c r="M604" s="299">
        <v>1.85</v>
      </c>
      <c r="N604" s="299">
        <v>1.91</v>
      </c>
      <c r="O604" s="299"/>
      <c r="P604" s="299" t="s">
        <v>498</v>
      </c>
      <c r="Q604" s="299">
        <v>1.4</v>
      </c>
      <c r="R604" s="299">
        <v>24.4</v>
      </c>
      <c r="S604" s="300">
        <v>78</v>
      </c>
      <c r="W604" s="309"/>
      <c r="X604" s="309"/>
      <c r="AE604" s="309"/>
      <c r="AF604" s="309"/>
      <c r="AG604" s="309"/>
      <c r="AH604" s="309"/>
      <c r="AI604" s="309"/>
      <c r="AJ604" s="309"/>
      <c r="AK604" s="309"/>
      <c r="AL604" s="309"/>
    </row>
    <row r="605" spans="2:38" ht="15" customHeight="1">
      <c r="B605" s="456"/>
      <c r="C605" s="458"/>
      <c r="D605" s="297" t="s">
        <v>528</v>
      </c>
      <c r="E605" s="298">
        <v>0</v>
      </c>
      <c r="F605" s="299">
        <v>0</v>
      </c>
      <c r="G605" s="299">
        <v>11</v>
      </c>
      <c r="H605" s="299">
        <v>11</v>
      </c>
      <c r="I605" s="299">
        <v>9</v>
      </c>
      <c r="J605" s="299">
        <v>21</v>
      </c>
      <c r="K605" s="299">
        <v>3</v>
      </c>
      <c r="L605" s="299">
        <v>0.08</v>
      </c>
      <c r="M605" s="299">
        <v>2.0099999999999998</v>
      </c>
      <c r="N605" s="299">
        <v>2.09</v>
      </c>
      <c r="O605" s="299"/>
      <c r="P605" s="299" t="s">
        <v>506</v>
      </c>
      <c r="Q605" s="299">
        <v>1.3</v>
      </c>
      <c r="R605" s="299">
        <v>24.1</v>
      </c>
      <c r="S605" s="300">
        <v>80</v>
      </c>
      <c r="W605" s="309"/>
      <c r="X605" s="309"/>
      <c r="AE605" s="309"/>
      <c r="AF605" s="309"/>
      <c r="AG605" s="309"/>
      <c r="AH605" s="309"/>
      <c r="AI605" s="309"/>
      <c r="AJ605" s="309"/>
      <c r="AK605" s="309"/>
      <c r="AL605" s="309"/>
    </row>
    <row r="606" spans="2:38" ht="15" customHeight="1">
      <c r="B606" s="456"/>
      <c r="C606" s="459"/>
      <c r="D606" s="297" t="s">
        <v>529</v>
      </c>
      <c r="E606" s="298">
        <v>0</v>
      </c>
      <c r="F606" s="299">
        <v>0</v>
      </c>
      <c r="G606" s="299">
        <v>13</v>
      </c>
      <c r="H606" s="299">
        <v>13</v>
      </c>
      <c r="I606" s="299">
        <v>7</v>
      </c>
      <c r="J606" s="299">
        <v>13</v>
      </c>
      <c r="K606" s="299">
        <v>5</v>
      </c>
      <c r="L606" s="299">
        <v>7.0000000000000007E-2</v>
      </c>
      <c r="M606" s="299">
        <v>1.97</v>
      </c>
      <c r="N606" s="299">
        <v>2.04</v>
      </c>
      <c r="O606" s="299"/>
      <c r="P606" s="299" t="s">
        <v>498</v>
      </c>
      <c r="Q606" s="299">
        <v>1.9</v>
      </c>
      <c r="R606" s="299">
        <v>23.4</v>
      </c>
      <c r="S606" s="300">
        <v>83</v>
      </c>
      <c r="W606" s="309"/>
      <c r="X606" s="309"/>
      <c r="AE606" s="309"/>
      <c r="AF606" s="309"/>
      <c r="AG606" s="309"/>
      <c r="AH606" s="309"/>
      <c r="AI606" s="309"/>
      <c r="AJ606" s="309"/>
      <c r="AK606" s="309"/>
      <c r="AL606" s="309"/>
    </row>
    <row r="607" spans="2:38" ht="15" customHeight="1">
      <c r="B607" s="456"/>
      <c r="C607" s="457">
        <v>42582</v>
      </c>
      <c r="D607" s="297" t="s">
        <v>492</v>
      </c>
      <c r="E607" s="298">
        <v>0</v>
      </c>
      <c r="F607" s="299">
        <v>0</v>
      </c>
      <c r="G607" s="299">
        <v>13</v>
      </c>
      <c r="H607" s="299">
        <v>13</v>
      </c>
      <c r="I607" s="299">
        <v>7</v>
      </c>
      <c r="J607" s="299">
        <v>10</v>
      </c>
      <c r="K607" s="299">
        <v>6</v>
      </c>
      <c r="L607" s="299">
        <v>7.0000000000000007E-2</v>
      </c>
      <c r="M607" s="299">
        <v>1.94</v>
      </c>
      <c r="N607" s="299">
        <v>2.0099999999999998</v>
      </c>
      <c r="O607" s="299"/>
      <c r="P607" s="299" t="s">
        <v>498</v>
      </c>
      <c r="Q607" s="299">
        <v>1.5</v>
      </c>
      <c r="R607" s="299">
        <v>23.2</v>
      </c>
      <c r="S607" s="300">
        <v>83</v>
      </c>
      <c r="W607" s="309"/>
      <c r="X607" s="309"/>
      <c r="AE607" s="309"/>
      <c r="AF607" s="309"/>
      <c r="AG607" s="309"/>
      <c r="AH607" s="309"/>
      <c r="AI607" s="309"/>
      <c r="AJ607" s="309"/>
      <c r="AK607" s="309"/>
      <c r="AL607" s="309"/>
    </row>
    <row r="608" spans="2:38" ht="15" customHeight="1">
      <c r="B608" s="456"/>
      <c r="C608" s="458"/>
      <c r="D608" s="297" t="s">
        <v>495</v>
      </c>
      <c r="E608" s="298">
        <v>0</v>
      </c>
      <c r="F608" s="299">
        <v>0</v>
      </c>
      <c r="G608" s="299">
        <v>14</v>
      </c>
      <c r="H608" s="299">
        <v>14</v>
      </c>
      <c r="I608" s="299">
        <v>6</v>
      </c>
      <c r="J608" s="299">
        <v>14</v>
      </c>
      <c r="K608" s="299">
        <v>5</v>
      </c>
      <c r="L608" s="299">
        <v>0.08</v>
      </c>
      <c r="M608" s="299">
        <v>2.0299999999999998</v>
      </c>
      <c r="N608" s="299">
        <v>2.11</v>
      </c>
      <c r="O608" s="299"/>
      <c r="P608" s="299" t="s">
        <v>493</v>
      </c>
      <c r="Q608" s="299">
        <v>1.7</v>
      </c>
      <c r="R608" s="299">
        <v>22.5</v>
      </c>
      <c r="S608" s="300">
        <v>85</v>
      </c>
      <c r="W608" s="309"/>
      <c r="X608" s="309"/>
      <c r="AE608" s="309"/>
      <c r="AF608" s="309"/>
      <c r="AG608" s="309"/>
      <c r="AH608" s="309"/>
      <c r="AI608" s="309"/>
      <c r="AJ608" s="309"/>
      <c r="AK608" s="309"/>
      <c r="AL608" s="309"/>
    </row>
    <row r="609" spans="2:38" ht="15" customHeight="1">
      <c r="B609" s="456"/>
      <c r="C609" s="458"/>
      <c r="D609" s="297" t="s">
        <v>497</v>
      </c>
      <c r="E609" s="298">
        <v>0</v>
      </c>
      <c r="F609" s="299">
        <v>0</v>
      </c>
      <c r="G609" s="299">
        <v>15</v>
      </c>
      <c r="H609" s="299">
        <v>15</v>
      </c>
      <c r="I609" s="299">
        <v>5</v>
      </c>
      <c r="J609" s="299">
        <v>19</v>
      </c>
      <c r="K609" s="299">
        <v>5</v>
      </c>
      <c r="L609" s="299">
        <v>0.08</v>
      </c>
      <c r="M609" s="299">
        <v>2.1</v>
      </c>
      <c r="N609" s="299">
        <v>2.1800000000000002</v>
      </c>
      <c r="O609" s="299"/>
      <c r="P609" s="299" t="s">
        <v>493</v>
      </c>
      <c r="Q609" s="299">
        <v>1.5</v>
      </c>
      <c r="R609" s="299">
        <v>22.2</v>
      </c>
      <c r="S609" s="300">
        <v>87</v>
      </c>
      <c r="W609" s="309"/>
      <c r="X609" s="309"/>
      <c r="AE609" s="309"/>
      <c r="AF609" s="309"/>
      <c r="AG609" s="309"/>
      <c r="AH609" s="309"/>
      <c r="AI609" s="309"/>
      <c r="AJ609" s="309"/>
      <c r="AK609" s="309"/>
      <c r="AL609" s="309"/>
    </row>
    <row r="610" spans="2:38" ht="15" customHeight="1">
      <c r="B610" s="456"/>
      <c r="C610" s="458"/>
      <c r="D610" s="297" t="s">
        <v>500</v>
      </c>
      <c r="E610" s="298">
        <v>0</v>
      </c>
      <c r="F610" s="299">
        <v>1</v>
      </c>
      <c r="G610" s="299">
        <v>16</v>
      </c>
      <c r="H610" s="299">
        <v>17</v>
      </c>
      <c r="I610" s="299">
        <v>4</v>
      </c>
      <c r="J610" s="299">
        <v>16</v>
      </c>
      <c r="K610" s="299">
        <v>3</v>
      </c>
      <c r="L610" s="299">
        <v>7.0000000000000007E-2</v>
      </c>
      <c r="M610" s="299">
        <v>2.34</v>
      </c>
      <c r="N610" s="299">
        <v>2.41</v>
      </c>
      <c r="O610" s="299"/>
      <c r="P610" s="299" t="s">
        <v>506</v>
      </c>
      <c r="Q610" s="299">
        <v>1.7</v>
      </c>
      <c r="R610" s="299">
        <v>21.9</v>
      </c>
      <c r="S610" s="300">
        <v>88</v>
      </c>
      <c r="W610" s="309"/>
      <c r="X610" s="309"/>
      <c r="AE610" s="309"/>
      <c r="AF610" s="309"/>
      <c r="AG610" s="309"/>
      <c r="AH610" s="309"/>
      <c r="AI610" s="309"/>
      <c r="AJ610" s="309"/>
      <c r="AK610" s="309"/>
      <c r="AL610" s="309"/>
    </row>
    <row r="611" spans="2:38" ht="15" customHeight="1">
      <c r="B611" s="456"/>
      <c r="C611" s="458"/>
      <c r="D611" s="297" t="s">
        <v>503</v>
      </c>
      <c r="E611" s="298">
        <v>0</v>
      </c>
      <c r="F611" s="299">
        <v>1</v>
      </c>
      <c r="G611" s="299">
        <v>16</v>
      </c>
      <c r="H611" s="299">
        <v>17</v>
      </c>
      <c r="I611" s="299">
        <v>3</v>
      </c>
      <c r="J611" s="299">
        <v>23</v>
      </c>
      <c r="K611" s="299">
        <v>11</v>
      </c>
      <c r="L611" s="299">
        <v>0.08</v>
      </c>
      <c r="M611" s="299">
        <v>2.4700000000000002</v>
      </c>
      <c r="N611" s="299">
        <v>2.5499999999999998</v>
      </c>
      <c r="O611" s="299"/>
      <c r="P611" s="299" t="s">
        <v>498</v>
      </c>
      <c r="Q611" s="299">
        <v>1.7</v>
      </c>
      <c r="R611" s="299">
        <v>21.9</v>
      </c>
      <c r="S611" s="300">
        <v>87</v>
      </c>
      <c r="W611" s="309"/>
      <c r="X611" s="309"/>
      <c r="AE611" s="309"/>
      <c r="AF611" s="309"/>
      <c r="AG611" s="309"/>
      <c r="AH611" s="309"/>
      <c r="AI611" s="309"/>
      <c r="AJ611" s="309"/>
      <c r="AK611" s="309"/>
      <c r="AL611" s="309"/>
    </row>
    <row r="612" spans="2:38" ht="15" customHeight="1">
      <c r="B612" s="456"/>
      <c r="C612" s="458"/>
      <c r="D612" s="297" t="s">
        <v>505</v>
      </c>
      <c r="E612" s="298">
        <v>0</v>
      </c>
      <c r="F612" s="299">
        <v>2</v>
      </c>
      <c r="G612" s="299">
        <v>16</v>
      </c>
      <c r="H612" s="299">
        <v>18</v>
      </c>
      <c r="I612" s="299">
        <v>4</v>
      </c>
      <c r="J612" s="299">
        <v>44</v>
      </c>
      <c r="K612" s="299">
        <v>14</v>
      </c>
      <c r="L612" s="299">
        <v>0.11</v>
      </c>
      <c r="M612" s="299">
        <v>2.37</v>
      </c>
      <c r="N612" s="299">
        <v>2.48</v>
      </c>
      <c r="O612" s="299"/>
      <c r="P612" s="299" t="s">
        <v>498</v>
      </c>
      <c r="Q612" s="299">
        <v>2.4</v>
      </c>
      <c r="R612" s="299">
        <v>24.4</v>
      </c>
      <c r="S612" s="300">
        <v>86</v>
      </c>
      <c r="W612" s="309"/>
      <c r="X612" s="309"/>
      <c r="AE612" s="309"/>
      <c r="AF612" s="309"/>
      <c r="AG612" s="309"/>
      <c r="AH612" s="309"/>
      <c r="AI612" s="309"/>
      <c r="AJ612" s="309"/>
      <c r="AK612" s="309"/>
      <c r="AL612" s="309"/>
    </row>
    <row r="613" spans="2:38" ht="15" customHeight="1">
      <c r="B613" s="456"/>
      <c r="C613" s="458"/>
      <c r="D613" s="297" t="s">
        <v>508</v>
      </c>
      <c r="E613" s="298">
        <v>0</v>
      </c>
      <c r="F613" s="299">
        <v>2</v>
      </c>
      <c r="G613" s="299">
        <v>14</v>
      </c>
      <c r="H613" s="299">
        <v>16</v>
      </c>
      <c r="I613" s="299">
        <v>7</v>
      </c>
      <c r="J613" s="299">
        <v>25</v>
      </c>
      <c r="K613" s="299">
        <v>9</v>
      </c>
      <c r="L613" s="299">
        <v>0.11</v>
      </c>
      <c r="M613" s="299">
        <v>2.2200000000000002</v>
      </c>
      <c r="N613" s="299">
        <v>2.33</v>
      </c>
      <c r="O613" s="299"/>
      <c r="P613" s="299" t="s">
        <v>498</v>
      </c>
      <c r="Q613" s="299">
        <v>2.2000000000000002</v>
      </c>
      <c r="R613" s="299">
        <v>25.9</v>
      </c>
      <c r="S613" s="300">
        <v>78</v>
      </c>
      <c r="W613" s="309"/>
      <c r="X613" s="309"/>
      <c r="AE613" s="309"/>
      <c r="AF613" s="309"/>
      <c r="AG613" s="309"/>
      <c r="AH613" s="309"/>
      <c r="AI613" s="309"/>
      <c r="AJ613" s="309"/>
      <c r="AK613" s="309"/>
      <c r="AL613" s="309"/>
    </row>
    <row r="614" spans="2:38" ht="15" customHeight="1">
      <c r="B614" s="456"/>
      <c r="C614" s="458"/>
      <c r="D614" s="297" t="s">
        <v>510</v>
      </c>
      <c r="E614" s="298">
        <v>0</v>
      </c>
      <c r="F614" s="299">
        <v>1</v>
      </c>
      <c r="G614" s="299">
        <v>13</v>
      </c>
      <c r="H614" s="299">
        <v>14</v>
      </c>
      <c r="I614" s="299">
        <v>11</v>
      </c>
      <c r="J614" s="299">
        <v>19</v>
      </c>
      <c r="K614" s="299">
        <v>10</v>
      </c>
      <c r="L614" s="299">
        <v>0.08</v>
      </c>
      <c r="M614" s="299">
        <v>2.0299999999999998</v>
      </c>
      <c r="N614" s="299">
        <v>2.11</v>
      </c>
      <c r="O614" s="299"/>
      <c r="P614" s="299" t="s">
        <v>498</v>
      </c>
      <c r="Q614" s="299">
        <v>3.5</v>
      </c>
      <c r="R614" s="299">
        <v>27.6</v>
      </c>
      <c r="S614" s="300">
        <v>66</v>
      </c>
      <c r="W614" s="309"/>
      <c r="X614" s="309"/>
      <c r="AE614" s="309"/>
      <c r="AF614" s="309"/>
      <c r="AG614" s="309"/>
      <c r="AH614" s="309"/>
      <c r="AI614" s="309"/>
      <c r="AJ614" s="309"/>
      <c r="AK614" s="309"/>
      <c r="AL614" s="309"/>
    </row>
    <row r="615" spans="2:38" ht="15" customHeight="1">
      <c r="B615" s="456"/>
      <c r="C615" s="458"/>
      <c r="D615" s="297" t="s">
        <v>511</v>
      </c>
      <c r="E615" s="298">
        <v>0</v>
      </c>
      <c r="F615" s="299">
        <v>1</v>
      </c>
      <c r="G615" s="299">
        <v>13</v>
      </c>
      <c r="H615" s="299">
        <v>14</v>
      </c>
      <c r="I615" s="299">
        <v>15</v>
      </c>
      <c r="J615" s="299">
        <v>20</v>
      </c>
      <c r="K615" s="299">
        <v>8</v>
      </c>
      <c r="L615" s="299">
        <v>7.0000000000000007E-2</v>
      </c>
      <c r="M615" s="299">
        <v>1.93</v>
      </c>
      <c r="N615" s="299">
        <v>2</v>
      </c>
      <c r="O615" s="299"/>
      <c r="P615" s="299" t="s">
        <v>498</v>
      </c>
      <c r="Q615" s="299">
        <v>3.1</v>
      </c>
      <c r="R615" s="299">
        <v>28.9</v>
      </c>
      <c r="S615" s="300">
        <v>59</v>
      </c>
      <c r="W615" s="309"/>
      <c r="X615" s="309"/>
      <c r="AE615" s="309"/>
      <c r="AF615" s="309"/>
      <c r="AG615" s="309"/>
      <c r="AH615" s="309"/>
      <c r="AI615" s="309"/>
      <c r="AJ615" s="309"/>
      <c r="AK615" s="309"/>
      <c r="AL615" s="309"/>
    </row>
    <row r="616" spans="2:38" ht="15" customHeight="1" thickBot="1">
      <c r="B616" s="456"/>
      <c r="C616" s="458"/>
      <c r="D616" s="310" t="s">
        <v>512</v>
      </c>
      <c r="E616" s="311">
        <v>0</v>
      </c>
      <c r="F616" s="304">
        <v>1</v>
      </c>
      <c r="G616" s="304">
        <v>13</v>
      </c>
      <c r="H616" s="304">
        <v>14</v>
      </c>
      <c r="I616" s="304">
        <v>16</v>
      </c>
      <c r="J616" s="304">
        <v>18</v>
      </c>
      <c r="K616" s="304">
        <v>13</v>
      </c>
      <c r="L616" s="304">
        <v>0.06</v>
      </c>
      <c r="M616" s="304">
        <v>1.86</v>
      </c>
      <c r="N616" s="304">
        <v>1.92</v>
      </c>
      <c r="O616" s="304"/>
      <c r="P616" s="304" t="s">
        <v>498</v>
      </c>
      <c r="Q616" s="304">
        <v>1.9</v>
      </c>
      <c r="R616" s="304">
        <v>30.2</v>
      </c>
      <c r="S616" s="305">
        <v>53</v>
      </c>
      <c r="W616" s="309"/>
      <c r="X616" s="309"/>
      <c r="AE616" s="309"/>
      <c r="AF616" s="309"/>
      <c r="AG616" s="309"/>
      <c r="AH616" s="309"/>
      <c r="AI616" s="309"/>
      <c r="AJ616" s="309"/>
      <c r="AK616" s="309"/>
      <c r="AL616" s="309"/>
    </row>
    <row r="617" spans="2:38" ht="15" customHeight="1">
      <c r="B617" s="456" t="s">
        <v>537</v>
      </c>
      <c r="C617" s="458"/>
      <c r="D617" s="293" t="s">
        <v>514</v>
      </c>
      <c r="E617" s="294">
        <v>0</v>
      </c>
      <c r="F617" s="295">
        <v>1</v>
      </c>
      <c r="G617" s="295">
        <v>13</v>
      </c>
      <c r="H617" s="295">
        <v>14</v>
      </c>
      <c r="I617" s="295">
        <v>16</v>
      </c>
      <c r="J617" s="295">
        <v>11</v>
      </c>
      <c r="K617" s="295">
        <v>3</v>
      </c>
      <c r="L617" s="295">
        <v>7.0000000000000007E-2</v>
      </c>
      <c r="M617" s="295">
        <v>1.82</v>
      </c>
      <c r="N617" s="295">
        <v>1.89</v>
      </c>
      <c r="O617" s="295"/>
      <c r="P617" s="295" t="s">
        <v>498</v>
      </c>
      <c r="Q617" s="295">
        <v>3.5</v>
      </c>
      <c r="R617" s="295">
        <v>29.9</v>
      </c>
      <c r="S617" s="296">
        <v>57</v>
      </c>
      <c r="W617" s="309"/>
      <c r="X617" s="309"/>
      <c r="AE617" s="309"/>
      <c r="AF617" s="309"/>
      <c r="AG617" s="309"/>
      <c r="AH617" s="309"/>
      <c r="AI617" s="309"/>
      <c r="AJ617" s="309"/>
      <c r="AK617" s="309"/>
      <c r="AL617" s="309"/>
    </row>
    <row r="618" spans="2:38" ht="15" customHeight="1">
      <c r="B618" s="456"/>
      <c r="C618" s="458"/>
      <c r="D618" s="297" t="s">
        <v>516</v>
      </c>
      <c r="E618" s="298">
        <v>0</v>
      </c>
      <c r="F618" s="299">
        <v>1</v>
      </c>
      <c r="G618" s="299">
        <v>12</v>
      </c>
      <c r="H618" s="299">
        <v>13</v>
      </c>
      <c r="I618" s="299">
        <v>16</v>
      </c>
      <c r="J618" s="299">
        <v>12</v>
      </c>
      <c r="K618" s="299">
        <v>13</v>
      </c>
      <c r="L618" s="299">
        <v>7.0000000000000007E-2</v>
      </c>
      <c r="M618" s="299">
        <v>1.79</v>
      </c>
      <c r="N618" s="299">
        <v>1.86</v>
      </c>
      <c r="O618" s="299"/>
      <c r="P618" s="299" t="s">
        <v>498</v>
      </c>
      <c r="Q618" s="299">
        <v>2.8</v>
      </c>
      <c r="R618" s="299">
        <v>31.6</v>
      </c>
      <c r="S618" s="300">
        <v>50</v>
      </c>
      <c r="W618" s="309"/>
      <c r="X618" s="309"/>
      <c r="AE618" s="309"/>
      <c r="AF618" s="309"/>
      <c r="AG618" s="309"/>
      <c r="AH618" s="309"/>
      <c r="AI618" s="309"/>
      <c r="AJ618" s="309"/>
      <c r="AK618" s="309"/>
      <c r="AL618" s="309"/>
    </row>
    <row r="619" spans="2:38" ht="15" customHeight="1">
      <c r="B619" s="456"/>
      <c r="C619" s="458"/>
      <c r="D619" s="297" t="s">
        <v>517</v>
      </c>
      <c r="E619" s="298">
        <v>0</v>
      </c>
      <c r="F619" s="299">
        <v>1</v>
      </c>
      <c r="G619" s="299">
        <v>11</v>
      </c>
      <c r="H619" s="299">
        <v>12</v>
      </c>
      <c r="I619" s="299">
        <v>21</v>
      </c>
      <c r="J619" s="299">
        <v>24</v>
      </c>
      <c r="K619" s="299">
        <v>9</v>
      </c>
      <c r="L619" s="299">
        <v>0.09</v>
      </c>
      <c r="M619" s="299">
        <v>1.79</v>
      </c>
      <c r="N619" s="299">
        <v>1.88</v>
      </c>
      <c r="O619" s="299"/>
      <c r="P619" s="299" t="s">
        <v>534</v>
      </c>
      <c r="Q619" s="299">
        <v>3.7</v>
      </c>
      <c r="R619" s="299">
        <v>31.7</v>
      </c>
      <c r="S619" s="300">
        <v>55</v>
      </c>
      <c r="W619" s="309"/>
      <c r="X619" s="309"/>
      <c r="AE619" s="309"/>
      <c r="AF619" s="309"/>
      <c r="AG619" s="309"/>
      <c r="AH619" s="309"/>
      <c r="AI619" s="309"/>
      <c r="AJ619" s="309"/>
      <c r="AK619" s="309"/>
      <c r="AL619" s="309"/>
    </row>
    <row r="620" spans="2:38" ht="15" customHeight="1">
      <c r="B620" s="456"/>
      <c r="C620" s="458"/>
      <c r="D620" s="297" t="s">
        <v>519</v>
      </c>
      <c r="E620" s="298">
        <v>0</v>
      </c>
      <c r="F620" s="299">
        <v>1</v>
      </c>
      <c r="G620" s="299">
        <v>10</v>
      </c>
      <c r="H620" s="299">
        <v>11</v>
      </c>
      <c r="I620" s="299">
        <v>17</v>
      </c>
      <c r="J620" s="299">
        <v>20</v>
      </c>
      <c r="K620" s="299">
        <v>9</v>
      </c>
      <c r="L620" s="299">
        <v>0.09</v>
      </c>
      <c r="M620" s="299">
        <v>1.78</v>
      </c>
      <c r="N620" s="299">
        <v>1.87</v>
      </c>
      <c r="O620" s="299"/>
      <c r="P620" s="299" t="s">
        <v>534</v>
      </c>
      <c r="Q620" s="299">
        <v>3.8</v>
      </c>
      <c r="R620" s="299">
        <v>31.4</v>
      </c>
      <c r="S620" s="300">
        <v>57</v>
      </c>
      <c r="W620" s="309"/>
      <c r="X620" s="309"/>
      <c r="AE620" s="309"/>
      <c r="AF620" s="309"/>
      <c r="AG620" s="309"/>
      <c r="AH620" s="309"/>
      <c r="AI620" s="309"/>
      <c r="AJ620" s="309"/>
      <c r="AK620" s="309"/>
      <c r="AL620" s="309"/>
    </row>
    <row r="621" spans="2:38" ht="15" customHeight="1">
      <c r="B621" s="456"/>
      <c r="C621" s="458"/>
      <c r="D621" s="297" t="s">
        <v>520</v>
      </c>
      <c r="E621" s="298">
        <v>0</v>
      </c>
      <c r="F621" s="299">
        <v>1</v>
      </c>
      <c r="G621" s="299">
        <v>10</v>
      </c>
      <c r="H621" s="299">
        <v>11</v>
      </c>
      <c r="I621" s="299">
        <v>16</v>
      </c>
      <c r="J621" s="299">
        <v>11</v>
      </c>
      <c r="K621" s="299">
        <v>5</v>
      </c>
      <c r="L621" s="299">
        <v>0.09</v>
      </c>
      <c r="M621" s="299">
        <v>1.78</v>
      </c>
      <c r="N621" s="299">
        <v>1.87</v>
      </c>
      <c r="O621" s="299"/>
      <c r="P621" s="299" t="s">
        <v>534</v>
      </c>
      <c r="Q621" s="299">
        <v>4</v>
      </c>
      <c r="R621" s="299">
        <v>30.4</v>
      </c>
      <c r="S621" s="300">
        <v>59</v>
      </c>
      <c r="W621" s="309"/>
      <c r="X621" s="309"/>
      <c r="AE621" s="309"/>
      <c r="AF621" s="309"/>
      <c r="AG621" s="309"/>
      <c r="AH621" s="309"/>
      <c r="AI621" s="309"/>
      <c r="AJ621" s="309"/>
      <c r="AK621" s="309"/>
      <c r="AL621" s="309"/>
    </row>
    <row r="622" spans="2:38" ht="15" customHeight="1">
      <c r="B622" s="456"/>
      <c r="C622" s="458"/>
      <c r="D622" s="297" t="s">
        <v>521</v>
      </c>
      <c r="E622" s="298">
        <v>0</v>
      </c>
      <c r="F622" s="299">
        <v>1</v>
      </c>
      <c r="G622" s="299">
        <v>10</v>
      </c>
      <c r="H622" s="299">
        <v>11</v>
      </c>
      <c r="I622" s="299">
        <v>17</v>
      </c>
      <c r="J622" s="299">
        <v>14</v>
      </c>
      <c r="K622" s="299">
        <v>4</v>
      </c>
      <c r="L622" s="299">
        <v>0.08</v>
      </c>
      <c r="M622" s="299">
        <v>1.78</v>
      </c>
      <c r="N622" s="299">
        <v>1.86</v>
      </c>
      <c r="O622" s="299"/>
      <c r="P622" s="299" t="s">
        <v>535</v>
      </c>
      <c r="Q622" s="299">
        <v>3.7</v>
      </c>
      <c r="R622" s="299">
        <v>30.3</v>
      </c>
      <c r="S622" s="300">
        <v>61</v>
      </c>
      <c r="W622" s="309"/>
      <c r="X622" s="309"/>
      <c r="AE622" s="309"/>
      <c r="AF622" s="309"/>
      <c r="AG622" s="309"/>
      <c r="AH622" s="309"/>
      <c r="AI622" s="309"/>
      <c r="AJ622" s="309"/>
      <c r="AK622" s="309"/>
      <c r="AL622" s="309"/>
    </row>
    <row r="623" spans="2:38" ht="15" customHeight="1">
      <c r="B623" s="456"/>
      <c r="C623" s="458"/>
      <c r="D623" s="297" t="s">
        <v>522</v>
      </c>
      <c r="E623" s="298">
        <v>0</v>
      </c>
      <c r="F623" s="299">
        <v>1</v>
      </c>
      <c r="G623" s="299">
        <v>10</v>
      </c>
      <c r="H623" s="299">
        <v>11</v>
      </c>
      <c r="I623" s="299">
        <v>15</v>
      </c>
      <c r="J623" s="299">
        <v>12</v>
      </c>
      <c r="K623" s="299">
        <v>6</v>
      </c>
      <c r="L623" s="299">
        <v>0.08</v>
      </c>
      <c r="M623" s="299">
        <v>1.78</v>
      </c>
      <c r="N623" s="299">
        <v>1.86</v>
      </c>
      <c r="O623" s="299"/>
      <c r="P623" s="299" t="s">
        <v>534</v>
      </c>
      <c r="Q623" s="299">
        <v>3.2</v>
      </c>
      <c r="R623" s="299">
        <v>29.4</v>
      </c>
      <c r="S623" s="300">
        <v>58</v>
      </c>
      <c r="W623" s="309"/>
      <c r="X623" s="309"/>
      <c r="AE623" s="309"/>
      <c r="AF623" s="309"/>
      <c r="AG623" s="309"/>
      <c r="AH623" s="309"/>
      <c r="AI623" s="309"/>
      <c r="AJ623" s="309"/>
      <c r="AK623" s="309"/>
      <c r="AL623" s="309"/>
    </row>
    <row r="624" spans="2:38" ht="15" customHeight="1">
      <c r="B624" s="456"/>
      <c r="C624" s="458"/>
      <c r="D624" s="297" t="s">
        <v>523</v>
      </c>
      <c r="E624" s="298">
        <v>0</v>
      </c>
      <c r="F624" s="299">
        <v>1</v>
      </c>
      <c r="G624" s="299">
        <v>11</v>
      </c>
      <c r="H624" s="299">
        <v>12</v>
      </c>
      <c r="I624" s="299">
        <v>15</v>
      </c>
      <c r="J624" s="299">
        <v>16</v>
      </c>
      <c r="K624" s="299">
        <v>3</v>
      </c>
      <c r="L624" s="299">
        <v>7.0000000000000007E-2</v>
      </c>
      <c r="M624" s="299">
        <v>1.78</v>
      </c>
      <c r="N624" s="299">
        <v>1.85</v>
      </c>
      <c r="O624" s="299"/>
      <c r="P624" s="299" t="s">
        <v>535</v>
      </c>
      <c r="Q624" s="299">
        <v>3.1</v>
      </c>
      <c r="R624" s="299">
        <v>28</v>
      </c>
      <c r="S624" s="300">
        <v>61</v>
      </c>
      <c r="W624" s="309"/>
      <c r="X624" s="309"/>
      <c r="AE624" s="309"/>
      <c r="AF624" s="309"/>
      <c r="AG624" s="309"/>
      <c r="AH624" s="309"/>
      <c r="AI624" s="309"/>
      <c r="AJ624" s="309"/>
      <c r="AK624" s="309"/>
      <c r="AL624" s="309"/>
    </row>
    <row r="625" spans="2:52" ht="15" customHeight="1">
      <c r="B625" s="456"/>
      <c r="C625" s="458"/>
      <c r="D625" s="297" t="s">
        <v>524</v>
      </c>
      <c r="E625" s="298">
        <v>0</v>
      </c>
      <c r="F625" s="299">
        <v>0</v>
      </c>
      <c r="G625" s="299">
        <v>10</v>
      </c>
      <c r="H625" s="299">
        <v>10</v>
      </c>
      <c r="I625" s="299">
        <v>15</v>
      </c>
      <c r="J625" s="299">
        <v>12</v>
      </c>
      <c r="K625" s="299">
        <v>9</v>
      </c>
      <c r="L625" s="299">
        <v>0.06</v>
      </c>
      <c r="M625" s="299">
        <v>1.79</v>
      </c>
      <c r="N625" s="299">
        <v>1.85</v>
      </c>
      <c r="O625" s="299"/>
      <c r="P625" s="299" t="s">
        <v>534</v>
      </c>
      <c r="Q625" s="299">
        <v>1.8</v>
      </c>
      <c r="R625" s="299">
        <v>26.7</v>
      </c>
      <c r="S625" s="300">
        <v>67</v>
      </c>
      <c r="W625" s="309"/>
      <c r="X625" s="309"/>
      <c r="AE625" s="309"/>
      <c r="AF625" s="309"/>
      <c r="AG625" s="309"/>
      <c r="AH625" s="309"/>
      <c r="AI625" s="309"/>
      <c r="AJ625" s="309"/>
      <c r="AK625" s="309"/>
      <c r="AL625" s="309"/>
    </row>
    <row r="626" spans="2:52" ht="15" customHeight="1">
      <c r="B626" s="456"/>
      <c r="C626" s="458"/>
      <c r="D626" s="297" t="s">
        <v>525</v>
      </c>
      <c r="E626" s="298">
        <v>0</v>
      </c>
      <c r="F626" s="299">
        <v>0</v>
      </c>
      <c r="G626" s="299">
        <v>8</v>
      </c>
      <c r="H626" s="299">
        <v>8</v>
      </c>
      <c r="I626" s="299">
        <v>13</v>
      </c>
      <c r="J626" s="299">
        <v>14</v>
      </c>
      <c r="K626" s="299">
        <v>7</v>
      </c>
      <c r="L626" s="299">
        <v>0.06</v>
      </c>
      <c r="M626" s="299">
        <v>1.79</v>
      </c>
      <c r="N626" s="299">
        <v>1.85</v>
      </c>
      <c r="O626" s="299"/>
      <c r="P626" s="299" t="s">
        <v>506</v>
      </c>
      <c r="Q626" s="299">
        <v>2</v>
      </c>
      <c r="R626" s="299">
        <v>25.6</v>
      </c>
      <c r="S626" s="300">
        <v>72</v>
      </c>
      <c r="W626" s="309"/>
      <c r="X626" s="309"/>
      <c r="AE626" s="309"/>
      <c r="AF626" s="309"/>
      <c r="AG626" s="309"/>
      <c r="AH626" s="309"/>
      <c r="AI626" s="309"/>
      <c r="AJ626" s="309"/>
      <c r="AK626" s="309"/>
      <c r="AL626" s="309"/>
    </row>
    <row r="627" spans="2:52" ht="15" customHeight="1">
      <c r="B627" s="456"/>
      <c r="C627" s="458"/>
      <c r="D627" s="297" t="s">
        <v>526</v>
      </c>
      <c r="E627" s="298">
        <v>0</v>
      </c>
      <c r="F627" s="299">
        <v>0</v>
      </c>
      <c r="G627" s="299">
        <v>9</v>
      </c>
      <c r="H627" s="299">
        <v>9</v>
      </c>
      <c r="I627" s="299">
        <v>11</v>
      </c>
      <c r="J627" s="299">
        <v>21</v>
      </c>
      <c r="K627" s="299">
        <v>8</v>
      </c>
      <c r="L627" s="299">
        <v>0.06</v>
      </c>
      <c r="M627" s="299">
        <v>1.8</v>
      </c>
      <c r="N627" s="299">
        <v>1.86</v>
      </c>
      <c r="O627" s="299"/>
      <c r="P627" s="299" t="s">
        <v>506</v>
      </c>
      <c r="Q627" s="299">
        <v>2.8</v>
      </c>
      <c r="R627" s="299">
        <v>25.6</v>
      </c>
      <c r="S627" s="300">
        <v>72</v>
      </c>
      <c r="W627" s="309"/>
      <c r="X627" s="309"/>
      <c r="AE627" s="309"/>
      <c r="AF627" s="309"/>
      <c r="AG627" s="309"/>
      <c r="AH627" s="309"/>
      <c r="AI627" s="309"/>
      <c r="AJ627" s="309"/>
      <c r="AK627" s="309"/>
      <c r="AL627" s="309"/>
    </row>
    <row r="628" spans="2:52" ht="15" customHeight="1">
      <c r="B628" s="456"/>
      <c r="C628" s="458"/>
      <c r="D628" s="297" t="s">
        <v>527</v>
      </c>
      <c r="E628" s="298">
        <v>0</v>
      </c>
      <c r="F628" s="299">
        <v>1</v>
      </c>
      <c r="G628" s="299">
        <v>11</v>
      </c>
      <c r="H628" s="299">
        <v>12</v>
      </c>
      <c r="I628" s="299">
        <v>9</v>
      </c>
      <c r="J628" s="299">
        <v>22</v>
      </c>
      <c r="K628" s="299">
        <v>6</v>
      </c>
      <c r="L628" s="299">
        <v>7.0000000000000007E-2</v>
      </c>
      <c r="M628" s="299">
        <v>1.85</v>
      </c>
      <c r="N628" s="299">
        <v>1.92</v>
      </c>
      <c r="O628" s="299"/>
      <c r="P628" s="299" t="s">
        <v>506</v>
      </c>
      <c r="Q628" s="299">
        <v>2.2999999999999998</v>
      </c>
      <c r="R628" s="299">
        <v>25.7</v>
      </c>
      <c r="S628" s="300">
        <v>71</v>
      </c>
      <c r="W628" s="309"/>
      <c r="X628" s="309"/>
      <c r="AE628" s="309"/>
      <c r="AF628" s="309"/>
      <c r="AG628" s="309"/>
      <c r="AH628" s="309"/>
      <c r="AI628" s="309"/>
      <c r="AJ628" s="309"/>
      <c r="AK628" s="309"/>
      <c r="AL628" s="309"/>
    </row>
    <row r="629" spans="2:52" ht="15" customHeight="1">
      <c r="B629" s="456"/>
      <c r="C629" s="458"/>
      <c r="D629" s="297" t="s">
        <v>528</v>
      </c>
      <c r="E629" s="298">
        <v>0</v>
      </c>
      <c r="F629" s="299">
        <v>1</v>
      </c>
      <c r="G629" s="299">
        <v>11</v>
      </c>
      <c r="H629" s="299">
        <v>12</v>
      </c>
      <c r="I629" s="299">
        <v>9</v>
      </c>
      <c r="J629" s="299">
        <v>22</v>
      </c>
      <c r="K629" s="299">
        <v>8</v>
      </c>
      <c r="L629" s="299">
        <v>0.06</v>
      </c>
      <c r="M629" s="299">
        <v>1.82</v>
      </c>
      <c r="N629" s="299">
        <v>1.88</v>
      </c>
      <c r="O629" s="299"/>
      <c r="P629" s="299" t="s">
        <v>498</v>
      </c>
      <c r="Q629" s="299">
        <v>1.1000000000000001</v>
      </c>
      <c r="R629" s="299">
        <v>24.2</v>
      </c>
      <c r="S629" s="300">
        <v>76</v>
      </c>
      <c r="W629" s="309"/>
      <c r="X629" s="309"/>
      <c r="AE629" s="309"/>
      <c r="AF629" s="309"/>
      <c r="AG629" s="309"/>
      <c r="AH629" s="309"/>
      <c r="AI629" s="309"/>
      <c r="AJ629" s="309"/>
      <c r="AK629" s="309"/>
      <c r="AL629" s="309"/>
    </row>
    <row r="630" spans="2:52" ht="15" customHeight="1">
      <c r="B630" s="456"/>
      <c r="C630" s="459"/>
      <c r="D630" s="297" t="s">
        <v>529</v>
      </c>
      <c r="E630" s="298">
        <v>0</v>
      </c>
      <c r="F630" s="299">
        <v>1</v>
      </c>
      <c r="G630" s="299">
        <v>11</v>
      </c>
      <c r="H630" s="299">
        <v>12</v>
      </c>
      <c r="I630" s="299">
        <v>7</v>
      </c>
      <c r="J630" s="299">
        <v>21</v>
      </c>
      <c r="K630" s="299">
        <v>6</v>
      </c>
      <c r="L630" s="299">
        <v>0.06</v>
      </c>
      <c r="M630" s="299">
        <v>1.84</v>
      </c>
      <c r="N630" s="299">
        <v>1.9</v>
      </c>
      <c r="O630" s="299"/>
      <c r="P630" s="299" t="s">
        <v>506</v>
      </c>
      <c r="Q630" s="299">
        <v>2.2000000000000002</v>
      </c>
      <c r="R630" s="299">
        <v>24.2</v>
      </c>
      <c r="S630" s="300">
        <v>78</v>
      </c>
      <c r="W630" s="309"/>
      <c r="X630" s="309"/>
      <c r="AE630" s="309"/>
      <c r="AF630" s="309"/>
      <c r="AG630" s="309"/>
      <c r="AH630" s="309"/>
      <c r="AI630" s="309"/>
      <c r="AJ630" s="309"/>
      <c r="AK630" s="309"/>
      <c r="AL630" s="309"/>
    </row>
    <row r="631" spans="2:52" ht="15" customHeight="1">
      <c r="B631" s="456"/>
      <c r="C631" s="457">
        <v>42583</v>
      </c>
      <c r="D631" s="297" t="s">
        <v>492</v>
      </c>
      <c r="E631" s="298">
        <v>0</v>
      </c>
      <c r="F631" s="299">
        <v>1</v>
      </c>
      <c r="G631" s="299">
        <v>12</v>
      </c>
      <c r="H631" s="299">
        <v>13</v>
      </c>
      <c r="I631" s="299">
        <v>5</v>
      </c>
      <c r="J631" s="299">
        <v>14</v>
      </c>
      <c r="K631" s="299">
        <v>10</v>
      </c>
      <c r="L631" s="299">
        <v>0.06</v>
      </c>
      <c r="M631" s="299">
        <v>1.93</v>
      </c>
      <c r="N631" s="299">
        <v>1.99</v>
      </c>
      <c r="O631" s="299"/>
      <c r="P631" s="299" t="s">
        <v>493</v>
      </c>
      <c r="Q631" s="299">
        <v>0.8</v>
      </c>
      <c r="R631" s="299">
        <v>24.2</v>
      </c>
      <c r="S631" s="300">
        <v>77</v>
      </c>
      <c r="W631" s="309"/>
      <c r="X631" s="309"/>
      <c r="AE631" s="309"/>
      <c r="AF631" s="309"/>
      <c r="AG631" s="309"/>
      <c r="AH631" s="309"/>
      <c r="AI631" s="309"/>
      <c r="AJ631" s="309"/>
      <c r="AK631" s="309"/>
      <c r="AL631" s="309"/>
    </row>
    <row r="632" spans="2:52" ht="15" customHeight="1">
      <c r="B632" s="456"/>
      <c r="C632" s="458"/>
      <c r="D632" s="297" t="s">
        <v>495</v>
      </c>
      <c r="E632" s="298">
        <v>0</v>
      </c>
      <c r="F632" s="299">
        <v>1</v>
      </c>
      <c r="G632" s="299">
        <v>13</v>
      </c>
      <c r="H632" s="299">
        <v>14</v>
      </c>
      <c r="I632" s="299">
        <v>3</v>
      </c>
      <c r="J632" s="299">
        <v>20</v>
      </c>
      <c r="K632" s="299">
        <v>5</v>
      </c>
      <c r="L632" s="299">
        <v>7.0000000000000007E-2</v>
      </c>
      <c r="M632" s="299">
        <v>2.16</v>
      </c>
      <c r="N632" s="299">
        <v>2.23</v>
      </c>
      <c r="O632" s="299"/>
      <c r="P632" s="299" t="s">
        <v>498</v>
      </c>
      <c r="Q632" s="299">
        <v>1.7</v>
      </c>
      <c r="R632" s="299">
        <v>24.2</v>
      </c>
      <c r="S632" s="300">
        <v>76</v>
      </c>
      <c r="W632" s="309"/>
      <c r="X632" s="309"/>
      <c r="AE632" s="309"/>
      <c r="AF632" s="309"/>
      <c r="AG632" s="309"/>
      <c r="AH632" s="309"/>
      <c r="AI632" s="309"/>
      <c r="AJ632" s="309"/>
      <c r="AK632" s="309"/>
      <c r="AL632" s="309"/>
    </row>
    <row r="633" spans="2:52" ht="15" customHeight="1">
      <c r="B633" s="456"/>
      <c r="C633" s="458"/>
      <c r="D633" s="297" t="s">
        <v>497</v>
      </c>
      <c r="E633" s="298">
        <v>0</v>
      </c>
      <c r="F633" s="299">
        <v>1</v>
      </c>
      <c r="G633" s="299">
        <v>15</v>
      </c>
      <c r="H633" s="299">
        <v>16</v>
      </c>
      <c r="I633" s="299">
        <v>3</v>
      </c>
      <c r="J633" s="299">
        <v>15</v>
      </c>
      <c r="K633" s="299">
        <v>2</v>
      </c>
      <c r="L633" s="299">
        <v>0.06</v>
      </c>
      <c r="M633" s="299">
        <v>2.1800000000000002</v>
      </c>
      <c r="N633" s="299">
        <v>2.2400000000000002</v>
      </c>
      <c r="O633" s="299"/>
      <c r="P633" s="299" t="s">
        <v>493</v>
      </c>
      <c r="Q633" s="299">
        <v>1.4</v>
      </c>
      <c r="R633" s="299">
        <v>24.3</v>
      </c>
      <c r="S633" s="300">
        <v>76</v>
      </c>
      <c r="W633" s="309"/>
      <c r="X633" s="309"/>
      <c r="AC633" s="309"/>
      <c r="AE633" s="309"/>
      <c r="AF633" s="309"/>
      <c r="AG633" s="309"/>
      <c r="AH633" s="309"/>
      <c r="AI633" s="309"/>
      <c r="AJ633" s="309"/>
      <c r="AK633" s="309"/>
      <c r="AL633" s="309"/>
    </row>
    <row r="634" spans="2:52" ht="15" customHeight="1">
      <c r="B634" s="456"/>
      <c r="C634" s="458"/>
      <c r="D634" s="297" t="s">
        <v>500</v>
      </c>
      <c r="E634" s="298">
        <v>0</v>
      </c>
      <c r="F634" s="299">
        <v>1</v>
      </c>
      <c r="G634" s="299">
        <v>17</v>
      </c>
      <c r="H634" s="299">
        <v>18</v>
      </c>
      <c r="I634" s="299">
        <v>3</v>
      </c>
      <c r="J634" s="299">
        <v>16</v>
      </c>
      <c r="K634" s="299">
        <v>5</v>
      </c>
      <c r="L634" s="299">
        <v>0.06</v>
      </c>
      <c r="M634" s="299">
        <v>2.1</v>
      </c>
      <c r="N634" s="299">
        <v>2.16</v>
      </c>
      <c r="O634" s="299"/>
      <c r="P634" s="299" t="s">
        <v>506</v>
      </c>
      <c r="Q634" s="299">
        <v>1.7</v>
      </c>
      <c r="R634" s="299">
        <v>23.5</v>
      </c>
      <c r="S634" s="300">
        <v>76</v>
      </c>
      <c r="W634" s="309"/>
      <c r="X634" s="309"/>
      <c r="AC634" s="309"/>
      <c r="AE634" s="309"/>
      <c r="AF634" s="309"/>
      <c r="AG634" s="309"/>
      <c r="AH634" s="309"/>
      <c r="AI634" s="309"/>
      <c r="AJ634" s="309"/>
      <c r="AK634" s="309"/>
      <c r="AL634" s="309"/>
    </row>
    <row r="635" spans="2:52" ht="15" customHeight="1">
      <c r="B635" s="456"/>
      <c r="C635" s="458"/>
      <c r="D635" s="297" t="s">
        <v>503</v>
      </c>
      <c r="E635" s="298">
        <v>0</v>
      </c>
      <c r="F635" s="299">
        <v>2</v>
      </c>
      <c r="G635" s="299">
        <v>17</v>
      </c>
      <c r="H635" s="299">
        <v>19</v>
      </c>
      <c r="I635" s="299">
        <v>2</v>
      </c>
      <c r="J635" s="299">
        <v>16</v>
      </c>
      <c r="K635" s="299">
        <v>12</v>
      </c>
      <c r="L635" s="299">
        <v>0.09</v>
      </c>
      <c r="M635" s="299">
        <v>2.12</v>
      </c>
      <c r="N635" s="299">
        <v>2.21</v>
      </c>
      <c r="O635" s="299"/>
      <c r="P635" s="299" t="s">
        <v>498</v>
      </c>
      <c r="Q635" s="299">
        <v>1.7</v>
      </c>
      <c r="R635" s="299">
        <v>23.9</v>
      </c>
      <c r="S635" s="300">
        <v>77</v>
      </c>
      <c r="W635" s="309"/>
      <c r="X635" s="309"/>
      <c r="AC635" s="309"/>
      <c r="AD635" s="309"/>
      <c r="AE635" s="309"/>
      <c r="AF635" s="309"/>
      <c r="AG635" s="309"/>
      <c r="AH635" s="309"/>
      <c r="AI635" s="309"/>
      <c r="AJ635" s="309"/>
      <c r="AK635" s="309"/>
      <c r="AL635" s="309"/>
      <c r="AM635" s="309"/>
      <c r="AN635" s="309"/>
      <c r="AO635" s="309"/>
      <c r="AP635" s="309"/>
      <c r="AQ635" s="309"/>
      <c r="AR635" s="309"/>
      <c r="AS635" s="309"/>
      <c r="AT635" s="309"/>
      <c r="AU635" s="309"/>
      <c r="AV635" s="309"/>
      <c r="AW635" s="309"/>
      <c r="AX635" s="309"/>
      <c r="AY635" s="309"/>
      <c r="AZ635" s="309"/>
    </row>
    <row r="636" spans="2:52" ht="15" customHeight="1">
      <c r="B636" s="456"/>
      <c r="C636" s="458"/>
      <c r="D636" s="297" t="s">
        <v>505</v>
      </c>
      <c r="E636" s="298">
        <v>0</v>
      </c>
      <c r="F636" s="299">
        <v>3</v>
      </c>
      <c r="G636" s="299">
        <v>17</v>
      </c>
      <c r="H636" s="299">
        <v>20</v>
      </c>
      <c r="I636" s="299">
        <v>2</v>
      </c>
      <c r="J636" s="299">
        <v>18</v>
      </c>
      <c r="K636" s="299">
        <v>5</v>
      </c>
      <c r="L636" s="299">
        <v>0.08</v>
      </c>
      <c r="M636" s="299">
        <v>2.23</v>
      </c>
      <c r="N636" s="299">
        <v>2.31</v>
      </c>
      <c r="O636" s="299"/>
      <c r="P636" s="299" t="s">
        <v>498</v>
      </c>
      <c r="Q636" s="299">
        <v>1.7</v>
      </c>
      <c r="R636" s="299">
        <v>24.4</v>
      </c>
      <c r="S636" s="300">
        <v>75</v>
      </c>
      <c r="W636" s="309"/>
      <c r="X636" s="309"/>
      <c r="AC636" s="309"/>
      <c r="AD636" s="309"/>
      <c r="AE636" s="309"/>
      <c r="AF636" s="309"/>
      <c r="AG636" s="309"/>
      <c r="AH636" s="309"/>
      <c r="AI636" s="309"/>
      <c r="AJ636" s="309"/>
      <c r="AK636" s="309"/>
      <c r="AL636" s="309"/>
      <c r="AM636" s="309"/>
      <c r="AN636" s="309"/>
      <c r="AO636" s="309"/>
      <c r="AP636" s="309"/>
      <c r="AQ636" s="309"/>
      <c r="AR636" s="309"/>
      <c r="AS636" s="309"/>
      <c r="AT636" s="309"/>
      <c r="AU636" s="309"/>
      <c r="AV636" s="309"/>
      <c r="AW636" s="309"/>
      <c r="AX636" s="309"/>
      <c r="AY636" s="309"/>
      <c r="AZ636" s="309"/>
    </row>
    <row r="637" spans="2:52" ht="15" customHeight="1">
      <c r="B637" s="456"/>
      <c r="C637" s="458"/>
      <c r="D637" s="297" t="s">
        <v>508</v>
      </c>
      <c r="E637" s="298">
        <v>0</v>
      </c>
      <c r="F637" s="299">
        <v>4</v>
      </c>
      <c r="G637" s="299">
        <v>16</v>
      </c>
      <c r="H637" s="299">
        <v>20</v>
      </c>
      <c r="I637" s="299">
        <v>5</v>
      </c>
      <c r="J637" s="299">
        <v>20</v>
      </c>
      <c r="K637" s="299">
        <v>7</v>
      </c>
      <c r="L637" s="299">
        <v>0.08</v>
      </c>
      <c r="M637" s="299">
        <v>2.15</v>
      </c>
      <c r="N637" s="299">
        <v>2.23</v>
      </c>
      <c r="O637" s="299"/>
      <c r="P637" s="299" t="s">
        <v>506</v>
      </c>
      <c r="Q637" s="299">
        <v>2.8</v>
      </c>
      <c r="R637" s="299">
        <v>26.3</v>
      </c>
      <c r="S637" s="300">
        <v>77</v>
      </c>
      <c r="W637" s="309"/>
      <c r="X637" s="309"/>
      <c r="AC637" s="309"/>
      <c r="AD637" s="309"/>
      <c r="AE637" s="309"/>
      <c r="AF637" s="309"/>
      <c r="AG637" s="309"/>
      <c r="AH637" s="309"/>
      <c r="AI637" s="309"/>
      <c r="AJ637" s="309"/>
      <c r="AK637" s="309"/>
      <c r="AL637" s="309"/>
      <c r="AM637" s="309"/>
      <c r="AN637" s="309"/>
      <c r="AO637" s="309"/>
      <c r="AP637" s="309"/>
      <c r="AQ637" s="309"/>
      <c r="AR637" s="309"/>
      <c r="AS637" s="309"/>
      <c r="AT637" s="309"/>
      <c r="AU637" s="309"/>
      <c r="AV637" s="309"/>
      <c r="AW637" s="309"/>
      <c r="AX637" s="309"/>
      <c r="AY637" s="309"/>
      <c r="AZ637" s="309"/>
    </row>
    <row r="638" spans="2:52" ht="15" customHeight="1">
      <c r="B638" s="456"/>
      <c r="C638" s="458"/>
      <c r="D638" s="297" t="s">
        <v>510</v>
      </c>
      <c r="E638" s="298">
        <v>0</v>
      </c>
      <c r="F638" s="299">
        <v>3</v>
      </c>
      <c r="G638" s="299">
        <v>15</v>
      </c>
      <c r="H638" s="299">
        <v>18</v>
      </c>
      <c r="I638" s="299">
        <v>7</v>
      </c>
      <c r="J638" s="299">
        <v>22</v>
      </c>
      <c r="K638" s="299">
        <v>8</v>
      </c>
      <c r="L638" s="299">
        <v>7.0000000000000007E-2</v>
      </c>
      <c r="M638" s="299">
        <v>1.96</v>
      </c>
      <c r="N638" s="299">
        <v>2.0299999999999998</v>
      </c>
      <c r="O638" s="299"/>
      <c r="P638" s="299" t="s">
        <v>498</v>
      </c>
      <c r="Q638" s="299">
        <v>2.8</v>
      </c>
      <c r="R638" s="299">
        <v>27.4</v>
      </c>
      <c r="S638" s="300">
        <v>68</v>
      </c>
      <c r="W638" s="309"/>
      <c r="X638" s="309"/>
      <c r="AC638" s="309"/>
      <c r="AD638" s="309"/>
      <c r="AE638" s="309"/>
      <c r="AF638" s="309"/>
      <c r="AG638" s="309"/>
      <c r="AH638" s="309"/>
      <c r="AI638" s="309"/>
      <c r="AJ638" s="309"/>
      <c r="AK638" s="309"/>
      <c r="AL638" s="309"/>
      <c r="AM638" s="309"/>
      <c r="AN638" s="309"/>
      <c r="AO638" s="309"/>
      <c r="AP638" s="309"/>
      <c r="AQ638" s="309"/>
      <c r="AR638" s="309"/>
      <c r="AS638" s="309"/>
      <c r="AT638" s="309"/>
      <c r="AU638" s="309"/>
      <c r="AV638" s="309"/>
      <c r="AW638" s="309"/>
      <c r="AX638" s="309"/>
      <c r="AY638" s="309"/>
      <c r="AZ638" s="309"/>
    </row>
    <row r="639" spans="2:52" ht="15" customHeight="1">
      <c r="B639" s="456"/>
      <c r="C639" s="458"/>
      <c r="D639" s="297" t="s">
        <v>511</v>
      </c>
      <c r="E639" s="298">
        <v>0</v>
      </c>
      <c r="F639" s="299">
        <v>2</v>
      </c>
      <c r="G639" s="299">
        <v>15</v>
      </c>
      <c r="H639" s="299">
        <v>17</v>
      </c>
      <c r="I639" s="299">
        <v>12</v>
      </c>
      <c r="J639" s="299">
        <v>19</v>
      </c>
      <c r="K639" s="299">
        <v>2</v>
      </c>
      <c r="L639" s="299">
        <v>0.08</v>
      </c>
      <c r="M639" s="299">
        <v>1.89</v>
      </c>
      <c r="N639" s="299">
        <v>1.97</v>
      </c>
      <c r="O639" s="299"/>
      <c r="P639" s="299" t="s">
        <v>498</v>
      </c>
      <c r="Q639" s="299">
        <v>3</v>
      </c>
      <c r="R639" s="299">
        <v>28.9</v>
      </c>
      <c r="S639" s="300">
        <v>65</v>
      </c>
      <c r="W639" s="309"/>
      <c r="X639" s="309"/>
      <c r="AC639" s="309"/>
      <c r="AE639" s="309"/>
      <c r="AF639" s="309"/>
      <c r="AG639" s="309"/>
      <c r="AH639" s="309"/>
      <c r="AI639" s="309"/>
      <c r="AJ639" s="309"/>
      <c r="AK639" s="309"/>
      <c r="AL639" s="309"/>
    </row>
    <row r="640" spans="2:52" ht="15" customHeight="1" thickBot="1">
      <c r="B640" s="456"/>
      <c r="C640" s="458"/>
      <c r="D640" s="310" t="s">
        <v>512</v>
      </c>
      <c r="E640" s="311">
        <v>0</v>
      </c>
      <c r="F640" s="304">
        <v>2</v>
      </c>
      <c r="G640" s="304">
        <v>16</v>
      </c>
      <c r="H640" s="304">
        <v>18</v>
      </c>
      <c r="I640" s="304">
        <v>15</v>
      </c>
      <c r="J640" s="304">
        <v>12</v>
      </c>
      <c r="K640" s="304">
        <v>6</v>
      </c>
      <c r="L640" s="304">
        <v>7.0000000000000007E-2</v>
      </c>
      <c r="M640" s="304">
        <v>1.81</v>
      </c>
      <c r="N640" s="304">
        <v>1.88</v>
      </c>
      <c r="O640" s="304"/>
      <c r="P640" s="304" t="s">
        <v>506</v>
      </c>
      <c r="Q640" s="304">
        <v>2.4</v>
      </c>
      <c r="R640" s="304">
        <v>29.4</v>
      </c>
      <c r="S640" s="305">
        <v>58</v>
      </c>
      <c r="W640" s="309"/>
      <c r="X640" s="309"/>
      <c r="AE640" s="309"/>
      <c r="AF640" s="309"/>
      <c r="AG640" s="309"/>
      <c r="AH640" s="309"/>
      <c r="AI640" s="309"/>
      <c r="AJ640" s="309"/>
      <c r="AK640" s="309"/>
      <c r="AL640" s="309"/>
    </row>
    <row r="641" spans="2:52" ht="15" customHeight="1">
      <c r="B641" s="456"/>
      <c r="C641" s="458"/>
      <c r="D641" s="293" t="s">
        <v>514</v>
      </c>
      <c r="E641" s="294">
        <v>0</v>
      </c>
      <c r="F641" s="295">
        <v>2</v>
      </c>
      <c r="G641" s="295">
        <v>16</v>
      </c>
      <c r="H641" s="295">
        <v>18</v>
      </c>
      <c r="I641" s="295">
        <v>18</v>
      </c>
      <c r="J641" s="295">
        <v>15</v>
      </c>
      <c r="K641" s="295">
        <v>6</v>
      </c>
      <c r="L641" s="295">
        <v>0.08</v>
      </c>
      <c r="M641" s="295">
        <v>1.8</v>
      </c>
      <c r="N641" s="295">
        <v>1.88</v>
      </c>
      <c r="O641" s="295"/>
      <c r="P641" s="295" t="s">
        <v>493</v>
      </c>
      <c r="Q641" s="295">
        <v>3.9</v>
      </c>
      <c r="R641" s="295">
        <v>30.9</v>
      </c>
      <c r="S641" s="296">
        <v>55</v>
      </c>
      <c r="W641" s="309"/>
      <c r="X641" s="309"/>
      <c r="AC641" s="309"/>
      <c r="AD641" s="309"/>
      <c r="AE641" s="309"/>
      <c r="AF641" s="309"/>
      <c r="AG641" s="309"/>
      <c r="AH641" s="309"/>
      <c r="AI641" s="309"/>
      <c r="AJ641" s="309"/>
      <c r="AK641" s="309"/>
      <c r="AL641" s="309"/>
      <c r="AM641" s="309"/>
      <c r="AN641" s="309"/>
      <c r="AO641" s="309"/>
      <c r="AP641" s="309"/>
      <c r="AQ641" s="309"/>
      <c r="AR641" s="309"/>
      <c r="AS641" s="309"/>
      <c r="AT641" s="309"/>
      <c r="AU641" s="309"/>
      <c r="AV641" s="309"/>
      <c r="AW641" s="309"/>
      <c r="AX641" s="309"/>
      <c r="AY641" s="309"/>
      <c r="AZ641" s="309"/>
    </row>
    <row r="642" spans="2:52" ht="15" customHeight="1">
      <c r="B642" s="456"/>
      <c r="C642" s="458"/>
      <c r="D642" s="297" t="s">
        <v>516</v>
      </c>
      <c r="E642" s="298">
        <v>0</v>
      </c>
      <c r="F642" s="299">
        <v>2</v>
      </c>
      <c r="G642" s="299">
        <v>16</v>
      </c>
      <c r="H642" s="299">
        <v>18</v>
      </c>
      <c r="I642" s="299">
        <v>21</v>
      </c>
      <c r="J642" s="299">
        <v>15</v>
      </c>
      <c r="K642" s="299">
        <v>4</v>
      </c>
      <c r="L642" s="299">
        <v>0.09</v>
      </c>
      <c r="M642" s="299">
        <v>1.8</v>
      </c>
      <c r="N642" s="299">
        <v>1.89</v>
      </c>
      <c r="O642" s="299"/>
      <c r="P642" s="299" t="s">
        <v>498</v>
      </c>
      <c r="Q642" s="299">
        <v>3.3</v>
      </c>
      <c r="R642" s="299">
        <v>31.9</v>
      </c>
      <c r="S642" s="300">
        <v>56</v>
      </c>
      <c r="W642" s="309"/>
      <c r="X642" s="309"/>
      <c r="AC642" s="309"/>
      <c r="AE642" s="309"/>
      <c r="AF642" s="309"/>
      <c r="AG642" s="309"/>
      <c r="AH642" s="309"/>
      <c r="AI642" s="309"/>
      <c r="AJ642" s="309"/>
      <c r="AK642" s="309"/>
      <c r="AL642" s="309"/>
      <c r="AM642" s="309"/>
      <c r="AN642" s="309"/>
      <c r="AO642" s="309"/>
      <c r="AP642" s="309"/>
      <c r="AQ642" s="309"/>
      <c r="AR642" s="309"/>
      <c r="AS642" s="309"/>
      <c r="AT642" s="309"/>
      <c r="AU642" s="309"/>
      <c r="AV642" s="309"/>
      <c r="AW642" s="309"/>
      <c r="AX642" s="309"/>
      <c r="AY642" s="309"/>
      <c r="AZ642" s="309"/>
    </row>
    <row r="643" spans="2:52" ht="15" customHeight="1">
      <c r="B643" s="456"/>
      <c r="C643" s="458"/>
      <c r="D643" s="297" t="s">
        <v>517</v>
      </c>
      <c r="E643" s="298">
        <v>0</v>
      </c>
      <c r="F643" s="299">
        <v>2</v>
      </c>
      <c r="G643" s="299">
        <v>14</v>
      </c>
      <c r="H643" s="299">
        <v>16</v>
      </c>
      <c r="I643" s="299">
        <v>21</v>
      </c>
      <c r="J643" s="299">
        <v>9</v>
      </c>
      <c r="K643" s="299">
        <v>12</v>
      </c>
      <c r="L643" s="299">
        <v>0.1</v>
      </c>
      <c r="M643" s="299">
        <v>1.8</v>
      </c>
      <c r="N643" s="299">
        <v>1.9</v>
      </c>
      <c r="O643" s="299"/>
      <c r="P643" s="299" t="s">
        <v>506</v>
      </c>
      <c r="Q643" s="299">
        <v>3.1</v>
      </c>
      <c r="R643" s="299">
        <v>32</v>
      </c>
      <c r="S643" s="300">
        <v>47</v>
      </c>
      <c r="W643" s="309"/>
      <c r="X643" s="309"/>
      <c r="AC643" s="309"/>
      <c r="AE643" s="309"/>
      <c r="AF643" s="309"/>
      <c r="AG643" s="309"/>
      <c r="AH643" s="309"/>
      <c r="AI643" s="309"/>
      <c r="AJ643" s="309"/>
      <c r="AK643" s="309"/>
      <c r="AL643" s="309"/>
      <c r="AM643" s="309"/>
      <c r="AN643" s="309"/>
      <c r="AO643" s="309"/>
      <c r="AP643" s="309"/>
      <c r="AQ643" s="309"/>
      <c r="AR643" s="309"/>
      <c r="AS643" s="309"/>
      <c r="AT643" s="309"/>
      <c r="AU643" s="309"/>
      <c r="AV643" s="309"/>
      <c r="AW643" s="309"/>
      <c r="AX643" s="309"/>
      <c r="AY643" s="309"/>
      <c r="AZ643" s="309"/>
    </row>
    <row r="644" spans="2:52" ht="15" customHeight="1">
      <c r="B644" s="456"/>
      <c r="C644" s="458"/>
      <c r="D644" s="297" t="s">
        <v>519</v>
      </c>
      <c r="E644" s="298">
        <v>0</v>
      </c>
      <c r="F644" s="299">
        <v>1</v>
      </c>
      <c r="G644" s="299">
        <v>11</v>
      </c>
      <c r="H644" s="299">
        <v>12</v>
      </c>
      <c r="I644" s="299">
        <v>20</v>
      </c>
      <c r="J644" s="299">
        <v>11</v>
      </c>
      <c r="K644" s="299">
        <v>11</v>
      </c>
      <c r="L644" s="299">
        <v>0.09</v>
      </c>
      <c r="M644" s="299">
        <v>1.79</v>
      </c>
      <c r="N644" s="299">
        <v>1.88</v>
      </c>
      <c r="O644" s="299"/>
      <c r="P644" s="299" t="s">
        <v>530</v>
      </c>
      <c r="Q644" s="299">
        <v>3.8</v>
      </c>
      <c r="R644" s="299">
        <v>27.1</v>
      </c>
      <c r="S644" s="300">
        <v>52</v>
      </c>
      <c r="W644" s="309"/>
      <c r="X644" s="309"/>
      <c r="AC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309"/>
      <c r="AY644" s="309"/>
      <c r="AZ644" s="309"/>
    </row>
    <row r="645" spans="2:52" ht="15" customHeight="1">
      <c r="B645" s="456"/>
      <c r="C645" s="458"/>
      <c r="D645" s="297" t="s">
        <v>520</v>
      </c>
      <c r="E645" s="298">
        <v>0</v>
      </c>
      <c r="F645" s="299">
        <v>1</v>
      </c>
      <c r="G645" s="299">
        <v>10</v>
      </c>
      <c r="H645" s="299">
        <v>11</v>
      </c>
      <c r="I645" s="299">
        <v>19</v>
      </c>
      <c r="J645" s="299">
        <v>19</v>
      </c>
      <c r="K645" s="299">
        <v>5</v>
      </c>
      <c r="L645" s="299">
        <v>0.08</v>
      </c>
      <c r="M645" s="299">
        <v>1.8</v>
      </c>
      <c r="N645" s="299">
        <v>1.88</v>
      </c>
      <c r="O645" s="299"/>
      <c r="P645" s="299" t="s">
        <v>538</v>
      </c>
      <c r="Q645" s="299">
        <v>2.1</v>
      </c>
      <c r="R645" s="299">
        <v>26.6</v>
      </c>
      <c r="S645" s="300">
        <v>66</v>
      </c>
      <c r="W645" s="309"/>
      <c r="X645" s="309"/>
      <c r="AC645" s="309"/>
      <c r="AE645" s="309"/>
      <c r="AF645" s="309"/>
      <c r="AG645" s="309"/>
      <c r="AH645" s="309"/>
      <c r="AI645" s="309"/>
      <c r="AJ645" s="309"/>
      <c r="AK645" s="309"/>
      <c r="AL645" s="309"/>
    </row>
    <row r="646" spans="2:52" ht="15" customHeight="1">
      <c r="B646" s="456"/>
      <c r="C646" s="458"/>
      <c r="D646" s="297" t="s">
        <v>521</v>
      </c>
      <c r="E646" s="298">
        <v>0</v>
      </c>
      <c r="F646" s="299">
        <v>2</v>
      </c>
      <c r="G646" s="299">
        <v>11</v>
      </c>
      <c r="H646" s="299">
        <v>13</v>
      </c>
      <c r="I646" s="299">
        <v>25</v>
      </c>
      <c r="J646" s="299">
        <v>14</v>
      </c>
      <c r="K646" s="299">
        <v>6</v>
      </c>
      <c r="L646" s="299">
        <v>0.09</v>
      </c>
      <c r="M646" s="299">
        <v>1.83</v>
      </c>
      <c r="N646" s="299">
        <v>1.92</v>
      </c>
      <c r="O646" s="299"/>
      <c r="P646" s="299" t="s">
        <v>530</v>
      </c>
      <c r="Q646" s="299">
        <v>3.3</v>
      </c>
      <c r="R646" s="299">
        <v>29.4</v>
      </c>
      <c r="S646" s="300">
        <v>72</v>
      </c>
      <c r="W646" s="309"/>
      <c r="X646" s="309"/>
      <c r="AC646" s="309"/>
      <c r="AE646" s="309"/>
      <c r="AF646" s="309"/>
      <c r="AG646" s="309"/>
      <c r="AH646" s="309"/>
      <c r="AI646" s="309"/>
      <c r="AJ646" s="309"/>
      <c r="AK646" s="309"/>
      <c r="AL646" s="309"/>
    </row>
    <row r="647" spans="2:52" ht="15" customHeight="1">
      <c r="B647" s="456"/>
      <c r="C647" s="458"/>
      <c r="D647" s="297" t="s">
        <v>522</v>
      </c>
      <c r="E647" s="298">
        <v>0</v>
      </c>
      <c r="F647" s="299">
        <v>1</v>
      </c>
      <c r="G647" s="299">
        <v>15</v>
      </c>
      <c r="H647" s="299">
        <v>16</v>
      </c>
      <c r="I647" s="299">
        <v>25</v>
      </c>
      <c r="J647" s="299">
        <v>22</v>
      </c>
      <c r="K647" s="299">
        <v>8</v>
      </c>
      <c r="L647" s="299">
        <v>0.08</v>
      </c>
      <c r="M647" s="299">
        <v>1.78</v>
      </c>
      <c r="N647" s="299">
        <v>1.86</v>
      </c>
      <c r="O647" s="299"/>
      <c r="P647" s="299" t="s">
        <v>530</v>
      </c>
      <c r="Q647" s="299">
        <v>0.9</v>
      </c>
      <c r="R647" s="299">
        <v>27.7</v>
      </c>
      <c r="S647" s="300">
        <v>76</v>
      </c>
      <c r="W647" s="309"/>
      <c r="X647" s="309"/>
      <c r="AC647" s="309"/>
      <c r="AE647" s="309"/>
      <c r="AF647" s="309"/>
      <c r="AG647" s="309"/>
      <c r="AH647" s="309"/>
      <c r="AI647" s="309"/>
      <c r="AJ647" s="309"/>
      <c r="AK647" s="309"/>
      <c r="AL647" s="309"/>
    </row>
    <row r="648" spans="2:52" ht="15" customHeight="1">
      <c r="B648" s="456"/>
      <c r="C648" s="458"/>
      <c r="D648" s="297" t="s">
        <v>523</v>
      </c>
      <c r="E648" s="298">
        <v>0</v>
      </c>
      <c r="F648" s="299">
        <v>1</v>
      </c>
      <c r="G648" s="299">
        <v>19</v>
      </c>
      <c r="H648" s="299">
        <v>20</v>
      </c>
      <c r="I648" s="299">
        <v>17</v>
      </c>
      <c r="J648" s="299">
        <v>20</v>
      </c>
      <c r="K648" s="299">
        <v>8</v>
      </c>
      <c r="L648" s="299">
        <v>0.13</v>
      </c>
      <c r="M648" s="299">
        <v>1.81</v>
      </c>
      <c r="N648" s="299">
        <v>1.94</v>
      </c>
      <c r="O648" s="299"/>
      <c r="P648" s="299" t="s">
        <v>538</v>
      </c>
      <c r="Q648" s="299">
        <v>1.8</v>
      </c>
      <c r="R648" s="299">
        <v>26.9</v>
      </c>
      <c r="S648" s="300">
        <v>81</v>
      </c>
      <c r="W648" s="309"/>
      <c r="X648" s="309"/>
      <c r="AB648" s="309"/>
      <c r="AC648" s="309"/>
      <c r="AE648" s="309"/>
      <c r="AF648" s="309"/>
      <c r="AG648" s="309"/>
      <c r="AH648" s="309"/>
      <c r="AI648" s="309"/>
      <c r="AJ648" s="309"/>
      <c r="AK648" s="309"/>
      <c r="AL648" s="309"/>
      <c r="AM648" s="309"/>
      <c r="AN648" s="309"/>
      <c r="AO648" s="309"/>
      <c r="AP648" s="309"/>
      <c r="AQ648" s="309"/>
      <c r="AR648" s="309"/>
      <c r="AS648" s="309"/>
      <c r="AT648" s="309"/>
      <c r="AU648" s="309"/>
      <c r="AV648" s="309"/>
      <c r="AW648" s="309"/>
      <c r="AX648" s="309"/>
      <c r="AY648" s="309"/>
    </row>
    <row r="649" spans="2:52" ht="15" customHeight="1">
      <c r="B649" s="456"/>
      <c r="C649" s="458"/>
      <c r="D649" s="297" t="s">
        <v>524</v>
      </c>
      <c r="E649" s="298">
        <v>0</v>
      </c>
      <c r="F649" s="299">
        <v>1</v>
      </c>
      <c r="G649" s="299">
        <v>18</v>
      </c>
      <c r="H649" s="299">
        <v>19</v>
      </c>
      <c r="I649" s="299">
        <v>11</v>
      </c>
      <c r="J649" s="299">
        <v>11</v>
      </c>
      <c r="K649" s="299">
        <v>1</v>
      </c>
      <c r="L649" s="299">
        <v>0.09</v>
      </c>
      <c r="M649" s="299">
        <v>1.8</v>
      </c>
      <c r="N649" s="299">
        <v>1.89</v>
      </c>
      <c r="O649" s="299"/>
      <c r="P649" s="299" t="s">
        <v>538</v>
      </c>
      <c r="Q649" s="299">
        <v>1.1000000000000001</v>
      </c>
      <c r="R649" s="299">
        <v>26.2</v>
      </c>
      <c r="S649" s="300">
        <v>91</v>
      </c>
      <c r="W649" s="309"/>
      <c r="X649" s="309"/>
      <c r="AB649" s="309"/>
      <c r="AC649" s="309"/>
      <c r="AE649" s="309"/>
      <c r="AF649" s="309"/>
      <c r="AG649" s="309"/>
      <c r="AH649" s="309"/>
      <c r="AI649" s="309"/>
      <c r="AJ649" s="309"/>
      <c r="AK649" s="309"/>
      <c r="AL649" s="309"/>
      <c r="AM649" s="309"/>
      <c r="AN649" s="309"/>
      <c r="AO649" s="309"/>
      <c r="AP649" s="309"/>
      <c r="AQ649" s="309"/>
      <c r="AR649" s="309"/>
      <c r="AS649" s="309"/>
      <c r="AT649" s="309"/>
      <c r="AU649" s="309"/>
      <c r="AV649" s="309"/>
      <c r="AW649" s="309"/>
      <c r="AX649" s="309"/>
      <c r="AY649" s="309"/>
    </row>
    <row r="650" spans="2:52" ht="15" customHeight="1">
      <c r="B650" s="456"/>
      <c r="C650" s="458"/>
      <c r="D650" s="297" t="s">
        <v>525</v>
      </c>
      <c r="E650" s="298">
        <v>0</v>
      </c>
      <c r="F650" s="299">
        <v>0</v>
      </c>
      <c r="G650" s="299">
        <v>18</v>
      </c>
      <c r="H650" s="299">
        <v>18</v>
      </c>
      <c r="I650" s="299">
        <v>10</v>
      </c>
      <c r="J650" s="299">
        <v>16</v>
      </c>
      <c r="K650" s="299">
        <v>10</v>
      </c>
      <c r="L650" s="299">
        <v>0.08</v>
      </c>
      <c r="M650" s="299">
        <v>1.81</v>
      </c>
      <c r="N650" s="299">
        <v>1.89</v>
      </c>
      <c r="O650" s="299"/>
      <c r="P650" s="299" t="s">
        <v>538</v>
      </c>
      <c r="Q650" s="299">
        <v>0.9</v>
      </c>
      <c r="R650" s="299">
        <v>25.9</v>
      </c>
      <c r="S650" s="300">
        <v>92</v>
      </c>
      <c r="W650" s="309"/>
      <c r="X650" s="309"/>
      <c r="AB650" s="309"/>
      <c r="AC650" s="309"/>
      <c r="AE650" s="309"/>
      <c r="AF650" s="309"/>
      <c r="AG650" s="309"/>
      <c r="AH650" s="309"/>
      <c r="AI650" s="309"/>
      <c r="AJ650" s="309"/>
      <c r="AK650" s="309"/>
      <c r="AL650" s="309"/>
      <c r="AM650" s="309"/>
      <c r="AN650" s="309"/>
      <c r="AO650" s="309"/>
      <c r="AP650" s="309"/>
      <c r="AQ650" s="309"/>
      <c r="AR650" s="309"/>
      <c r="AS650" s="309"/>
      <c r="AT650" s="309"/>
      <c r="AU650" s="309"/>
      <c r="AV650" s="309"/>
      <c r="AW650" s="309"/>
      <c r="AX650" s="309"/>
      <c r="AY650" s="309"/>
    </row>
    <row r="651" spans="2:52" ht="15" customHeight="1">
      <c r="B651" s="456"/>
      <c r="C651" s="458"/>
      <c r="D651" s="297" t="s">
        <v>526</v>
      </c>
      <c r="E651" s="298">
        <v>0</v>
      </c>
      <c r="F651" s="299">
        <v>0</v>
      </c>
      <c r="G651" s="299">
        <v>18</v>
      </c>
      <c r="H651" s="299">
        <v>18</v>
      </c>
      <c r="I651" s="299">
        <v>10</v>
      </c>
      <c r="J651" s="299">
        <v>20</v>
      </c>
      <c r="K651" s="299">
        <v>2</v>
      </c>
      <c r="L651" s="299">
        <v>7.0000000000000007E-2</v>
      </c>
      <c r="M651" s="299">
        <v>1.8</v>
      </c>
      <c r="N651" s="299">
        <v>1.87</v>
      </c>
      <c r="O651" s="299"/>
      <c r="P651" s="299" t="s">
        <v>265</v>
      </c>
      <c r="Q651" s="299">
        <v>1.3</v>
      </c>
      <c r="R651" s="299">
        <v>24.5</v>
      </c>
      <c r="S651" s="300">
        <v>96</v>
      </c>
      <c r="W651" s="309"/>
      <c r="X651" s="309"/>
      <c r="AB651" s="309"/>
      <c r="AC651" s="309"/>
      <c r="AE651" s="309"/>
      <c r="AF651" s="309"/>
      <c r="AG651" s="309"/>
      <c r="AH651" s="309"/>
      <c r="AI651" s="309"/>
      <c r="AJ651" s="309"/>
      <c r="AK651" s="309"/>
      <c r="AL651" s="309"/>
      <c r="AM651" s="309"/>
      <c r="AN651" s="309"/>
      <c r="AO651" s="309"/>
      <c r="AP651" s="309"/>
      <c r="AQ651" s="309"/>
      <c r="AR651" s="309"/>
      <c r="AS651" s="309"/>
      <c r="AT651" s="309"/>
      <c r="AU651" s="309"/>
      <c r="AV651" s="309"/>
      <c r="AW651" s="309"/>
      <c r="AX651" s="309"/>
      <c r="AY651" s="309"/>
    </row>
    <row r="652" spans="2:52" ht="15" customHeight="1">
      <c r="B652" s="456"/>
      <c r="C652" s="458"/>
      <c r="D652" s="297" t="s">
        <v>527</v>
      </c>
      <c r="E652" s="298">
        <v>0</v>
      </c>
      <c r="F652" s="299">
        <v>0</v>
      </c>
      <c r="G652" s="299">
        <v>17</v>
      </c>
      <c r="H652" s="299">
        <v>17</v>
      </c>
      <c r="I652" s="299">
        <v>10</v>
      </c>
      <c r="J652" s="299">
        <v>13</v>
      </c>
      <c r="K652" s="299">
        <v>-1</v>
      </c>
      <c r="L652" s="299">
        <v>7.0000000000000007E-2</v>
      </c>
      <c r="M652" s="299">
        <v>1.79</v>
      </c>
      <c r="N652" s="299">
        <v>1.86</v>
      </c>
      <c r="O652" s="299"/>
      <c r="P652" s="299" t="s">
        <v>265</v>
      </c>
      <c r="Q652" s="299">
        <v>0.8</v>
      </c>
      <c r="R652" s="299">
        <v>23.9</v>
      </c>
      <c r="S652" s="300">
        <v>96</v>
      </c>
      <c r="W652" s="309"/>
      <c r="X652" s="309"/>
      <c r="AC652" s="309"/>
      <c r="AE652" s="309"/>
      <c r="AF652" s="309"/>
      <c r="AG652" s="309"/>
      <c r="AH652" s="309"/>
      <c r="AI652" s="309"/>
      <c r="AJ652" s="309"/>
      <c r="AK652" s="309"/>
      <c r="AL652" s="309"/>
    </row>
    <row r="653" spans="2:52" ht="15" customHeight="1">
      <c r="B653" s="456"/>
      <c r="C653" s="458"/>
      <c r="D653" s="297" t="s">
        <v>528</v>
      </c>
      <c r="E653" s="298">
        <v>0</v>
      </c>
      <c r="F653" s="299">
        <v>1</v>
      </c>
      <c r="G653" s="299">
        <v>18</v>
      </c>
      <c r="H653" s="299">
        <v>19</v>
      </c>
      <c r="I653" s="299">
        <v>7</v>
      </c>
      <c r="J653" s="299">
        <v>9</v>
      </c>
      <c r="K653" s="299">
        <v>5</v>
      </c>
      <c r="L653" s="299">
        <v>0.1</v>
      </c>
      <c r="M653" s="299">
        <v>1.8</v>
      </c>
      <c r="N653" s="299">
        <v>1.9</v>
      </c>
      <c r="O653" s="299"/>
      <c r="P653" s="299" t="s">
        <v>493</v>
      </c>
      <c r="Q653" s="299">
        <v>0.7</v>
      </c>
      <c r="R653" s="299">
        <v>24.1</v>
      </c>
      <c r="S653" s="300">
        <v>96</v>
      </c>
      <c r="W653" s="309"/>
      <c r="X653" s="309"/>
      <c r="AB653" s="309"/>
      <c r="AC653" s="309"/>
      <c r="AE653" s="309"/>
      <c r="AF653" s="309"/>
      <c r="AG653" s="309"/>
      <c r="AH653" s="309"/>
      <c r="AI653" s="309"/>
      <c r="AJ653" s="309"/>
      <c r="AK653" s="309"/>
      <c r="AL653" s="309"/>
    </row>
    <row r="654" spans="2:52" ht="15" customHeight="1">
      <c r="B654" s="456"/>
      <c r="C654" s="459"/>
      <c r="D654" s="297" t="s">
        <v>529</v>
      </c>
      <c r="E654" s="298">
        <v>0</v>
      </c>
      <c r="F654" s="299">
        <v>1</v>
      </c>
      <c r="G654" s="299">
        <v>17</v>
      </c>
      <c r="H654" s="299">
        <v>18</v>
      </c>
      <c r="I654" s="299">
        <v>7</v>
      </c>
      <c r="J654" s="299">
        <v>18</v>
      </c>
      <c r="K654" s="299">
        <v>8</v>
      </c>
      <c r="L654" s="299">
        <v>0.13</v>
      </c>
      <c r="M654" s="299">
        <v>1.87</v>
      </c>
      <c r="N654" s="299">
        <v>2</v>
      </c>
      <c r="O654" s="299"/>
      <c r="P654" s="299" t="s">
        <v>498</v>
      </c>
      <c r="Q654" s="299">
        <v>1.2</v>
      </c>
      <c r="R654" s="299">
        <v>24.1</v>
      </c>
      <c r="S654" s="300">
        <v>96</v>
      </c>
      <c r="W654" s="309"/>
      <c r="X654" s="309"/>
      <c r="AB654" s="309"/>
      <c r="AC654" s="309"/>
      <c r="AE654" s="309"/>
      <c r="AF654" s="309"/>
      <c r="AG654" s="309"/>
      <c r="AH654" s="309"/>
      <c r="AI654" s="309"/>
      <c r="AJ654" s="309"/>
      <c r="AK654" s="309"/>
      <c r="AL654" s="309"/>
    </row>
    <row r="655" spans="2:52" ht="15" customHeight="1">
      <c r="B655" s="456"/>
      <c r="C655" s="457">
        <v>42584</v>
      </c>
      <c r="D655" s="297" t="s">
        <v>492</v>
      </c>
      <c r="E655" s="298">
        <v>0</v>
      </c>
      <c r="F655" s="299">
        <v>1</v>
      </c>
      <c r="G655" s="299">
        <v>18</v>
      </c>
      <c r="H655" s="299">
        <v>19</v>
      </c>
      <c r="I655" s="299">
        <v>6</v>
      </c>
      <c r="J655" s="299">
        <v>12</v>
      </c>
      <c r="K655" s="299">
        <v>4</v>
      </c>
      <c r="L655" s="299">
        <v>0.1</v>
      </c>
      <c r="M655" s="299">
        <v>1.99</v>
      </c>
      <c r="N655" s="299">
        <v>2.09</v>
      </c>
      <c r="O655" s="299"/>
      <c r="P655" s="299" t="s">
        <v>506</v>
      </c>
      <c r="Q655" s="299">
        <v>1.1000000000000001</v>
      </c>
      <c r="R655" s="299">
        <v>23.9</v>
      </c>
      <c r="S655" s="300">
        <v>96</v>
      </c>
      <c r="W655" s="309"/>
      <c r="X655" s="309"/>
      <c r="AB655" s="309"/>
      <c r="AC655" s="309"/>
      <c r="AE655" s="309"/>
      <c r="AF655" s="309"/>
      <c r="AG655" s="309"/>
      <c r="AH655" s="309"/>
      <c r="AI655" s="309"/>
      <c r="AJ655" s="309"/>
      <c r="AK655" s="309"/>
      <c r="AL655" s="309"/>
    </row>
    <row r="656" spans="2:52" ht="15" customHeight="1">
      <c r="B656" s="456"/>
      <c r="C656" s="458"/>
      <c r="D656" s="297" t="s">
        <v>495</v>
      </c>
      <c r="E656" s="298">
        <v>0</v>
      </c>
      <c r="F656" s="299">
        <v>1</v>
      </c>
      <c r="G656" s="299">
        <v>17</v>
      </c>
      <c r="H656" s="299">
        <v>18</v>
      </c>
      <c r="I656" s="299">
        <v>6</v>
      </c>
      <c r="J656" s="299">
        <v>17</v>
      </c>
      <c r="K656" s="299">
        <v>14</v>
      </c>
      <c r="L656" s="299">
        <v>7.0000000000000007E-2</v>
      </c>
      <c r="M656" s="299">
        <v>2.0099999999999998</v>
      </c>
      <c r="N656" s="299">
        <v>2.08</v>
      </c>
      <c r="O656" s="299"/>
      <c r="P656" s="299" t="s">
        <v>506</v>
      </c>
      <c r="Q656" s="299">
        <v>1</v>
      </c>
      <c r="R656" s="299">
        <v>24.1</v>
      </c>
      <c r="S656" s="300">
        <v>97</v>
      </c>
      <c r="W656" s="309"/>
      <c r="X656" s="309"/>
      <c r="AB656" s="309"/>
      <c r="AC656" s="309"/>
      <c r="AE656" s="309"/>
      <c r="AF656" s="309"/>
      <c r="AG656" s="309"/>
      <c r="AH656" s="309"/>
      <c r="AI656" s="309"/>
      <c r="AJ656" s="309"/>
      <c r="AK656" s="309"/>
      <c r="AL656" s="309"/>
    </row>
    <row r="657" spans="2:38" ht="15" customHeight="1">
      <c r="B657" s="456"/>
      <c r="C657" s="458"/>
      <c r="D657" s="297" t="s">
        <v>497</v>
      </c>
      <c r="E657" s="298">
        <v>0</v>
      </c>
      <c r="F657" s="299">
        <v>1</v>
      </c>
      <c r="G657" s="299">
        <v>19</v>
      </c>
      <c r="H657" s="299">
        <v>20</v>
      </c>
      <c r="I657" s="299">
        <v>5</v>
      </c>
      <c r="J657" s="299">
        <v>13</v>
      </c>
      <c r="K657" s="299">
        <v>4</v>
      </c>
      <c r="L657" s="299" t="s">
        <v>501</v>
      </c>
      <c r="M657" s="299" t="s">
        <v>501</v>
      </c>
      <c r="N657" s="299" t="s">
        <v>501</v>
      </c>
      <c r="O657" s="299"/>
      <c r="P657" s="299" t="s">
        <v>506</v>
      </c>
      <c r="Q657" s="299">
        <v>1.1000000000000001</v>
      </c>
      <c r="R657" s="299">
        <v>24.1</v>
      </c>
      <c r="S657" s="300">
        <v>97</v>
      </c>
      <c r="W657" s="309"/>
      <c r="X657" s="309"/>
      <c r="AB657" s="309"/>
      <c r="AC657" s="309"/>
      <c r="AE657" s="309"/>
      <c r="AF657" s="309"/>
      <c r="AG657" s="309"/>
      <c r="AH657" s="309"/>
      <c r="AI657" s="309"/>
      <c r="AJ657" s="309"/>
      <c r="AK657" s="309"/>
      <c r="AL657" s="309"/>
    </row>
    <row r="658" spans="2:38" ht="15" customHeight="1">
      <c r="B658" s="456"/>
      <c r="C658" s="458"/>
      <c r="D658" s="297" t="s">
        <v>500</v>
      </c>
      <c r="E658" s="298">
        <v>0</v>
      </c>
      <c r="F658" s="299">
        <v>1</v>
      </c>
      <c r="G658" s="299">
        <v>20</v>
      </c>
      <c r="H658" s="299">
        <v>21</v>
      </c>
      <c r="I658" s="299">
        <v>5</v>
      </c>
      <c r="J658" s="299">
        <v>14</v>
      </c>
      <c r="K658" s="299">
        <v>2</v>
      </c>
      <c r="L658" s="299">
        <v>0.08</v>
      </c>
      <c r="M658" s="299">
        <v>1.93</v>
      </c>
      <c r="N658" s="299">
        <v>2.0099999999999998</v>
      </c>
      <c r="O658" s="299"/>
      <c r="P658" s="299" t="s">
        <v>506</v>
      </c>
      <c r="Q658" s="299">
        <v>1.2</v>
      </c>
      <c r="R658" s="299">
        <v>23.8</v>
      </c>
      <c r="S658" s="300">
        <v>97</v>
      </c>
      <c r="W658" s="309"/>
      <c r="X658" s="309"/>
      <c r="AB658" s="309"/>
      <c r="AC658" s="309"/>
      <c r="AE658" s="309"/>
      <c r="AF658" s="309"/>
      <c r="AG658" s="309"/>
      <c r="AH658" s="309"/>
      <c r="AI658" s="309"/>
      <c r="AJ658" s="309"/>
      <c r="AK658" s="309"/>
      <c r="AL658" s="309"/>
    </row>
    <row r="659" spans="2:38" ht="15" customHeight="1">
      <c r="B659" s="456"/>
      <c r="C659" s="458"/>
      <c r="D659" s="297" t="s">
        <v>503</v>
      </c>
      <c r="E659" s="298">
        <v>0</v>
      </c>
      <c r="F659" s="299">
        <v>2</v>
      </c>
      <c r="G659" s="299">
        <v>20</v>
      </c>
      <c r="H659" s="299">
        <v>22</v>
      </c>
      <c r="I659" s="299">
        <v>2</v>
      </c>
      <c r="J659" s="299">
        <v>20</v>
      </c>
      <c r="K659" s="299">
        <v>7</v>
      </c>
      <c r="L659" s="299">
        <v>0.08</v>
      </c>
      <c r="M659" s="299">
        <v>1.99</v>
      </c>
      <c r="N659" s="299">
        <v>2.0699999999999998</v>
      </c>
      <c r="O659" s="299"/>
      <c r="P659" s="299" t="s">
        <v>498</v>
      </c>
      <c r="Q659" s="299">
        <v>1</v>
      </c>
      <c r="R659" s="299">
        <v>23.7</v>
      </c>
      <c r="S659" s="300">
        <v>97</v>
      </c>
      <c r="W659" s="309"/>
      <c r="X659" s="309"/>
      <c r="AB659" s="309"/>
      <c r="AC659" s="309"/>
      <c r="AE659" s="309"/>
      <c r="AF659" s="309"/>
      <c r="AG659" s="309"/>
      <c r="AH659" s="309"/>
      <c r="AI659" s="309"/>
      <c r="AJ659" s="309"/>
      <c r="AK659" s="309"/>
      <c r="AL659" s="309"/>
    </row>
    <row r="660" spans="2:38" ht="15" customHeight="1">
      <c r="B660" s="456"/>
      <c r="C660" s="458"/>
      <c r="D660" s="297" t="s">
        <v>505</v>
      </c>
      <c r="E660" s="298">
        <v>0</v>
      </c>
      <c r="F660" s="299" t="s">
        <v>501</v>
      </c>
      <c r="G660" s="299" t="s">
        <v>501</v>
      </c>
      <c r="H660" s="299" t="s">
        <v>501</v>
      </c>
      <c r="I660" s="299">
        <v>3</v>
      </c>
      <c r="J660" s="299">
        <v>17</v>
      </c>
      <c r="K660" s="299">
        <v>7</v>
      </c>
      <c r="L660" s="299">
        <v>0.09</v>
      </c>
      <c r="M660" s="299">
        <v>1.98</v>
      </c>
      <c r="N660" s="299">
        <v>2.0699999999999998</v>
      </c>
      <c r="O660" s="299"/>
      <c r="P660" s="299" t="s">
        <v>536</v>
      </c>
      <c r="Q660" s="299">
        <v>0.2</v>
      </c>
      <c r="R660" s="299">
        <v>24.5</v>
      </c>
      <c r="S660" s="300">
        <v>95</v>
      </c>
      <c r="W660" s="309"/>
      <c r="X660" s="309"/>
      <c r="AB660" s="309"/>
      <c r="AC660" s="309"/>
      <c r="AE660" s="309"/>
      <c r="AF660" s="309"/>
      <c r="AG660" s="309"/>
      <c r="AH660" s="309"/>
      <c r="AI660" s="309"/>
      <c r="AJ660" s="309"/>
      <c r="AK660" s="309"/>
      <c r="AL660" s="309"/>
    </row>
    <row r="661" spans="2:38" ht="15" customHeight="1">
      <c r="B661" s="456"/>
      <c r="C661" s="458"/>
      <c r="D661" s="297" t="s">
        <v>508</v>
      </c>
      <c r="E661" s="298">
        <v>0</v>
      </c>
      <c r="F661" s="299">
        <v>3</v>
      </c>
      <c r="G661" s="299">
        <v>15</v>
      </c>
      <c r="H661" s="299">
        <v>18</v>
      </c>
      <c r="I661" s="299">
        <v>5</v>
      </c>
      <c r="J661" s="299">
        <v>16</v>
      </c>
      <c r="K661" s="299">
        <v>5</v>
      </c>
      <c r="L661" s="299">
        <v>0.08</v>
      </c>
      <c r="M661" s="299">
        <v>1.96</v>
      </c>
      <c r="N661" s="299">
        <v>2.04</v>
      </c>
      <c r="O661" s="299"/>
      <c r="P661" s="299" t="s">
        <v>538</v>
      </c>
      <c r="Q661" s="299">
        <v>0.6</v>
      </c>
      <c r="R661" s="299">
        <v>24.8</v>
      </c>
      <c r="S661" s="300">
        <v>93</v>
      </c>
      <c r="W661" s="309"/>
      <c r="X661" s="309"/>
      <c r="AB661" s="309"/>
      <c r="AC661" s="309"/>
      <c r="AE661" s="309"/>
      <c r="AF661" s="309"/>
      <c r="AG661" s="309"/>
      <c r="AH661" s="309"/>
      <c r="AI661" s="309"/>
      <c r="AJ661" s="309"/>
      <c r="AK661" s="309"/>
      <c r="AL661" s="309"/>
    </row>
    <row r="662" spans="2:38" ht="15" customHeight="1">
      <c r="B662" s="456"/>
      <c r="C662" s="458"/>
      <c r="D662" s="297" t="s">
        <v>510</v>
      </c>
      <c r="E662" s="298">
        <v>0</v>
      </c>
      <c r="F662" s="299">
        <v>3</v>
      </c>
      <c r="G662" s="299">
        <v>7</v>
      </c>
      <c r="H662" s="299">
        <v>10</v>
      </c>
      <c r="I662" s="299">
        <v>7</v>
      </c>
      <c r="J662" s="299">
        <v>19</v>
      </c>
      <c r="K662" s="299">
        <v>9</v>
      </c>
      <c r="L662" s="299">
        <v>7.0000000000000007E-2</v>
      </c>
      <c r="M662" s="299">
        <v>1.89</v>
      </c>
      <c r="N662" s="299">
        <v>1.96</v>
      </c>
      <c r="O662" s="299"/>
      <c r="P662" s="299" t="s">
        <v>538</v>
      </c>
      <c r="Q662" s="299">
        <v>0.5</v>
      </c>
      <c r="R662" s="299">
        <v>25.4</v>
      </c>
      <c r="S662" s="300">
        <v>83</v>
      </c>
      <c r="W662" s="309"/>
      <c r="X662" s="309"/>
      <c r="AB662" s="309"/>
      <c r="AC662" s="309"/>
      <c r="AE662" s="309"/>
      <c r="AF662" s="309"/>
      <c r="AG662" s="309"/>
      <c r="AH662" s="309"/>
      <c r="AI662" s="309"/>
      <c r="AJ662" s="309"/>
      <c r="AK662" s="309"/>
      <c r="AL662" s="309"/>
    </row>
    <row r="663" spans="2:38" ht="15" customHeight="1">
      <c r="B663" s="456"/>
      <c r="C663" s="458"/>
      <c r="D663" s="297" t="s">
        <v>511</v>
      </c>
      <c r="E663" s="298">
        <v>1</v>
      </c>
      <c r="F663" s="299">
        <v>5</v>
      </c>
      <c r="G663" s="299">
        <v>10</v>
      </c>
      <c r="H663" s="299">
        <v>15</v>
      </c>
      <c r="I663" s="299">
        <v>9</v>
      </c>
      <c r="J663" s="299">
        <v>16</v>
      </c>
      <c r="K663" s="299">
        <v>7</v>
      </c>
      <c r="L663" s="299">
        <v>0.09</v>
      </c>
      <c r="M663" s="299">
        <v>1.84</v>
      </c>
      <c r="N663" s="299">
        <v>1.93</v>
      </c>
      <c r="O663" s="299"/>
      <c r="P663" s="299" t="s">
        <v>530</v>
      </c>
      <c r="Q663" s="299">
        <v>1.3</v>
      </c>
      <c r="R663" s="299">
        <v>26.1</v>
      </c>
      <c r="S663" s="300">
        <v>77</v>
      </c>
      <c r="W663" s="309"/>
      <c r="X663" s="309"/>
      <c r="AB663" s="309"/>
      <c r="AC663" s="309"/>
      <c r="AE663" s="309"/>
      <c r="AF663" s="309"/>
      <c r="AG663" s="309"/>
      <c r="AH663" s="309"/>
      <c r="AI663" s="309"/>
      <c r="AJ663" s="309"/>
      <c r="AK663" s="309"/>
      <c r="AL663" s="309"/>
    </row>
    <row r="664" spans="2:38" ht="15" customHeight="1" thickBot="1">
      <c r="B664" s="456"/>
      <c r="C664" s="458"/>
      <c r="D664" s="310" t="s">
        <v>512</v>
      </c>
      <c r="E664" s="311">
        <v>1</v>
      </c>
      <c r="F664" s="304">
        <v>4</v>
      </c>
      <c r="G664" s="304">
        <v>13</v>
      </c>
      <c r="H664" s="304">
        <v>17</v>
      </c>
      <c r="I664" s="304">
        <v>13</v>
      </c>
      <c r="J664" s="304">
        <v>16</v>
      </c>
      <c r="K664" s="304">
        <v>10</v>
      </c>
      <c r="L664" s="304">
        <v>0.09</v>
      </c>
      <c r="M664" s="304">
        <v>1.83</v>
      </c>
      <c r="N664" s="304">
        <v>1.92</v>
      </c>
      <c r="O664" s="304"/>
      <c r="P664" s="304" t="s">
        <v>518</v>
      </c>
      <c r="Q664" s="304">
        <v>1.5</v>
      </c>
      <c r="R664" s="304">
        <v>28.2</v>
      </c>
      <c r="S664" s="305">
        <v>77</v>
      </c>
      <c r="W664" s="309"/>
      <c r="X664" s="309"/>
      <c r="AB664" s="309"/>
      <c r="AC664" s="309"/>
      <c r="AE664" s="309"/>
      <c r="AF664" s="309"/>
      <c r="AG664" s="309"/>
      <c r="AH664" s="309"/>
      <c r="AI664" s="309"/>
      <c r="AJ664" s="309"/>
      <c r="AK664" s="309"/>
      <c r="AL664" s="309"/>
    </row>
    <row r="665" spans="2:38" ht="15" customHeight="1">
      <c r="B665" s="460"/>
      <c r="C665" s="458"/>
      <c r="D665" s="293" t="s">
        <v>514</v>
      </c>
      <c r="E665" s="294">
        <v>1</v>
      </c>
      <c r="F665" s="295">
        <v>3</v>
      </c>
      <c r="G665" s="295">
        <v>17</v>
      </c>
      <c r="H665" s="295">
        <v>20</v>
      </c>
      <c r="I665" s="295">
        <v>21</v>
      </c>
      <c r="J665" s="295">
        <v>19</v>
      </c>
      <c r="K665" s="295">
        <v>10</v>
      </c>
      <c r="L665" s="295">
        <v>0.1</v>
      </c>
      <c r="M665" s="295">
        <v>1.83</v>
      </c>
      <c r="N665" s="295">
        <v>1.93</v>
      </c>
      <c r="O665" s="295"/>
      <c r="P665" s="295" t="s">
        <v>515</v>
      </c>
      <c r="Q665" s="295">
        <v>1.5</v>
      </c>
      <c r="R665" s="295">
        <v>30.1</v>
      </c>
      <c r="S665" s="296">
        <v>70</v>
      </c>
      <c r="W665" s="309"/>
      <c r="X665" s="309"/>
      <c r="AB665" s="309"/>
      <c r="AC665" s="309"/>
      <c r="AE665" s="309"/>
      <c r="AF665" s="309"/>
      <c r="AG665" s="309"/>
      <c r="AH665" s="309"/>
      <c r="AI665" s="309"/>
      <c r="AJ665" s="309"/>
      <c r="AK665" s="309"/>
      <c r="AL665" s="309"/>
    </row>
    <row r="666" spans="2:38" ht="15" customHeight="1">
      <c r="B666" s="460"/>
      <c r="C666" s="458"/>
      <c r="D666" s="297" t="s">
        <v>516</v>
      </c>
      <c r="E666" s="298">
        <v>0</v>
      </c>
      <c r="F666" s="299">
        <v>1</v>
      </c>
      <c r="G666" s="299">
        <v>15</v>
      </c>
      <c r="H666" s="299">
        <v>16</v>
      </c>
      <c r="I666" s="299">
        <v>36</v>
      </c>
      <c r="J666" s="299">
        <v>20</v>
      </c>
      <c r="K666" s="299">
        <v>11</v>
      </c>
      <c r="L666" s="299">
        <v>0.1</v>
      </c>
      <c r="M666" s="299">
        <v>1.84</v>
      </c>
      <c r="N666" s="299">
        <v>1.94</v>
      </c>
      <c r="O666" s="299"/>
      <c r="P666" s="299" t="s">
        <v>538</v>
      </c>
      <c r="Q666" s="299">
        <v>2.4</v>
      </c>
      <c r="R666" s="299">
        <v>29.7</v>
      </c>
      <c r="S666" s="300">
        <v>65</v>
      </c>
      <c r="W666" s="309"/>
      <c r="X666" s="309"/>
      <c r="AB666" s="309"/>
      <c r="AC666" s="309"/>
      <c r="AE666" s="309"/>
      <c r="AF666" s="309"/>
      <c r="AG666" s="309"/>
      <c r="AH666" s="309"/>
      <c r="AI666" s="309"/>
      <c r="AJ666" s="309"/>
      <c r="AK666" s="309"/>
      <c r="AL666" s="309"/>
    </row>
    <row r="667" spans="2:38" ht="15" customHeight="1">
      <c r="B667" s="460"/>
      <c r="C667" s="458"/>
      <c r="D667" s="297" t="s">
        <v>517</v>
      </c>
      <c r="E667" s="298">
        <v>0</v>
      </c>
      <c r="F667" s="299">
        <v>1</v>
      </c>
      <c r="G667" s="299">
        <v>16</v>
      </c>
      <c r="H667" s="299">
        <v>17</v>
      </c>
      <c r="I667" s="299">
        <v>26</v>
      </c>
      <c r="J667" s="299">
        <v>31</v>
      </c>
      <c r="K667" s="299">
        <v>14</v>
      </c>
      <c r="L667" s="299">
        <v>0.08</v>
      </c>
      <c r="M667" s="299">
        <v>1.84</v>
      </c>
      <c r="N667" s="299">
        <v>1.92</v>
      </c>
      <c r="O667" s="299"/>
      <c r="P667" s="299" t="s">
        <v>518</v>
      </c>
      <c r="Q667" s="299">
        <v>3.4</v>
      </c>
      <c r="R667" s="299">
        <v>28</v>
      </c>
      <c r="S667" s="300">
        <v>65</v>
      </c>
      <c r="W667" s="309"/>
      <c r="X667" s="309"/>
      <c r="AB667" s="309"/>
      <c r="AC667" s="309"/>
      <c r="AE667" s="309"/>
      <c r="AF667" s="309"/>
      <c r="AG667" s="309"/>
      <c r="AH667" s="309"/>
      <c r="AI667" s="309"/>
      <c r="AJ667" s="309"/>
      <c r="AK667" s="309"/>
      <c r="AL667" s="309"/>
    </row>
    <row r="668" spans="2:38" ht="15" customHeight="1">
      <c r="B668" s="460"/>
      <c r="C668" s="458"/>
      <c r="D668" s="297" t="s">
        <v>519</v>
      </c>
      <c r="E668" s="298">
        <v>0</v>
      </c>
      <c r="F668" s="299">
        <v>1</v>
      </c>
      <c r="G668" s="299">
        <v>13</v>
      </c>
      <c r="H668" s="299">
        <v>14</v>
      </c>
      <c r="I668" s="299">
        <v>32</v>
      </c>
      <c r="J668" s="299">
        <v>34</v>
      </c>
      <c r="K668" s="299">
        <v>9</v>
      </c>
      <c r="L668" s="299">
        <v>0.08</v>
      </c>
      <c r="M668" s="299">
        <v>1.81</v>
      </c>
      <c r="N668" s="299">
        <v>1.89</v>
      </c>
      <c r="O668" s="299"/>
      <c r="P668" s="299" t="s">
        <v>530</v>
      </c>
      <c r="Q668" s="299">
        <v>3.1</v>
      </c>
      <c r="R668" s="299">
        <v>27.9</v>
      </c>
      <c r="S668" s="300">
        <v>68</v>
      </c>
      <c r="W668" s="309"/>
      <c r="X668" s="309"/>
      <c r="AB668" s="309"/>
      <c r="AC668" s="309"/>
      <c r="AE668" s="309"/>
      <c r="AF668" s="309"/>
      <c r="AG668" s="309"/>
      <c r="AH668" s="309"/>
      <c r="AI668" s="309"/>
      <c r="AJ668" s="309"/>
      <c r="AK668" s="309"/>
      <c r="AL668" s="309"/>
    </row>
    <row r="669" spans="2:38" ht="15" customHeight="1">
      <c r="B669" s="460"/>
      <c r="C669" s="458"/>
      <c r="D669" s="297" t="s">
        <v>520</v>
      </c>
      <c r="E669" s="298">
        <v>0</v>
      </c>
      <c r="F669" s="299">
        <v>1</v>
      </c>
      <c r="G669" s="299">
        <v>16</v>
      </c>
      <c r="H669" s="299">
        <v>17</v>
      </c>
      <c r="I669" s="299">
        <v>27</v>
      </c>
      <c r="J669" s="299">
        <v>46</v>
      </c>
      <c r="K669" s="299">
        <v>12</v>
      </c>
      <c r="L669" s="299">
        <v>0.08</v>
      </c>
      <c r="M669" s="299">
        <v>1.81</v>
      </c>
      <c r="N669" s="299">
        <v>1.89</v>
      </c>
      <c r="O669" s="299"/>
      <c r="P669" s="299" t="s">
        <v>535</v>
      </c>
      <c r="Q669" s="299">
        <v>1.5</v>
      </c>
      <c r="R669" s="299">
        <v>26.9</v>
      </c>
      <c r="S669" s="300">
        <v>72</v>
      </c>
      <c r="W669" s="309"/>
      <c r="X669" s="309"/>
      <c r="AB669" s="309"/>
      <c r="AC669" s="309"/>
      <c r="AE669" s="309"/>
      <c r="AF669" s="309"/>
      <c r="AG669" s="309"/>
      <c r="AH669" s="309"/>
      <c r="AI669" s="309"/>
      <c r="AJ669" s="309"/>
      <c r="AK669" s="309"/>
      <c r="AL669" s="309"/>
    </row>
    <row r="670" spans="2:38" ht="15" customHeight="1">
      <c r="B670" s="460"/>
      <c r="C670" s="458"/>
      <c r="D670" s="297" t="s">
        <v>521</v>
      </c>
      <c r="E670" s="298">
        <v>0</v>
      </c>
      <c r="F670" s="299">
        <v>1</v>
      </c>
      <c r="G670" s="299">
        <v>14</v>
      </c>
      <c r="H670" s="299">
        <v>15</v>
      </c>
      <c r="I670" s="299">
        <v>23</v>
      </c>
      <c r="J670" s="299">
        <v>38</v>
      </c>
      <c r="K670" s="299">
        <v>16</v>
      </c>
      <c r="L670" s="299">
        <v>0.09</v>
      </c>
      <c r="M670" s="299">
        <v>1.83</v>
      </c>
      <c r="N670" s="299">
        <v>1.92</v>
      </c>
      <c r="O670" s="299"/>
      <c r="P670" s="299" t="s">
        <v>535</v>
      </c>
      <c r="Q670" s="299">
        <v>1.5</v>
      </c>
      <c r="R670" s="299">
        <v>27</v>
      </c>
      <c r="S670" s="300">
        <v>80</v>
      </c>
      <c r="W670" s="309"/>
      <c r="X670" s="309"/>
      <c r="AB670" s="309"/>
      <c r="AC670" s="309"/>
      <c r="AE670" s="309"/>
      <c r="AF670" s="309"/>
      <c r="AG670" s="309"/>
      <c r="AH670" s="309"/>
      <c r="AI670" s="309"/>
      <c r="AJ670" s="309"/>
      <c r="AK670" s="309"/>
      <c r="AL670" s="309"/>
    </row>
    <row r="671" spans="2:38" ht="15" customHeight="1">
      <c r="B671" s="460"/>
      <c r="C671" s="458"/>
      <c r="D671" s="297" t="s">
        <v>522</v>
      </c>
      <c r="E671" s="298">
        <v>0</v>
      </c>
      <c r="F671" s="299">
        <v>1</v>
      </c>
      <c r="G671" s="299">
        <v>14</v>
      </c>
      <c r="H671" s="299">
        <v>15</v>
      </c>
      <c r="I671" s="299">
        <v>19</v>
      </c>
      <c r="J671" s="299">
        <v>29</v>
      </c>
      <c r="K671" s="299">
        <v>13</v>
      </c>
      <c r="L671" s="299">
        <v>0.08</v>
      </c>
      <c r="M671" s="299">
        <v>1.85</v>
      </c>
      <c r="N671" s="299">
        <v>1.93</v>
      </c>
      <c r="O671" s="299"/>
      <c r="P671" s="299" t="s">
        <v>539</v>
      </c>
      <c r="Q671" s="299">
        <v>1.9</v>
      </c>
      <c r="R671" s="299">
        <v>25</v>
      </c>
      <c r="S671" s="300">
        <v>81</v>
      </c>
      <c r="W671" s="309"/>
      <c r="X671" s="309"/>
      <c r="AB671" s="309"/>
      <c r="AC671" s="309"/>
      <c r="AE671" s="309"/>
      <c r="AF671" s="309"/>
      <c r="AG671" s="309"/>
      <c r="AH671" s="309"/>
      <c r="AI671" s="309"/>
      <c r="AJ671" s="309"/>
      <c r="AK671" s="309"/>
      <c r="AL671" s="309"/>
    </row>
    <row r="672" spans="2:38" ht="15" customHeight="1">
      <c r="B672" s="460"/>
      <c r="C672" s="458"/>
      <c r="D672" s="297" t="s">
        <v>523</v>
      </c>
      <c r="E672" s="298">
        <v>0</v>
      </c>
      <c r="F672" s="299">
        <v>1</v>
      </c>
      <c r="G672" s="299">
        <v>20</v>
      </c>
      <c r="H672" s="299">
        <v>21</v>
      </c>
      <c r="I672" s="299">
        <v>21</v>
      </c>
      <c r="J672" s="299">
        <v>10</v>
      </c>
      <c r="K672" s="299">
        <v>9</v>
      </c>
      <c r="L672" s="299">
        <v>0.09</v>
      </c>
      <c r="M672" s="299">
        <v>1.86</v>
      </c>
      <c r="N672" s="299">
        <v>1.95</v>
      </c>
      <c r="O672" s="299"/>
      <c r="P672" s="299" t="s">
        <v>498</v>
      </c>
      <c r="Q672" s="299">
        <v>3.7</v>
      </c>
      <c r="R672" s="299">
        <v>23.4</v>
      </c>
      <c r="S672" s="300">
        <v>88</v>
      </c>
      <c r="W672" s="309"/>
      <c r="X672" s="309"/>
      <c r="AB672" s="309"/>
      <c r="AC672" s="309"/>
      <c r="AE672" s="309"/>
      <c r="AF672" s="309"/>
      <c r="AG672" s="309"/>
      <c r="AH672" s="309"/>
      <c r="AI672" s="309"/>
      <c r="AJ672" s="309"/>
      <c r="AK672" s="309"/>
      <c r="AL672" s="309"/>
    </row>
    <row r="673" spans="2:38" ht="15" customHeight="1">
      <c r="B673" s="460"/>
      <c r="C673" s="458"/>
      <c r="D673" s="297" t="s">
        <v>524</v>
      </c>
      <c r="E673" s="298">
        <v>0</v>
      </c>
      <c r="F673" s="299">
        <v>1</v>
      </c>
      <c r="G673" s="299">
        <v>24</v>
      </c>
      <c r="H673" s="299">
        <v>25</v>
      </c>
      <c r="I673" s="299">
        <v>26</v>
      </c>
      <c r="J673" s="299">
        <v>11</v>
      </c>
      <c r="K673" s="299">
        <v>2</v>
      </c>
      <c r="L673" s="299">
        <v>0.08</v>
      </c>
      <c r="M673" s="299">
        <v>1.86</v>
      </c>
      <c r="N673" s="299">
        <v>1.94</v>
      </c>
      <c r="O673" s="299"/>
      <c r="P673" s="299" t="s">
        <v>506</v>
      </c>
      <c r="Q673" s="299">
        <v>2.1</v>
      </c>
      <c r="R673" s="299">
        <v>22.8</v>
      </c>
      <c r="S673" s="300">
        <v>92</v>
      </c>
      <c r="W673" s="309"/>
      <c r="X673" s="309"/>
      <c r="AB673" s="309"/>
      <c r="AC673" s="309"/>
      <c r="AE673" s="309"/>
      <c r="AF673" s="309"/>
      <c r="AG673" s="309"/>
      <c r="AH673" s="309"/>
      <c r="AI673" s="309"/>
      <c r="AJ673" s="309"/>
      <c r="AK673" s="309"/>
      <c r="AL673" s="309"/>
    </row>
    <row r="674" spans="2:38" ht="15" customHeight="1">
      <c r="B674" s="460"/>
      <c r="C674" s="458"/>
      <c r="D674" s="297" t="s">
        <v>525</v>
      </c>
      <c r="E674" s="298">
        <v>0</v>
      </c>
      <c r="F674" s="299">
        <v>0</v>
      </c>
      <c r="G674" s="299">
        <v>25</v>
      </c>
      <c r="H674" s="299">
        <v>25</v>
      </c>
      <c r="I674" s="299">
        <v>26</v>
      </c>
      <c r="J674" s="299">
        <v>11</v>
      </c>
      <c r="K674" s="299">
        <v>4</v>
      </c>
      <c r="L674" s="299">
        <v>7.0000000000000007E-2</v>
      </c>
      <c r="M674" s="299">
        <v>1.87</v>
      </c>
      <c r="N674" s="299">
        <v>1.94</v>
      </c>
      <c r="O674" s="299"/>
      <c r="P674" s="299" t="s">
        <v>498</v>
      </c>
      <c r="Q674" s="299">
        <v>2.6</v>
      </c>
      <c r="R674" s="299">
        <v>22.9</v>
      </c>
      <c r="S674" s="300">
        <v>92</v>
      </c>
      <c r="W674" s="309"/>
      <c r="X674" s="309"/>
      <c r="AB674" s="309"/>
      <c r="AC674" s="309"/>
      <c r="AE674" s="309"/>
      <c r="AF674" s="309"/>
      <c r="AG674" s="309"/>
      <c r="AH674" s="309"/>
      <c r="AI674" s="309"/>
      <c r="AJ674" s="309"/>
      <c r="AK674" s="309"/>
      <c r="AL674" s="309"/>
    </row>
    <row r="675" spans="2:38" ht="15" customHeight="1">
      <c r="B675" s="460"/>
      <c r="C675" s="458"/>
      <c r="D675" s="297" t="s">
        <v>526</v>
      </c>
      <c r="E675" s="298">
        <v>0</v>
      </c>
      <c r="F675" s="299">
        <v>0</v>
      </c>
      <c r="G675" s="299">
        <v>23</v>
      </c>
      <c r="H675" s="299">
        <v>23</v>
      </c>
      <c r="I675" s="299">
        <v>24</v>
      </c>
      <c r="J675" s="299">
        <v>6</v>
      </c>
      <c r="K675" s="299">
        <v>-2</v>
      </c>
      <c r="L675" s="299">
        <v>7.0000000000000007E-2</v>
      </c>
      <c r="M675" s="299">
        <v>1.97</v>
      </c>
      <c r="N675" s="299">
        <v>2.04</v>
      </c>
      <c r="O675" s="299"/>
      <c r="P675" s="299" t="s">
        <v>493</v>
      </c>
      <c r="Q675" s="299">
        <v>2.1</v>
      </c>
      <c r="R675" s="299">
        <v>22.9</v>
      </c>
      <c r="S675" s="300">
        <v>91</v>
      </c>
      <c r="W675" s="309"/>
      <c r="X675" s="309"/>
      <c r="AB675" s="309"/>
      <c r="AC675" s="309"/>
      <c r="AE675" s="309"/>
      <c r="AF675" s="309"/>
      <c r="AG675" s="309"/>
      <c r="AH675" s="309"/>
      <c r="AI675" s="309"/>
      <c r="AJ675" s="309"/>
      <c r="AK675" s="309"/>
      <c r="AL675" s="309"/>
    </row>
    <row r="676" spans="2:38" ht="15" customHeight="1">
      <c r="B676" s="460"/>
      <c r="C676" s="458"/>
      <c r="D676" s="297" t="s">
        <v>527</v>
      </c>
      <c r="E676" s="298">
        <v>0</v>
      </c>
      <c r="F676" s="299">
        <v>0</v>
      </c>
      <c r="G676" s="299">
        <v>19</v>
      </c>
      <c r="H676" s="299">
        <v>19</v>
      </c>
      <c r="I676" s="299">
        <v>22</v>
      </c>
      <c r="J676" s="299">
        <v>9</v>
      </c>
      <c r="K676" s="299">
        <v>5</v>
      </c>
      <c r="L676" s="299">
        <v>0.06</v>
      </c>
      <c r="M676" s="299">
        <v>2.02</v>
      </c>
      <c r="N676" s="299">
        <v>2.08</v>
      </c>
      <c r="O676" s="299"/>
      <c r="P676" s="299" t="s">
        <v>498</v>
      </c>
      <c r="Q676" s="299">
        <v>1.7</v>
      </c>
      <c r="R676" s="299">
        <v>22.9</v>
      </c>
      <c r="S676" s="300">
        <v>91</v>
      </c>
      <c r="W676" s="309"/>
      <c r="X676" s="309"/>
      <c r="AB676" s="309"/>
      <c r="AC676" s="309"/>
      <c r="AE676" s="309"/>
      <c r="AF676" s="309"/>
      <c r="AG676" s="309"/>
      <c r="AH676" s="309"/>
      <c r="AI676" s="309"/>
      <c r="AJ676" s="309"/>
      <c r="AK676" s="309"/>
      <c r="AL676" s="309"/>
    </row>
    <row r="677" spans="2:38" ht="15" customHeight="1">
      <c r="B677" s="460"/>
      <c r="C677" s="458"/>
      <c r="D677" s="297" t="s">
        <v>528</v>
      </c>
      <c r="E677" s="298">
        <v>0</v>
      </c>
      <c r="F677" s="299">
        <v>0</v>
      </c>
      <c r="G677" s="299">
        <v>17</v>
      </c>
      <c r="H677" s="299">
        <v>17</v>
      </c>
      <c r="I677" s="299">
        <v>15</v>
      </c>
      <c r="J677" s="299">
        <v>13</v>
      </c>
      <c r="K677" s="299">
        <v>4</v>
      </c>
      <c r="L677" s="299">
        <v>0.08</v>
      </c>
      <c r="M677" s="299">
        <v>2.13</v>
      </c>
      <c r="N677" s="299">
        <v>2.21</v>
      </c>
      <c r="O677" s="299"/>
      <c r="P677" s="299" t="s">
        <v>498</v>
      </c>
      <c r="Q677" s="299">
        <v>1</v>
      </c>
      <c r="R677" s="299">
        <v>23.2</v>
      </c>
      <c r="S677" s="300">
        <v>92</v>
      </c>
      <c r="W677" s="309"/>
      <c r="X677" s="309"/>
      <c r="AB677" s="309"/>
      <c r="AC677" s="309"/>
      <c r="AE677" s="309"/>
      <c r="AF677" s="309"/>
      <c r="AG677" s="309"/>
      <c r="AH677" s="309"/>
      <c r="AI677" s="309"/>
      <c r="AJ677" s="309"/>
      <c r="AK677" s="309"/>
      <c r="AL677" s="309"/>
    </row>
    <row r="678" spans="2:38" ht="15" customHeight="1">
      <c r="B678" s="460"/>
      <c r="C678" s="459"/>
      <c r="D678" s="297" t="s">
        <v>529</v>
      </c>
      <c r="E678" s="298">
        <v>0</v>
      </c>
      <c r="F678" s="299">
        <v>0</v>
      </c>
      <c r="G678" s="299">
        <v>16</v>
      </c>
      <c r="H678" s="299">
        <v>16</v>
      </c>
      <c r="I678" s="299">
        <v>13</v>
      </c>
      <c r="J678" s="299">
        <v>17</v>
      </c>
      <c r="K678" s="299">
        <v>6</v>
      </c>
      <c r="L678" s="299">
        <v>0.09</v>
      </c>
      <c r="M678" s="299">
        <v>2.0499999999999998</v>
      </c>
      <c r="N678" s="299">
        <v>2.14</v>
      </c>
      <c r="O678" s="299"/>
      <c r="P678" s="299" t="s">
        <v>513</v>
      </c>
      <c r="Q678" s="299">
        <v>1.4</v>
      </c>
      <c r="R678" s="299">
        <v>23.2</v>
      </c>
      <c r="S678" s="300">
        <v>91</v>
      </c>
      <c r="W678" s="309"/>
      <c r="X678" s="309"/>
      <c r="AB678" s="309"/>
      <c r="AC678" s="309"/>
      <c r="AE678" s="309"/>
      <c r="AF678" s="309"/>
      <c r="AG678" s="309"/>
      <c r="AH678" s="309"/>
      <c r="AI678" s="309"/>
      <c r="AJ678" s="309"/>
      <c r="AK678" s="309"/>
      <c r="AL678" s="309"/>
    </row>
    <row r="679" spans="2:38" ht="15" customHeight="1">
      <c r="B679" s="460"/>
      <c r="C679" s="457">
        <v>42585</v>
      </c>
      <c r="D679" s="297" t="s">
        <v>492</v>
      </c>
      <c r="E679" s="298">
        <v>0</v>
      </c>
      <c r="F679" s="299">
        <v>0</v>
      </c>
      <c r="G679" s="299">
        <v>16</v>
      </c>
      <c r="H679" s="299">
        <v>16</v>
      </c>
      <c r="I679" s="299">
        <v>14</v>
      </c>
      <c r="J679" s="299">
        <v>12</v>
      </c>
      <c r="K679" s="299">
        <v>11</v>
      </c>
      <c r="L679" s="299">
        <v>0.11</v>
      </c>
      <c r="M679" s="299">
        <v>1.98</v>
      </c>
      <c r="N679" s="299">
        <v>2.09</v>
      </c>
      <c r="O679" s="299"/>
      <c r="P679" s="299" t="s">
        <v>493</v>
      </c>
      <c r="Q679" s="299">
        <v>2.1</v>
      </c>
      <c r="R679" s="299">
        <v>22.6</v>
      </c>
      <c r="S679" s="300">
        <v>94</v>
      </c>
      <c r="W679" s="309"/>
      <c r="X679" s="309"/>
      <c r="AB679" s="309"/>
      <c r="AC679" s="309"/>
      <c r="AE679" s="309"/>
      <c r="AF679" s="309"/>
      <c r="AG679" s="309"/>
      <c r="AH679" s="309"/>
      <c r="AI679" s="309"/>
      <c r="AJ679" s="309"/>
      <c r="AK679" s="309"/>
      <c r="AL679" s="309"/>
    </row>
    <row r="680" spans="2:38" ht="15" customHeight="1">
      <c r="B680" s="460"/>
      <c r="C680" s="458"/>
      <c r="D680" s="297" t="s">
        <v>495</v>
      </c>
      <c r="E680" s="298">
        <v>0</v>
      </c>
      <c r="F680" s="299">
        <v>0</v>
      </c>
      <c r="G680" s="299">
        <v>16</v>
      </c>
      <c r="H680" s="299">
        <v>16</v>
      </c>
      <c r="I680" s="299">
        <v>20</v>
      </c>
      <c r="J680" s="299">
        <v>14</v>
      </c>
      <c r="K680" s="299">
        <v>7</v>
      </c>
      <c r="L680" s="299">
        <v>0.08</v>
      </c>
      <c r="M680" s="299">
        <v>1.94</v>
      </c>
      <c r="N680" s="299">
        <v>2.02</v>
      </c>
      <c r="O680" s="299"/>
      <c r="P680" s="299" t="s">
        <v>498</v>
      </c>
      <c r="Q680" s="299">
        <v>0.6</v>
      </c>
      <c r="R680" s="299">
        <v>22.5</v>
      </c>
      <c r="S680" s="300">
        <v>96</v>
      </c>
      <c r="W680" s="309"/>
      <c r="X680" s="309"/>
      <c r="AB680" s="309"/>
      <c r="AC680" s="309"/>
      <c r="AE680" s="309"/>
      <c r="AF680" s="309"/>
      <c r="AG680" s="309"/>
      <c r="AH680" s="309"/>
      <c r="AI680" s="309"/>
      <c r="AJ680" s="309"/>
      <c r="AK680" s="309"/>
      <c r="AL680" s="309"/>
    </row>
    <row r="681" spans="2:38" ht="15" customHeight="1">
      <c r="B681" s="460"/>
      <c r="C681" s="458"/>
      <c r="D681" s="297" t="s">
        <v>497</v>
      </c>
      <c r="E681" s="298">
        <v>0</v>
      </c>
      <c r="F681" s="299">
        <v>0</v>
      </c>
      <c r="G681" s="299">
        <v>18</v>
      </c>
      <c r="H681" s="299">
        <v>18</v>
      </c>
      <c r="I681" s="299">
        <v>15</v>
      </c>
      <c r="J681" s="299">
        <v>18</v>
      </c>
      <c r="K681" s="299">
        <v>2</v>
      </c>
      <c r="L681" s="299">
        <v>0.09</v>
      </c>
      <c r="M681" s="299">
        <v>1.99</v>
      </c>
      <c r="N681" s="299">
        <v>2.08</v>
      </c>
      <c r="O681" s="299"/>
      <c r="P681" s="299" t="s">
        <v>518</v>
      </c>
      <c r="Q681" s="299">
        <v>0.3</v>
      </c>
      <c r="R681" s="299">
        <v>22.4</v>
      </c>
      <c r="S681" s="300">
        <v>94</v>
      </c>
      <c r="W681" s="309"/>
      <c r="X681" s="309"/>
      <c r="AB681" s="309"/>
      <c r="AC681" s="309"/>
      <c r="AE681" s="309"/>
      <c r="AF681" s="309"/>
      <c r="AG681" s="309"/>
      <c r="AH681" s="309"/>
      <c r="AI681" s="309"/>
      <c r="AJ681" s="309"/>
      <c r="AK681" s="309"/>
      <c r="AL681" s="309"/>
    </row>
    <row r="682" spans="2:38" ht="15" customHeight="1">
      <c r="B682" s="460"/>
      <c r="C682" s="458"/>
      <c r="D682" s="297" t="s">
        <v>500</v>
      </c>
      <c r="E682" s="298" t="s">
        <v>501</v>
      </c>
      <c r="F682" s="299">
        <v>1</v>
      </c>
      <c r="G682" s="299">
        <v>18</v>
      </c>
      <c r="H682" s="299">
        <v>19</v>
      </c>
      <c r="I682" s="299">
        <v>9</v>
      </c>
      <c r="J682" s="299">
        <v>22</v>
      </c>
      <c r="K682" s="299">
        <v>4</v>
      </c>
      <c r="L682" s="299">
        <v>0.11</v>
      </c>
      <c r="M682" s="299">
        <v>2.14</v>
      </c>
      <c r="N682" s="299">
        <v>2.25</v>
      </c>
      <c r="O682" s="299"/>
      <c r="P682" s="299" t="s">
        <v>493</v>
      </c>
      <c r="Q682" s="299">
        <v>1.4</v>
      </c>
      <c r="R682" s="299">
        <v>22.7</v>
      </c>
      <c r="S682" s="300">
        <v>95</v>
      </c>
      <c r="W682" s="309"/>
      <c r="X682" s="309"/>
      <c r="AB682" s="309"/>
      <c r="AC682" s="309"/>
      <c r="AE682" s="309"/>
      <c r="AF682" s="309"/>
      <c r="AG682" s="309"/>
      <c r="AH682" s="309"/>
      <c r="AI682" s="309"/>
      <c r="AJ682" s="309"/>
      <c r="AK682" s="309"/>
      <c r="AL682" s="309"/>
    </row>
    <row r="683" spans="2:38" ht="15" customHeight="1">
      <c r="B683" s="460"/>
      <c r="C683" s="458"/>
      <c r="D683" s="297" t="s">
        <v>503</v>
      </c>
      <c r="E683" s="298">
        <v>0</v>
      </c>
      <c r="F683" s="299">
        <v>1</v>
      </c>
      <c r="G683" s="299">
        <v>16</v>
      </c>
      <c r="H683" s="299">
        <v>17</v>
      </c>
      <c r="I683" s="299">
        <v>6</v>
      </c>
      <c r="J683" s="299">
        <v>21</v>
      </c>
      <c r="K683" s="299">
        <v>2</v>
      </c>
      <c r="L683" s="299">
        <v>0.1</v>
      </c>
      <c r="M683" s="299">
        <v>2.16</v>
      </c>
      <c r="N683" s="299">
        <v>2.2599999999999998</v>
      </c>
      <c r="O683" s="299"/>
      <c r="P683" s="299" t="s">
        <v>498</v>
      </c>
      <c r="Q683" s="299">
        <v>0.8</v>
      </c>
      <c r="R683" s="299">
        <v>22.8</v>
      </c>
      <c r="S683" s="300">
        <v>93</v>
      </c>
      <c r="W683" s="309"/>
      <c r="X683" s="309"/>
      <c r="AB683" s="309"/>
      <c r="AC683" s="309"/>
      <c r="AE683" s="309"/>
      <c r="AF683" s="309"/>
      <c r="AG683" s="309"/>
      <c r="AH683" s="309"/>
      <c r="AI683" s="309"/>
      <c r="AJ683" s="309"/>
      <c r="AK683" s="309"/>
      <c r="AL683" s="309"/>
    </row>
    <row r="684" spans="2:38" ht="15" customHeight="1">
      <c r="B684" s="460"/>
      <c r="C684" s="458"/>
      <c r="D684" s="297" t="s">
        <v>505</v>
      </c>
      <c r="E684" s="298">
        <v>0</v>
      </c>
      <c r="F684" s="299">
        <v>2</v>
      </c>
      <c r="G684" s="299">
        <v>14</v>
      </c>
      <c r="H684" s="299">
        <v>16</v>
      </c>
      <c r="I684" s="299">
        <v>3</v>
      </c>
      <c r="J684" s="299">
        <v>19</v>
      </c>
      <c r="K684" s="299">
        <v>6</v>
      </c>
      <c r="L684" s="299">
        <v>0.1</v>
      </c>
      <c r="M684" s="299">
        <v>2.5099999999999998</v>
      </c>
      <c r="N684" s="299">
        <v>2.61</v>
      </c>
      <c r="O684" s="299"/>
      <c r="P684" s="299" t="s">
        <v>493</v>
      </c>
      <c r="Q684" s="299">
        <v>1</v>
      </c>
      <c r="R684" s="299">
        <v>23.3</v>
      </c>
      <c r="S684" s="300">
        <v>91</v>
      </c>
      <c r="W684" s="309"/>
      <c r="X684" s="309"/>
      <c r="AB684" s="309"/>
      <c r="AC684" s="309"/>
      <c r="AE684" s="309"/>
      <c r="AF684" s="309"/>
      <c r="AG684" s="309"/>
      <c r="AH684" s="309"/>
      <c r="AI684" s="309"/>
      <c r="AJ684" s="309"/>
      <c r="AK684" s="309"/>
      <c r="AL684" s="309"/>
    </row>
    <row r="685" spans="2:38" ht="15" customHeight="1">
      <c r="B685" s="460"/>
      <c r="C685" s="458"/>
      <c r="D685" s="297" t="s">
        <v>508</v>
      </c>
      <c r="E685" s="298">
        <v>0</v>
      </c>
      <c r="F685" s="299">
        <v>3</v>
      </c>
      <c r="G685" s="299">
        <v>12</v>
      </c>
      <c r="H685" s="299">
        <v>15</v>
      </c>
      <c r="I685" s="299">
        <v>4</v>
      </c>
      <c r="J685" s="299">
        <v>18</v>
      </c>
      <c r="K685" s="299">
        <v>12</v>
      </c>
      <c r="L685" s="299">
        <v>0.09</v>
      </c>
      <c r="M685" s="299">
        <v>2.5099999999999998</v>
      </c>
      <c r="N685" s="299">
        <v>2.6</v>
      </c>
      <c r="O685" s="299"/>
      <c r="P685" s="299" t="s">
        <v>493</v>
      </c>
      <c r="Q685" s="299">
        <v>1.9</v>
      </c>
      <c r="R685" s="299">
        <v>23.8</v>
      </c>
      <c r="S685" s="300">
        <v>86</v>
      </c>
      <c r="W685" s="309"/>
      <c r="X685" s="309"/>
      <c r="AB685" s="309"/>
      <c r="AC685" s="309"/>
      <c r="AE685" s="309"/>
      <c r="AF685" s="309"/>
      <c r="AG685" s="309"/>
      <c r="AH685" s="309"/>
      <c r="AI685" s="309"/>
      <c r="AJ685" s="309"/>
      <c r="AK685" s="309"/>
      <c r="AL685" s="309"/>
    </row>
    <row r="686" spans="2:38" ht="15" customHeight="1">
      <c r="B686" s="460"/>
      <c r="C686" s="458"/>
      <c r="D686" s="297" t="s">
        <v>510</v>
      </c>
      <c r="E686" s="298">
        <v>0</v>
      </c>
      <c r="F686" s="299">
        <v>3</v>
      </c>
      <c r="G686" s="299">
        <v>13</v>
      </c>
      <c r="H686" s="299">
        <v>16</v>
      </c>
      <c r="I686" s="299">
        <v>5</v>
      </c>
      <c r="J686" s="299">
        <v>22</v>
      </c>
      <c r="K686" s="299">
        <v>13</v>
      </c>
      <c r="L686" s="299">
        <v>0.09</v>
      </c>
      <c r="M686" s="299">
        <v>2.19</v>
      </c>
      <c r="N686" s="299">
        <v>2.2799999999999998</v>
      </c>
      <c r="O686" s="299"/>
      <c r="P686" s="299" t="s">
        <v>506</v>
      </c>
      <c r="Q686" s="299">
        <v>1.3</v>
      </c>
      <c r="R686" s="299">
        <v>24.8</v>
      </c>
      <c r="S686" s="300">
        <v>84</v>
      </c>
      <c r="W686" s="309"/>
      <c r="X686" s="309"/>
      <c r="AB686" s="309"/>
      <c r="AC686" s="309"/>
      <c r="AE686" s="309"/>
      <c r="AF686" s="309"/>
      <c r="AG686" s="309"/>
      <c r="AH686" s="309"/>
      <c r="AI686" s="309"/>
      <c r="AJ686" s="309"/>
      <c r="AK686" s="309"/>
      <c r="AL686" s="309"/>
    </row>
    <row r="687" spans="2:38" ht="15" customHeight="1">
      <c r="B687" s="460"/>
      <c r="C687" s="458"/>
      <c r="D687" s="297" t="s">
        <v>511</v>
      </c>
      <c r="E687" s="298">
        <v>0</v>
      </c>
      <c r="F687" s="299">
        <v>4</v>
      </c>
      <c r="G687" s="299">
        <v>14</v>
      </c>
      <c r="H687" s="299">
        <v>18</v>
      </c>
      <c r="I687" s="299">
        <v>8</v>
      </c>
      <c r="J687" s="299">
        <v>23</v>
      </c>
      <c r="K687" s="299">
        <v>9</v>
      </c>
      <c r="L687" s="299">
        <v>0.1</v>
      </c>
      <c r="M687" s="299">
        <v>2.04</v>
      </c>
      <c r="N687" s="299">
        <v>2.14</v>
      </c>
      <c r="O687" s="299"/>
      <c r="P687" s="299" t="s">
        <v>535</v>
      </c>
      <c r="Q687" s="299">
        <v>0.4</v>
      </c>
      <c r="R687" s="299">
        <v>25.6</v>
      </c>
      <c r="S687" s="300">
        <v>78</v>
      </c>
      <c r="W687" s="309"/>
      <c r="X687" s="309"/>
      <c r="AB687" s="309"/>
      <c r="AC687" s="309"/>
      <c r="AE687" s="309"/>
      <c r="AF687" s="309"/>
      <c r="AG687" s="309"/>
      <c r="AH687" s="309"/>
      <c r="AI687" s="309"/>
      <c r="AJ687" s="309"/>
      <c r="AK687" s="309"/>
      <c r="AL687" s="309"/>
    </row>
    <row r="688" spans="2:38" ht="15" customHeight="1" thickBot="1">
      <c r="B688" s="460"/>
      <c r="C688" s="458"/>
      <c r="D688" s="310" t="s">
        <v>512</v>
      </c>
      <c r="E688" s="311">
        <v>0</v>
      </c>
      <c r="F688" s="304">
        <v>3</v>
      </c>
      <c r="G688" s="304">
        <v>17</v>
      </c>
      <c r="H688" s="304">
        <v>20</v>
      </c>
      <c r="I688" s="304">
        <v>13</v>
      </c>
      <c r="J688" s="304">
        <v>25</v>
      </c>
      <c r="K688" s="304">
        <v>11</v>
      </c>
      <c r="L688" s="304">
        <v>0.11</v>
      </c>
      <c r="M688" s="304">
        <v>1.96</v>
      </c>
      <c r="N688" s="304">
        <v>2.0699999999999998</v>
      </c>
      <c r="O688" s="304"/>
      <c r="P688" s="304" t="s">
        <v>518</v>
      </c>
      <c r="Q688" s="304">
        <v>1.7</v>
      </c>
      <c r="R688" s="304">
        <v>27.8</v>
      </c>
      <c r="S688" s="305">
        <v>79</v>
      </c>
      <c r="W688" s="309"/>
      <c r="X688" s="309"/>
      <c r="AB688" s="309"/>
      <c r="AC688" s="309"/>
      <c r="AE688" s="309"/>
      <c r="AF688" s="309"/>
      <c r="AG688" s="309"/>
      <c r="AH688" s="309"/>
      <c r="AI688" s="309"/>
      <c r="AJ688" s="309"/>
      <c r="AK688" s="309"/>
      <c r="AL688" s="309"/>
    </row>
    <row r="689" spans="2:38" ht="15" customHeight="1">
      <c r="B689" s="460"/>
      <c r="C689" s="458"/>
      <c r="D689" s="293" t="s">
        <v>514</v>
      </c>
      <c r="E689" s="294">
        <v>1</v>
      </c>
      <c r="F689" s="295">
        <v>2</v>
      </c>
      <c r="G689" s="295">
        <v>19</v>
      </c>
      <c r="H689" s="295">
        <v>21</v>
      </c>
      <c r="I689" s="295">
        <v>26</v>
      </c>
      <c r="J689" s="295">
        <v>20</v>
      </c>
      <c r="K689" s="295">
        <v>15</v>
      </c>
      <c r="L689" s="295">
        <v>0.09</v>
      </c>
      <c r="M689" s="295">
        <v>1.89</v>
      </c>
      <c r="N689" s="295">
        <v>1.98</v>
      </c>
      <c r="O689" s="295"/>
      <c r="P689" s="295" t="s">
        <v>518</v>
      </c>
      <c r="Q689" s="295">
        <v>2</v>
      </c>
      <c r="R689" s="295">
        <v>27.9</v>
      </c>
      <c r="S689" s="296">
        <v>70</v>
      </c>
      <c r="W689" s="309"/>
      <c r="X689" s="309"/>
      <c r="AB689" s="309"/>
      <c r="AC689" s="309"/>
      <c r="AE689" s="309"/>
      <c r="AF689" s="309"/>
      <c r="AG689" s="309"/>
      <c r="AH689" s="309"/>
      <c r="AI689" s="309"/>
      <c r="AJ689" s="309"/>
      <c r="AK689" s="309"/>
      <c r="AL689" s="309"/>
    </row>
    <row r="690" spans="2:38" ht="15" customHeight="1">
      <c r="B690" s="460"/>
      <c r="C690" s="458"/>
      <c r="D690" s="297" t="s">
        <v>516</v>
      </c>
      <c r="E690" s="298">
        <v>0</v>
      </c>
      <c r="F690" s="299">
        <v>1</v>
      </c>
      <c r="G690" s="299">
        <v>20</v>
      </c>
      <c r="H690" s="299">
        <v>21</v>
      </c>
      <c r="I690" s="299">
        <v>35</v>
      </c>
      <c r="J690" s="299">
        <v>20</v>
      </c>
      <c r="K690" s="299">
        <v>11</v>
      </c>
      <c r="L690" s="299">
        <v>0.08</v>
      </c>
      <c r="M690" s="299">
        <v>1.89</v>
      </c>
      <c r="N690" s="299">
        <v>1.97</v>
      </c>
      <c r="O690" s="299"/>
      <c r="P690" s="299" t="s">
        <v>515</v>
      </c>
      <c r="Q690" s="299">
        <v>2.5</v>
      </c>
      <c r="R690" s="299">
        <v>28.9</v>
      </c>
      <c r="S690" s="300">
        <v>67</v>
      </c>
      <c r="W690" s="309"/>
      <c r="X690" s="309"/>
      <c r="AB690" s="309"/>
      <c r="AC690" s="309"/>
      <c r="AE690" s="309"/>
      <c r="AF690" s="309"/>
      <c r="AG690" s="309"/>
      <c r="AH690" s="309"/>
      <c r="AI690" s="309"/>
      <c r="AJ690" s="309"/>
      <c r="AK690" s="309"/>
      <c r="AL690" s="309"/>
    </row>
    <row r="691" spans="2:38" ht="15" customHeight="1">
      <c r="B691" s="460"/>
      <c r="C691" s="458"/>
      <c r="D691" s="297" t="s">
        <v>517</v>
      </c>
      <c r="E691" s="298">
        <v>0</v>
      </c>
      <c r="F691" s="299">
        <v>1</v>
      </c>
      <c r="G691" s="299">
        <v>20</v>
      </c>
      <c r="H691" s="299">
        <v>21</v>
      </c>
      <c r="I691" s="299">
        <v>39</v>
      </c>
      <c r="J691" s="299">
        <v>21</v>
      </c>
      <c r="K691" s="299">
        <v>11</v>
      </c>
      <c r="L691" s="299">
        <v>0.09</v>
      </c>
      <c r="M691" s="299">
        <v>1.86</v>
      </c>
      <c r="N691" s="299">
        <v>1.95</v>
      </c>
      <c r="O691" s="299"/>
      <c r="P691" s="299" t="s">
        <v>518</v>
      </c>
      <c r="Q691" s="299">
        <v>2.2000000000000002</v>
      </c>
      <c r="R691" s="299">
        <v>30.6</v>
      </c>
      <c r="S691" s="300">
        <v>59</v>
      </c>
      <c r="W691" s="309"/>
      <c r="X691" s="309"/>
      <c r="AB691" s="309"/>
      <c r="AC691" s="309"/>
      <c r="AE691" s="309"/>
      <c r="AF691" s="309"/>
      <c r="AG691" s="309"/>
      <c r="AH691" s="309"/>
      <c r="AI691" s="309"/>
      <c r="AJ691" s="309"/>
      <c r="AK691" s="309"/>
      <c r="AL691" s="309"/>
    </row>
    <row r="692" spans="2:38" ht="15" customHeight="1">
      <c r="B692" s="460"/>
      <c r="C692" s="458"/>
      <c r="D692" s="297" t="s">
        <v>519</v>
      </c>
      <c r="E692" s="298">
        <v>0</v>
      </c>
      <c r="F692" s="299">
        <v>1</v>
      </c>
      <c r="G692" s="299">
        <v>19</v>
      </c>
      <c r="H692" s="299">
        <v>20</v>
      </c>
      <c r="I692" s="299">
        <v>38</v>
      </c>
      <c r="J692" s="299">
        <v>25</v>
      </c>
      <c r="K692" s="299">
        <v>10</v>
      </c>
      <c r="L692" s="299">
        <v>0.08</v>
      </c>
      <c r="M692" s="299">
        <v>1.84</v>
      </c>
      <c r="N692" s="299">
        <v>1.92</v>
      </c>
      <c r="O692" s="299"/>
      <c r="P692" s="299" t="s">
        <v>515</v>
      </c>
      <c r="Q692" s="299">
        <v>2.4</v>
      </c>
      <c r="R692" s="299">
        <v>31.7</v>
      </c>
      <c r="S692" s="300">
        <v>57</v>
      </c>
      <c r="W692" s="309"/>
      <c r="X692" s="309"/>
      <c r="AB692" s="309"/>
      <c r="AC692" s="309"/>
      <c r="AE692" s="309"/>
      <c r="AF692" s="309"/>
      <c r="AG692" s="309"/>
      <c r="AH692" s="309"/>
      <c r="AI692" s="309"/>
      <c r="AJ692" s="309"/>
      <c r="AK692" s="309"/>
      <c r="AL692" s="309"/>
    </row>
    <row r="693" spans="2:38" ht="15" customHeight="1">
      <c r="B693" s="460"/>
      <c r="C693" s="458"/>
      <c r="D693" s="297" t="s">
        <v>520</v>
      </c>
      <c r="E693" s="298">
        <v>0</v>
      </c>
      <c r="F693" s="299">
        <v>1</v>
      </c>
      <c r="G693" s="299">
        <v>18</v>
      </c>
      <c r="H693" s="299">
        <v>19</v>
      </c>
      <c r="I693" s="299">
        <v>39</v>
      </c>
      <c r="J693" s="299">
        <v>26</v>
      </c>
      <c r="K693" s="299">
        <v>14</v>
      </c>
      <c r="L693" s="299">
        <v>0.08</v>
      </c>
      <c r="M693" s="299">
        <v>1.85</v>
      </c>
      <c r="N693" s="299">
        <v>1.93</v>
      </c>
      <c r="O693" s="299"/>
      <c r="P693" s="299" t="s">
        <v>530</v>
      </c>
      <c r="Q693" s="299">
        <v>2.2999999999999998</v>
      </c>
      <c r="R693" s="299">
        <v>29.4</v>
      </c>
      <c r="S693" s="300">
        <v>57</v>
      </c>
      <c r="W693" s="309"/>
      <c r="X693" s="309"/>
      <c r="AB693" s="309"/>
      <c r="AC693" s="309"/>
      <c r="AE693" s="309"/>
      <c r="AF693" s="309"/>
      <c r="AG693" s="309"/>
      <c r="AH693" s="309"/>
      <c r="AI693" s="309"/>
      <c r="AJ693" s="309"/>
      <c r="AK693" s="309"/>
      <c r="AL693" s="309"/>
    </row>
    <row r="694" spans="2:38" ht="15" customHeight="1">
      <c r="B694" s="460"/>
      <c r="C694" s="458"/>
      <c r="D694" s="297" t="s">
        <v>521</v>
      </c>
      <c r="E694" s="298">
        <v>0</v>
      </c>
      <c r="F694" s="299">
        <v>1</v>
      </c>
      <c r="G694" s="299">
        <v>13</v>
      </c>
      <c r="H694" s="299">
        <v>14</v>
      </c>
      <c r="I694" s="299">
        <v>35</v>
      </c>
      <c r="J694" s="299">
        <v>30</v>
      </c>
      <c r="K694" s="299">
        <v>13</v>
      </c>
      <c r="L694" s="299">
        <v>0.08</v>
      </c>
      <c r="M694" s="299">
        <v>1.86</v>
      </c>
      <c r="N694" s="299">
        <v>1.94</v>
      </c>
      <c r="O694" s="299"/>
      <c r="P694" s="299" t="s">
        <v>518</v>
      </c>
      <c r="Q694" s="299">
        <v>4.3</v>
      </c>
      <c r="R694" s="299">
        <v>28.7</v>
      </c>
      <c r="S694" s="300">
        <v>69</v>
      </c>
      <c r="W694" s="309"/>
      <c r="X694" s="309"/>
      <c r="AB694" s="309"/>
      <c r="AC694" s="309"/>
      <c r="AE694" s="309"/>
      <c r="AF694" s="309"/>
      <c r="AG694" s="309"/>
      <c r="AH694" s="309"/>
      <c r="AI694" s="309"/>
      <c r="AJ694" s="309"/>
      <c r="AK694" s="309"/>
      <c r="AL694" s="309"/>
    </row>
    <row r="695" spans="2:38" ht="15" customHeight="1">
      <c r="B695" s="460"/>
      <c r="C695" s="458"/>
      <c r="D695" s="297" t="s">
        <v>522</v>
      </c>
      <c r="E695" s="298">
        <v>0</v>
      </c>
      <c r="F695" s="299">
        <v>0</v>
      </c>
      <c r="G695" s="299">
        <v>11</v>
      </c>
      <c r="H695" s="299">
        <v>11</v>
      </c>
      <c r="I695" s="299">
        <v>33</v>
      </c>
      <c r="J695" s="299">
        <v>19</v>
      </c>
      <c r="K695" s="299">
        <v>9</v>
      </c>
      <c r="L695" s="299">
        <v>7.0000000000000007E-2</v>
      </c>
      <c r="M695" s="299">
        <v>1.87</v>
      </c>
      <c r="N695" s="299">
        <v>1.94</v>
      </c>
      <c r="O695" s="299"/>
      <c r="P695" s="299" t="s">
        <v>535</v>
      </c>
      <c r="Q695" s="299">
        <v>1.4</v>
      </c>
      <c r="R695" s="299">
        <v>27</v>
      </c>
      <c r="S695" s="300">
        <v>70</v>
      </c>
      <c r="W695" s="309"/>
      <c r="X695" s="309"/>
      <c r="AB695" s="309"/>
      <c r="AC695" s="309"/>
      <c r="AE695" s="309"/>
      <c r="AF695" s="309"/>
      <c r="AG695" s="309"/>
      <c r="AH695" s="309"/>
      <c r="AI695" s="309"/>
      <c r="AJ695" s="309"/>
      <c r="AK695" s="309"/>
      <c r="AL695" s="309"/>
    </row>
    <row r="696" spans="2:38" ht="15" customHeight="1">
      <c r="B696" s="460"/>
      <c r="C696" s="458"/>
      <c r="D696" s="297" t="s">
        <v>523</v>
      </c>
      <c r="E696" s="298">
        <v>0</v>
      </c>
      <c r="F696" s="299">
        <v>1</v>
      </c>
      <c r="G696" s="299">
        <v>13</v>
      </c>
      <c r="H696" s="299">
        <v>14</v>
      </c>
      <c r="I696" s="299">
        <v>23</v>
      </c>
      <c r="J696" s="299">
        <v>13</v>
      </c>
      <c r="K696" s="299">
        <v>9</v>
      </c>
      <c r="L696" s="299">
        <v>0.08</v>
      </c>
      <c r="M696" s="299">
        <v>1.85</v>
      </c>
      <c r="N696" s="299">
        <v>1.93</v>
      </c>
      <c r="O696" s="299"/>
      <c r="P696" s="299" t="s">
        <v>506</v>
      </c>
      <c r="Q696" s="299">
        <v>1.4</v>
      </c>
      <c r="R696" s="299">
        <v>25.7</v>
      </c>
      <c r="S696" s="300">
        <v>94</v>
      </c>
      <c r="W696" s="309"/>
      <c r="X696" s="309"/>
      <c r="AB696" s="309"/>
      <c r="AC696" s="309"/>
      <c r="AE696" s="309"/>
      <c r="AF696" s="309"/>
      <c r="AG696" s="309"/>
      <c r="AH696" s="309"/>
      <c r="AI696" s="309"/>
      <c r="AJ696" s="309"/>
      <c r="AK696" s="309"/>
      <c r="AL696" s="309"/>
    </row>
    <row r="697" spans="2:38" ht="15" customHeight="1">
      <c r="B697" s="460"/>
      <c r="C697" s="458"/>
      <c r="D697" s="297" t="s">
        <v>524</v>
      </c>
      <c r="E697" s="298">
        <v>0</v>
      </c>
      <c r="F697" s="299">
        <v>0</v>
      </c>
      <c r="G697" s="299">
        <v>12</v>
      </c>
      <c r="H697" s="299">
        <v>12</v>
      </c>
      <c r="I697" s="299">
        <v>19</v>
      </c>
      <c r="J697" s="299">
        <v>20</v>
      </c>
      <c r="K697" s="299">
        <v>5</v>
      </c>
      <c r="L697" s="299">
        <v>0.09</v>
      </c>
      <c r="M697" s="299">
        <v>1.9</v>
      </c>
      <c r="N697" s="299">
        <v>1.99</v>
      </c>
      <c r="O697" s="299"/>
      <c r="P697" s="299" t="s">
        <v>493</v>
      </c>
      <c r="Q697" s="299">
        <v>0.4</v>
      </c>
      <c r="R697" s="299">
        <v>25.5</v>
      </c>
      <c r="S697" s="300">
        <v>93</v>
      </c>
      <c r="W697" s="309"/>
      <c r="X697" s="309"/>
      <c r="AB697" s="309"/>
      <c r="AC697" s="309"/>
      <c r="AE697" s="309"/>
      <c r="AF697" s="309"/>
      <c r="AG697" s="309"/>
      <c r="AH697" s="309"/>
      <c r="AI697" s="309"/>
      <c r="AJ697" s="309"/>
      <c r="AK697" s="309"/>
      <c r="AL697" s="309"/>
    </row>
    <row r="698" spans="2:38" ht="15" customHeight="1">
      <c r="B698" s="460"/>
      <c r="C698" s="458"/>
      <c r="D698" s="297" t="s">
        <v>525</v>
      </c>
      <c r="E698" s="298">
        <v>0</v>
      </c>
      <c r="F698" s="299">
        <v>1</v>
      </c>
      <c r="G698" s="299">
        <v>15</v>
      </c>
      <c r="H698" s="299">
        <v>16</v>
      </c>
      <c r="I698" s="299">
        <v>14</v>
      </c>
      <c r="J698" s="299">
        <v>23</v>
      </c>
      <c r="K698" s="299">
        <v>9</v>
      </c>
      <c r="L698" s="299">
        <v>0.1</v>
      </c>
      <c r="M698" s="299">
        <v>1.97</v>
      </c>
      <c r="N698" s="299">
        <v>2.0699999999999998</v>
      </c>
      <c r="O698" s="299"/>
      <c r="P698" s="299" t="s">
        <v>493</v>
      </c>
      <c r="Q698" s="299">
        <v>2.2999999999999998</v>
      </c>
      <c r="R698" s="299">
        <v>25.2</v>
      </c>
      <c r="S698" s="300">
        <v>94</v>
      </c>
      <c r="W698" s="309"/>
      <c r="X698" s="309"/>
      <c r="AB698" s="309"/>
      <c r="AC698" s="309"/>
      <c r="AE698" s="309"/>
      <c r="AF698" s="309"/>
      <c r="AG698" s="309"/>
      <c r="AH698" s="309"/>
      <c r="AI698" s="309"/>
      <c r="AJ698" s="309"/>
      <c r="AK698" s="309"/>
      <c r="AL698" s="309"/>
    </row>
    <row r="699" spans="2:38" ht="15" customHeight="1">
      <c r="B699" s="460"/>
      <c r="C699" s="458"/>
      <c r="D699" s="297" t="s">
        <v>526</v>
      </c>
      <c r="E699" s="298">
        <v>0</v>
      </c>
      <c r="F699" s="299">
        <v>1</v>
      </c>
      <c r="G699" s="299">
        <v>24</v>
      </c>
      <c r="H699" s="299">
        <v>25</v>
      </c>
      <c r="I699" s="299">
        <v>15</v>
      </c>
      <c r="J699" s="299">
        <v>32</v>
      </c>
      <c r="K699" s="299">
        <v>11</v>
      </c>
      <c r="L699" s="299">
        <v>0.12</v>
      </c>
      <c r="M699" s="299">
        <v>1.95</v>
      </c>
      <c r="N699" s="299">
        <v>2.0699999999999998</v>
      </c>
      <c r="O699" s="299"/>
      <c r="P699" s="299" t="s">
        <v>493</v>
      </c>
      <c r="Q699" s="299">
        <v>1.8</v>
      </c>
      <c r="R699" s="299">
        <v>24.6</v>
      </c>
      <c r="S699" s="300">
        <v>92</v>
      </c>
      <c r="W699" s="309"/>
      <c r="X699" s="309"/>
      <c r="AB699" s="309"/>
      <c r="AC699" s="309"/>
      <c r="AE699" s="309"/>
      <c r="AF699" s="309"/>
      <c r="AG699" s="309"/>
      <c r="AH699" s="309"/>
      <c r="AI699" s="309"/>
      <c r="AJ699" s="309"/>
      <c r="AK699" s="309"/>
      <c r="AL699" s="309"/>
    </row>
    <row r="700" spans="2:38" ht="15" customHeight="1">
      <c r="B700" s="460"/>
      <c r="C700" s="458"/>
      <c r="D700" s="297" t="s">
        <v>527</v>
      </c>
      <c r="E700" s="298">
        <v>0</v>
      </c>
      <c r="F700" s="299">
        <v>1</v>
      </c>
      <c r="G700" s="299">
        <v>25</v>
      </c>
      <c r="H700" s="299">
        <v>26</v>
      </c>
      <c r="I700" s="299">
        <v>16</v>
      </c>
      <c r="J700" s="299">
        <v>25</v>
      </c>
      <c r="K700" s="299">
        <v>7</v>
      </c>
      <c r="L700" s="299">
        <v>0.11</v>
      </c>
      <c r="M700" s="299">
        <v>1.97</v>
      </c>
      <c r="N700" s="299">
        <v>2.08</v>
      </c>
      <c r="O700" s="299"/>
      <c r="P700" s="299" t="s">
        <v>539</v>
      </c>
      <c r="Q700" s="299">
        <v>0.8</v>
      </c>
      <c r="R700" s="299">
        <v>24.6</v>
      </c>
      <c r="S700" s="300">
        <v>93</v>
      </c>
      <c r="W700" s="309"/>
      <c r="X700" s="309"/>
      <c r="AB700" s="309"/>
      <c r="AC700" s="309"/>
      <c r="AE700" s="309"/>
      <c r="AF700" s="309"/>
      <c r="AG700" s="309"/>
      <c r="AH700" s="309"/>
      <c r="AI700" s="309"/>
      <c r="AJ700" s="309"/>
      <c r="AK700" s="309"/>
      <c r="AL700" s="309"/>
    </row>
    <row r="701" spans="2:38" ht="15" customHeight="1">
      <c r="B701" s="460"/>
      <c r="C701" s="458"/>
      <c r="D701" s="297" t="s">
        <v>528</v>
      </c>
      <c r="E701" s="298">
        <v>0</v>
      </c>
      <c r="F701" s="299">
        <v>1</v>
      </c>
      <c r="G701" s="299">
        <v>21</v>
      </c>
      <c r="H701" s="299">
        <v>22</v>
      </c>
      <c r="I701" s="299">
        <v>14</v>
      </c>
      <c r="J701" s="299">
        <v>20</v>
      </c>
      <c r="K701" s="299">
        <v>10</v>
      </c>
      <c r="L701" s="299">
        <v>0.1</v>
      </c>
      <c r="M701" s="299">
        <v>2.0499999999999998</v>
      </c>
      <c r="N701" s="299">
        <v>2.15</v>
      </c>
      <c r="O701" s="299"/>
      <c r="P701" s="299" t="s">
        <v>498</v>
      </c>
      <c r="Q701" s="299">
        <v>1.5</v>
      </c>
      <c r="R701" s="299">
        <v>24.4</v>
      </c>
      <c r="S701" s="300">
        <v>93</v>
      </c>
      <c r="W701" s="309"/>
      <c r="X701" s="309"/>
      <c r="AB701" s="309"/>
      <c r="AC701" s="309"/>
      <c r="AE701" s="309"/>
      <c r="AF701" s="309"/>
      <c r="AG701" s="309"/>
      <c r="AH701" s="309"/>
      <c r="AI701" s="309"/>
      <c r="AJ701" s="309"/>
      <c r="AK701" s="309"/>
      <c r="AL701" s="309"/>
    </row>
    <row r="702" spans="2:38" ht="15" customHeight="1">
      <c r="B702" s="460"/>
      <c r="C702" s="459"/>
      <c r="D702" s="297" t="s">
        <v>529</v>
      </c>
      <c r="E702" s="298">
        <v>0</v>
      </c>
      <c r="F702" s="299">
        <v>0</v>
      </c>
      <c r="G702" s="299">
        <v>19</v>
      </c>
      <c r="H702" s="299">
        <v>19</v>
      </c>
      <c r="I702" s="299">
        <v>15</v>
      </c>
      <c r="J702" s="299">
        <v>16</v>
      </c>
      <c r="K702" s="299">
        <v>9</v>
      </c>
      <c r="L702" s="299">
        <v>0.1</v>
      </c>
      <c r="M702" s="299">
        <v>2.14</v>
      </c>
      <c r="N702" s="299">
        <v>2.2400000000000002</v>
      </c>
      <c r="O702" s="299"/>
      <c r="P702" s="299" t="s">
        <v>506</v>
      </c>
      <c r="Q702" s="299">
        <v>1.9</v>
      </c>
      <c r="R702" s="299">
        <v>24</v>
      </c>
      <c r="S702" s="300">
        <v>93</v>
      </c>
      <c r="W702" s="309"/>
      <c r="X702" s="309"/>
      <c r="AB702" s="309"/>
      <c r="AC702" s="309"/>
      <c r="AE702" s="309"/>
      <c r="AF702" s="309"/>
      <c r="AG702" s="309"/>
      <c r="AH702" s="309"/>
      <c r="AI702" s="309"/>
      <c r="AJ702" s="309"/>
      <c r="AK702" s="309"/>
      <c r="AL702" s="309"/>
    </row>
    <row r="703" spans="2:38" ht="15" customHeight="1">
      <c r="B703" s="460"/>
      <c r="C703" s="457">
        <v>42586</v>
      </c>
      <c r="D703" s="297" t="s">
        <v>492</v>
      </c>
      <c r="E703" s="298">
        <v>0</v>
      </c>
      <c r="F703" s="299">
        <v>0</v>
      </c>
      <c r="G703" s="299">
        <v>19</v>
      </c>
      <c r="H703" s="299">
        <v>19</v>
      </c>
      <c r="I703" s="299">
        <v>8</v>
      </c>
      <c r="J703" s="299">
        <v>14</v>
      </c>
      <c r="K703" s="299">
        <v>8</v>
      </c>
      <c r="L703" s="299">
        <v>0.09</v>
      </c>
      <c r="M703" s="299">
        <v>2.15</v>
      </c>
      <c r="N703" s="299">
        <v>2.2400000000000002</v>
      </c>
      <c r="O703" s="299"/>
      <c r="P703" s="299" t="s">
        <v>493</v>
      </c>
      <c r="Q703" s="299">
        <v>1.2</v>
      </c>
      <c r="R703" s="299">
        <v>23.5</v>
      </c>
      <c r="S703" s="300">
        <v>94</v>
      </c>
      <c r="W703" s="309"/>
      <c r="X703" s="309"/>
      <c r="AB703" s="309"/>
      <c r="AC703" s="309"/>
      <c r="AE703" s="309"/>
      <c r="AF703" s="309"/>
      <c r="AG703" s="309"/>
      <c r="AH703" s="309"/>
      <c r="AI703" s="309"/>
      <c r="AJ703" s="309"/>
      <c r="AK703" s="309"/>
      <c r="AL703" s="309"/>
    </row>
    <row r="704" spans="2:38" ht="15" customHeight="1">
      <c r="B704" s="460"/>
      <c r="C704" s="458"/>
      <c r="D704" s="297" t="s">
        <v>495</v>
      </c>
      <c r="E704" s="298">
        <v>0</v>
      </c>
      <c r="F704" s="299">
        <v>1</v>
      </c>
      <c r="G704" s="299">
        <v>19</v>
      </c>
      <c r="H704" s="299">
        <v>20</v>
      </c>
      <c r="I704" s="299">
        <v>5</v>
      </c>
      <c r="J704" s="299">
        <v>19</v>
      </c>
      <c r="K704" s="299">
        <v>8</v>
      </c>
      <c r="L704" s="299">
        <v>0.08</v>
      </c>
      <c r="M704" s="299">
        <v>2.19</v>
      </c>
      <c r="N704" s="299">
        <v>2.27</v>
      </c>
      <c r="O704" s="299"/>
      <c r="P704" s="299" t="s">
        <v>493</v>
      </c>
      <c r="Q704" s="299">
        <v>1.9</v>
      </c>
      <c r="R704" s="299">
        <v>23.5</v>
      </c>
      <c r="S704" s="300">
        <v>95</v>
      </c>
      <c r="W704" s="309"/>
      <c r="X704" s="309"/>
      <c r="AB704" s="309"/>
      <c r="AC704" s="309"/>
      <c r="AE704" s="309"/>
      <c r="AF704" s="309"/>
      <c r="AG704" s="309"/>
      <c r="AH704" s="309"/>
      <c r="AI704" s="309"/>
      <c r="AJ704" s="309"/>
      <c r="AK704" s="309"/>
      <c r="AL704" s="309"/>
    </row>
    <row r="705" spans="2:52" ht="15" customHeight="1">
      <c r="B705" s="460"/>
      <c r="C705" s="458"/>
      <c r="D705" s="297" t="s">
        <v>497</v>
      </c>
      <c r="E705" s="298">
        <v>0</v>
      </c>
      <c r="F705" s="299">
        <v>0</v>
      </c>
      <c r="G705" s="299">
        <v>20</v>
      </c>
      <c r="H705" s="299">
        <v>20</v>
      </c>
      <c r="I705" s="299">
        <v>6</v>
      </c>
      <c r="J705" s="299">
        <v>14</v>
      </c>
      <c r="K705" s="299">
        <v>6</v>
      </c>
      <c r="L705" s="299">
        <v>0.08</v>
      </c>
      <c r="M705" s="299">
        <v>2.38</v>
      </c>
      <c r="N705" s="299">
        <v>2.46</v>
      </c>
      <c r="O705" s="299"/>
      <c r="P705" s="299" t="s">
        <v>506</v>
      </c>
      <c r="Q705" s="299">
        <v>0.8</v>
      </c>
      <c r="R705" s="299">
        <v>23</v>
      </c>
      <c r="S705" s="300">
        <v>95</v>
      </c>
      <c r="W705" s="309"/>
      <c r="X705" s="309"/>
      <c r="AB705" s="309"/>
      <c r="AC705" s="309"/>
      <c r="AE705" s="309"/>
      <c r="AF705" s="309"/>
      <c r="AG705" s="309"/>
      <c r="AH705" s="309"/>
      <c r="AI705" s="309"/>
      <c r="AJ705" s="309"/>
      <c r="AK705" s="309"/>
      <c r="AL705" s="309"/>
    </row>
    <row r="706" spans="2:52" ht="15" customHeight="1">
      <c r="B706" s="460"/>
      <c r="C706" s="458"/>
      <c r="D706" s="297" t="s">
        <v>500</v>
      </c>
      <c r="E706" s="298">
        <v>0</v>
      </c>
      <c r="F706" s="299">
        <v>1</v>
      </c>
      <c r="G706" s="299">
        <v>21</v>
      </c>
      <c r="H706" s="299">
        <v>22</v>
      </c>
      <c r="I706" s="299">
        <v>3</v>
      </c>
      <c r="J706" s="299">
        <v>15</v>
      </c>
      <c r="K706" s="299">
        <v>0</v>
      </c>
      <c r="L706" s="299">
        <v>0.09</v>
      </c>
      <c r="M706" s="299">
        <v>2.2999999999999998</v>
      </c>
      <c r="N706" s="299">
        <v>2.39</v>
      </c>
      <c r="O706" s="299"/>
      <c r="P706" s="299" t="s">
        <v>493</v>
      </c>
      <c r="Q706" s="299">
        <v>1.3</v>
      </c>
      <c r="R706" s="299">
        <v>22.7</v>
      </c>
      <c r="S706" s="300">
        <v>95</v>
      </c>
      <c r="W706" s="309"/>
      <c r="X706" s="309"/>
      <c r="AB706" s="309"/>
      <c r="AC706" s="309"/>
      <c r="AE706" s="309"/>
      <c r="AF706" s="309"/>
      <c r="AG706" s="309"/>
      <c r="AH706" s="309"/>
      <c r="AI706" s="309"/>
      <c r="AJ706" s="309"/>
      <c r="AK706" s="309"/>
      <c r="AL706" s="309"/>
    </row>
    <row r="707" spans="2:52" ht="15" customHeight="1">
      <c r="B707" s="460"/>
      <c r="C707" s="458"/>
      <c r="D707" s="297" t="s">
        <v>503</v>
      </c>
      <c r="E707" s="298">
        <v>0</v>
      </c>
      <c r="F707" s="299">
        <v>1</v>
      </c>
      <c r="G707" s="299">
        <v>23</v>
      </c>
      <c r="H707" s="299">
        <v>24</v>
      </c>
      <c r="I707" s="299">
        <v>5</v>
      </c>
      <c r="J707" s="299">
        <v>17</v>
      </c>
      <c r="K707" s="299">
        <v>10</v>
      </c>
      <c r="L707" s="299">
        <v>0.09</v>
      </c>
      <c r="M707" s="299">
        <v>2.66</v>
      </c>
      <c r="N707" s="299">
        <v>2.75</v>
      </c>
      <c r="O707" s="299"/>
      <c r="P707" s="299" t="s">
        <v>506</v>
      </c>
      <c r="Q707" s="299">
        <v>1.1000000000000001</v>
      </c>
      <c r="R707" s="299">
        <v>22.4</v>
      </c>
      <c r="S707" s="300">
        <v>95</v>
      </c>
      <c r="W707" s="309"/>
      <c r="X707" s="309"/>
      <c r="AB707" s="309"/>
      <c r="AC707" s="309"/>
      <c r="AE707" s="309"/>
      <c r="AF707" s="309"/>
      <c r="AG707" s="309"/>
      <c r="AH707" s="309"/>
      <c r="AI707" s="309"/>
      <c r="AJ707" s="309"/>
      <c r="AK707" s="309"/>
      <c r="AL707" s="309"/>
    </row>
    <row r="708" spans="2:52" ht="15" customHeight="1">
      <c r="B708" s="460"/>
      <c r="C708" s="458"/>
      <c r="D708" s="297" t="s">
        <v>505</v>
      </c>
      <c r="E708" s="298">
        <v>0</v>
      </c>
      <c r="F708" s="299">
        <v>1</v>
      </c>
      <c r="G708" s="299">
        <v>22</v>
      </c>
      <c r="H708" s="299">
        <v>23</v>
      </c>
      <c r="I708" s="299">
        <v>5</v>
      </c>
      <c r="J708" s="299">
        <v>21</v>
      </c>
      <c r="K708" s="299">
        <v>3</v>
      </c>
      <c r="L708" s="299">
        <v>0.1</v>
      </c>
      <c r="M708" s="299">
        <v>2.57</v>
      </c>
      <c r="N708" s="299">
        <v>2.67</v>
      </c>
      <c r="O708" s="299"/>
      <c r="P708" s="299" t="s">
        <v>506</v>
      </c>
      <c r="Q708" s="299">
        <v>0.9</v>
      </c>
      <c r="R708" s="299">
        <v>23.2</v>
      </c>
      <c r="S708" s="300">
        <v>90</v>
      </c>
      <c r="W708" s="309"/>
      <c r="X708" s="309"/>
      <c r="AB708" s="309"/>
      <c r="AC708" s="309"/>
      <c r="AE708" s="309"/>
      <c r="AF708" s="309"/>
      <c r="AG708" s="309"/>
      <c r="AH708" s="309"/>
      <c r="AI708" s="309"/>
      <c r="AJ708" s="309"/>
      <c r="AK708" s="309"/>
      <c r="AL708" s="309"/>
    </row>
    <row r="709" spans="2:52" ht="15" customHeight="1">
      <c r="B709" s="460"/>
      <c r="C709" s="458"/>
      <c r="D709" s="297" t="s">
        <v>508</v>
      </c>
      <c r="E709" s="298">
        <v>0</v>
      </c>
      <c r="F709" s="299">
        <v>2</v>
      </c>
      <c r="G709" s="299">
        <v>20</v>
      </c>
      <c r="H709" s="299">
        <v>22</v>
      </c>
      <c r="I709" s="299">
        <v>6</v>
      </c>
      <c r="J709" s="299">
        <v>27</v>
      </c>
      <c r="K709" s="299">
        <v>11</v>
      </c>
      <c r="L709" s="299">
        <v>0.09</v>
      </c>
      <c r="M709" s="299">
        <v>2.2200000000000002</v>
      </c>
      <c r="N709" s="299">
        <v>2.31</v>
      </c>
      <c r="O709" s="299"/>
      <c r="P709" s="299" t="s">
        <v>493</v>
      </c>
      <c r="Q709" s="299">
        <v>1.3</v>
      </c>
      <c r="R709" s="299">
        <v>24.6</v>
      </c>
      <c r="S709" s="300">
        <v>85</v>
      </c>
      <c r="W709" s="309"/>
      <c r="X709" s="309"/>
      <c r="AB709" s="309"/>
      <c r="AC709" s="309"/>
      <c r="AE709" s="309"/>
      <c r="AF709" s="309"/>
      <c r="AG709" s="309"/>
      <c r="AH709" s="309"/>
      <c r="AI709" s="309"/>
      <c r="AJ709" s="309"/>
      <c r="AK709" s="309"/>
      <c r="AL709" s="309"/>
    </row>
    <row r="710" spans="2:52" ht="15" customHeight="1">
      <c r="B710" s="460"/>
      <c r="C710" s="458"/>
      <c r="D710" s="297" t="s">
        <v>510</v>
      </c>
      <c r="E710" s="298">
        <v>0</v>
      </c>
      <c r="F710" s="299">
        <v>3</v>
      </c>
      <c r="G710" s="299">
        <v>21</v>
      </c>
      <c r="H710" s="299">
        <v>24</v>
      </c>
      <c r="I710" s="299">
        <v>9</v>
      </c>
      <c r="J710" s="299">
        <v>37</v>
      </c>
      <c r="K710" s="299">
        <v>20</v>
      </c>
      <c r="L710" s="299">
        <v>0.09</v>
      </c>
      <c r="M710" s="299">
        <v>2.1</v>
      </c>
      <c r="N710" s="299">
        <v>2.19</v>
      </c>
      <c r="O710" s="299"/>
      <c r="P710" s="299" t="s">
        <v>506</v>
      </c>
      <c r="Q710" s="299">
        <v>2.2999999999999998</v>
      </c>
      <c r="R710" s="299">
        <v>24.8</v>
      </c>
      <c r="S710" s="300">
        <v>77</v>
      </c>
      <c r="W710" s="309"/>
      <c r="X710" s="309"/>
      <c r="AB710" s="309"/>
      <c r="AC710" s="309"/>
      <c r="AE710" s="309"/>
      <c r="AF710" s="309"/>
      <c r="AG710" s="309"/>
      <c r="AH710" s="309"/>
      <c r="AI710" s="309"/>
      <c r="AJ710" s="309"/>
      <c r="AK710" s="309"/>
      <c r="AL710" s="309"/>
    </row>
    <row r="711" spans="2:52" ht="15" customHeight="1">
      <c r="B711" s="460"/>
      <c r="C711" s="458"/>
      <c r="D711" s="297" t="s">
        <v>511</v>
      </c>
      <c r="E711" s="298">
        <v>0</v>
      </c>
      <c r="F711" s="299">
        <v>2</v>
      </c>
      <c r="G711" s="299">
        <v>21</v>
      </c>
      <c r="H711" s="299">
        <v>23</v>
      </c>
      <c r="I711" s="299">
        <v>15</v>
      </c>
      <c r="J711" s="299">
        <v>35</v>
      </c>
      <c r="K711" s="299">
        <v>11</v>
      </c>
      <c r="L711" s="299">
        <v>0.1</v>
      </c>
      <c r="M711" s="299">
        <v>2.0299999999999998</v>
      </c>
      <c r="N711" s="299">
        <v>2.13</v>
      </c>
      <c r="O711" s="299"/>
      <c r="P711" s="299" t="s">
        <v>534</v>
      </c>
      <c r="Q711" s="299">
        <v>0.9</v>
      </c>
      <c r="R711" s="299">
        <v>26.3</v>
      </c>
      <c r="S711" s="300">
        <v>71</v>
      </c>
      <c r="W711" s="309"/>
      <c r="X711" s="309"/>
      <c r="AB711" s="309"/>
      <c r="AC711" s="309"/>
      <c r="AE711" s="309"/>
      <c r="AF711" s="309"/>
      <c r="AG711" s="309"/>
      <c r="AH711" s="309"/>
      <c r="AI711" s="309"/>
      <c r="AJ711" s="309"/>
      <c r="AK711" s="309"/>
      <c r="AL711" s="309"/>
    </row>
    <row r="712" spans="2:52" ht="15" customHeight="1" thickBot="1">
      <c r="B712" s="460"/>
      <c r="C712" s="458"/>
      <c r="D712" s="310" t="s">
        <v>512</v>
      </c>
      <c r="E712" s="311">
        <v>0</v>
      </c>
      <c r="F712" s="304">
        <v>2</v>
      </c>
      <c r="G712" s="304">
        <v>21</v>
      </c>
      <c r="H712" s="304">
        <v>23</v>
      </c>
      <c r="I712" s="304">
        <v>23</v>
      </c>
      <c r="J712" s="304">
        <v>27</v>
      </c>
      <c r="K712" s="304">
        <v>14</v>
      </c>
      <c r="L712" s="304">
        <v>0.1</v>
      </c>
      <c r="M712" s="304">
        <v>1.96</v>
      </c>
      <c r="N712" s="304">
        <v>2.06</v>
      </c>
      <c r="O712" s="304"/>
      <c r="P712" s="304" t="s">
        <v>535</v>
      </c>
      <c r="Q712" s="304">
        <v>1.4</v>
      </c>
      <c r="R712" s="304">
        <v>28.6</v>
      </c>
      <c r="S712" s="305">
        <v>66</v>
      </c>
      <c r="W712" s="309"/>
      <c r="X712" s="309"/>
      <c r="AB712" s="309"/>
      <c r="AC712" s="309"/>
      <c r="AE712" s="309"/>
      <c r="AF712" s="309"/>
      <c r="AG712" s="309"/>
      <c r="AH712" s="309"/>
      <c r="AI712" s="309"/>
      <c r="AJ712" s="309"/>
      <c r="AK712" s="309"/>
      <c r="AL712" s="309"/>
    </row>
    <row r="713" spans="2:52" ht="15" customHeight="1">
      <c r="B713" s="455"/>
      <c r="C713" s="458"/>
      <c r="D713" s="293" t="s">
        <v>514</v>
      </c>
      <c r="E713" s="294">
        <v>0</v>
      </c>
      <c r="F713" s="295">
        <v>1</v>
      </c>
      <c r="G713" s="295">
        <v>19</v>
      </c>
      <c r="H713" s="295">
        <v>20</v>
      </c>
      <c r="I713" s="295">
        <v>29</v>
      </c>
      <c r="J713" s="295">
        <v>12</v>
      </c>
      <c r="K713" s="295">
        <v>7</v>
      </c>
      <c r="L713" s="295">
        <v>0.09</v>
      </c>
      <c r="M713" s="295">
        <v>1.87</v>
      </c>
      <c r="N713" s="295">
        <v>1.96</v>
      </c>
      <c r="O713" s="295"/>
      <c r="P713" s="295" t="s">
        <v>515</v>
      </c>
      <c r="Q713" s="295">
        <v>2.2999999999999998</v>
      </c>
      <c r="R713" s="295">
        <v>30.7</v>
      </c>
      <c r="S713" s="296">
        <v>64</v>
      </c>
      <c r="W713" s="309"/>
      <c r="X713" s="309"/>
      <c r="AB713" s="309"/>
      <c r="AC713" s="309"/>
      <c r="AD713" s="309"/>
      <c r="AE713" s="309"/>
      <c r="AF713" s="309"/>
      <c r="AG713" s="309"/>
      <c r="AH713" s="309"/>
      <c r="AI713" s="309"/>
      <c r="AJ713" s="309"/>
      <c r="AK713" s="309"/>
      <c r="AL713" s="309"/>
      <c r="AM713" s="309"/>
      <c r="AN713" s="309"/>
      <c r="AO713" s="309"/>
      <c r="AP713" s="309"/>
      <c r="AQ713" s="309"/>
      <c r="AR713" s="309"/>
      <c r="AS713" s="309"/>
      <c r="AT713" s="309"/>
      <c r="AU713" s="309"/>
      <c r="AV713" s="309"/>
      <c r="AW713" s="309"/>
      <c r="AX713" s="309"/>
      <c r="AY713" s="309"/>
      <c r="AZ713" s="309"/>
    </row>
    <row r="714" spans="2:52" ht="15" customHeight="1">
      <c r="B714" s="455"/>
      <c r="C714" s="458"/>
      <c r="D714" s="297" t="s">
        <v>516</v>
      </c>
      <c r="E714" s="298">
        <v>0</v>
      </c>
      <c r="F714" s="299">
        <v>1</v>
      </c>
      <c r="G714" s="299">
        <v>21</v>
      </c>
      <c r="H714" s="299">
        <v>22</v>
      </c>
      <c r="I714" s="299">
        <v>38</v>
      </c>
      <c r="J714" s="299">
        <v>17</v>
      </c>
      <c r="K714" s="299">
        <v>12</v>
      </c>
      <c r="L714" s="299">
        <v>0.09</v>
      </c>
      <c r="M714" s="299">
        <v>1.85</v>
      </c>
      <c r="N714" s="299">
        <v>1.94</v>
      </c>
      <c r="O714" s="299"/>
      <c r="P714" s="299" t="s">
        <v>515</v>
      </c>
      <c r="Q714" s="299">
        <v>2.6</v>
      </c>
      <c r="R714" s="299">
        <v>32</v>
      </c>
      <c r="S714" s="300">
        <v>55</v>
      </c>
      <c r="W714" s="309"/>
      <c r="X714" s="309"/>
      <c r="AB714" s="309"/>
      <c r="AC714" s="309"/>
      <c r="AD714" s="309"/>
      <c r="AE714" s="309"/>
      <c r="AF714" s="309"/>
      <c r="AG714" s="309"/>
      <c r="AH714" s="309"/>
      <c r="AI714" s="309"/>
      <c r="AJ714" s="309"/>
      <c r="AK714" s="309"/>
      <c r="AL714" s="309"/>
      <c r="AM714" s="309"/>
      <c r="AN714" s="309"/>
      <c r="AO714" s="309"/>
      <c r="AP714" s="309"/>
      <c r="AQ714" s="309"/>
      <c r="AR714" s="309"/>
      <c r="AS714" s="309"/>
      <c r="AT714" s="309"/>
      <c r="AU714" s="309"/>
      <c r="AV714" s="309"/>
      <c r="AW714" s="309"/>
      <c r="AX714" s="309"/>
      <c r="AY714" s="309"/>
      <c r="AZ714" s="309"/>
    </row>
    <row r="715" spans="2:52" ht="15" customHeight="1">
      <c r="B715" s="455"/>
      <c r="C715" s="458"/>
      <c r="D715" s="297" t="s">
        <v>517</v>
      </c>
      <c r="E715" s="298">
        <v>0</v>
      </c>
      <c r="F715" s="299">
        <v>1</v>
      </c>
      <c r="G715" s="299">
        <v>18</v>
      </c>
      <c r="H715" s="299">
        <v>19</v>
      </c>
      <c r="I715" s="299">
        <v>52</v>
      </c>
      <c r="J715" s="299">
        <v>21</v>
      </c>
      <c r="K715" s="299">
        <v>13</v>
      </c>
      <c r="L715" s="299">
        <v>0.1</v>
      </c>
      <c r="M715" s="299">
        <v>1.89</v>
      </c>
      <c r="N715" s="299">
        <v>1.99</v>
      </c>
      <c r="O715" s="299"/>
      <c r="P715" s="299" t="s">
        <v>538</v>
      </c>
      <c r="Q715" s="299">
        <v>1.7</v>
      </c>
      <c r="R715" s="299">
        <v>32.5</v>
      </c>
      <c r="S715" s="300">
        <v>52</v>
      </c>
      <c r="W715" s="309"/>
      <c r="X715" s="309"/>
      <c r="AB715" s="309"/>
      <c r="AC715" s="309"/>
      <c r="AD715" s="309"/>
      <c r="AE715" s="309"/>
      <c r="AF715" s="309"/>
      <c r="AG715" s="309"/>
      <c r="AH715" s="309"/>
      <c r="AI715" s="309"/>
      <c r="AJ715" s="309"/>
      <c r="AK715" s="309"/>
      <c r="AL715" s="309"/>
      <c r="AM715" s="309"/>
      <c r="AN715" s="309"/>
      <c r="AO715" s="309"/>
      <c r="AP715" s="309"/>
      <c r="AQ715" s="309"/>
      <c r="AR715" s="309"/>
      <c r="AS715" s="309"/>
      <c r="AT715" s="309"/>
      <c r="AU715" s="309"/>
      <c r="AV715" s="309"/>
      <c r="AW715" s="309"/>
      <c r="AX715" s="309"/>
      <c r="AY715" s="309"/>
      <c r="AZ715" s="309"/>
    </row>
    <row r="716" spans="2:52" ht="15" customHeight="1">
      <c r="B716" s="455"/>
      <c r="C716" s="458"/>
      <c r="D716" s="297" t="s">
        <v>519</v>
      </c>
      <c r="E716" s="298">
        <v>0</v>
      </c>
      <c r="F716" s="299">
        <v>1</v>
      </c>
      <c r="G716" s="299">
        <v>18</v>
      </c>
      <c r="H716" s="299">
        <v>19</v>
      </c>
      <c r="I716" s="299">
        <v>56</v>
      </c>
      <c r="J716" s="299">
        <v>21</v>
      </c>
      <c r="K716" s="299">
        <v>18</v>
      </c>
      <c r="L716" s="299">
        <v>0.11</v>
      </c>
      <c r="M716" s="299">
        <v>1.88</v>
      </c>
      <c r="N716" s="299">
        <v>1.99</v>
      </c>
      <c r="O716" s="299"/>
      <c r="P716" s="299" t="s">
        <v>538</v>
      </c>
      <c r="Q716" s="299">
        <v>2.8</v>
      </c>
      <c r="R716" s="299">
        <v>31.5</v>
      </c>
      <c r="S716" s="300">
        <v>51</v>
      </c>
      <c r="W716" s="309"/>
      <c r="X716" s="309"/>
      <c r="AB716" s="309"/>
      <c r="AC716" s="309"/>
      <c r="AD716" s="309"/>
      <c r="AE716" s="309"/>
      <c r="AF716" s="309"/>
      <c r="AG716" s="309"/>
      <c r="AH716" s="309"/>
      <c r="AI716" s="309"/>
      <c r="AJ716" s="309"/>
      <c r="AK716" s="309"/>
      <c r="AL716" s="309"/>
      <c r="AM716" s="309"/>
      <c r="AN716" s="309"/>
      <c r="AO716" s="309"/>
      <c r="AP716" s="309"/>
      <c r="AQ716" s="309"/>
      <c r="AR716" s="309"/>
      <c r="AS716" s="309"/>
      <c r="AT716" s="309"/>
      <c r="AU716" s="309"/>
      <c r="AV716" s="309"/>
      <c r="AW716" s="309"/>
      <c r="AX716" s="309"/>
      <c r="AY716" s="309"/>
      <c r="AZ716" s="309"/>
    </row>
    <row r="717" spans="2:52" ht="15" customHeight="1">
      <c r="B717" s="455"/>
      <c r="C717" s="458"/>
      <c r="D717" s="297" t="s">
        <v>520</v>
      </c>
      <c r="E717" s="298">
        <v>0</v>
      </c>
      <c r="F717" s="299">
        <v>1</v>
      </c>
      <c r="G717" s="299">
        <v>19</v>
      </c>
      <c r="H717" s="299">
        <v>20</v>
      </c>
      <c r="I717" s="299">
        <v>57</v>
      </c>
      <c r="J717" s="299">
        <v>20</v>
      </c>
      <c r="K717" s="299">
        <v>13</v>
      </c>
      <c r="L717" s="299">
        <v>0.11</v>
      </c>
      <c r="M717" s="299">
        <v>1.87</v>
      </c>
      <c r="N717" s="299">
        <v>1.98</v>
      </c>
      <c r="O717" s="299"/>
      <c r="P717" s="299" t="s">
        <v>538</v>
      </c>
      <c r="Q717" s="299">
        <v>3.2</v>
      </c>
      <c r="R717" s="299">
        <v>31.6</v>
      </c>
      <c r="S717" s="300">
        <v>52</v>
      </c>
      <c r="W717" s="309"/>
      <c r="X717" s="309"/>
      <c r="AB717" s="309"/>
      <c r="AC717" s="309"/>
      <c r="AD717" s="309"/>
      <c r="AE717" s="309"/>
      <c r="AF717" s="309"/>
      <c r="AG717" s="309"/>
      <c r="AH717" s="309"/>
      <c r="AI717" s="309"/>
      <c r="AJ717" s="309"/>
      <c r="AK717" s="309"/>
      <c r="AL717" s="309"/>
      <c r="AM717" s="309"/>
      <c r="AN717" s="309"/>
      <c r="AO717" s="309"/>
      <c r="AP717" s="309"/>
      <c r="AQ717" s="309"/>
      <c r="AR717" s="309"/>
      <c r="AS717" s="309"/>
      <c r="AT717" s="309"/>
      <c r="AU717" s="309"/>
      <c r="AV717" s="309"/>
      <c r="AW717" s="309"/>
      <c r="AX717" s="309"/>
      <c r="AY717" s="309"/>
      <c r="AZ717" s="309"/>
    </row>
    <row r="718" spans="2:52" ht="15" customHeight="1">
      <c r="B718" s="455"/>
      <c r="C718" s="458"/>
      <c r="D718" s="297" t="s">
        <v>521</v>
      </c>
      <c r="E718" s="298">
        <v>0</v>
      </c>
      <c r="F718" s="299">
        <v>1</v>
      </c>
      <c r="G718" s="299">
        <v>18</v>
      </c>
      <c r="H718" s="299">
        <v>19</v>
      </c>
      <c r="I718" s="299">
        <v>62</v>
      </c>
      <c r="J718" s="299">
        <v>27</v>
      </c>
      <c r="K718" s="299">
        <v>16</v>
      </c>
      <c r="L718" s="299">
        <v>0.09</v>
      </c>
      <c r="M718" s="299">
        <v>1.86</v>
      </c>
      <c r="N718" s="299">
        <v>1.95</v>
      </c>
      <c r="O718" s="299"/>
      <c r="P718" s="299" t="s">
        <v>538</v>
      </c>
      <c r="Q718" s="299">
        <v>2.9</v>
      </c>
      <c r="R718" s="299">
        <v>32.200000000000003</v>
      </c>
      <c r="S718" s="300">
        <v>57</v>
      </c>
      <c r="W718" s="309"/>
      <c r="X718" s="309"/>
      <c r="AB718" s="309"/>
      <c r="AC718" s="309"/>
      <c r="AD718" s="309"/>
      <c r="AE718" s="309"/>
      <c r="AF718" s="309"/>
      <c r="AG718" s="309"/>
      <c r="AH718" s="309"/>
      <c r="AI718" s="309"/>
      <c r="AJ718" s="309"/>
      <c r="AK718" s="309"/>
      <c r="AL718" s="309"/>
      <c r="AM718" s="309"/>
      <c r="AN718" s="309"/>
      <c r="AO718" s="309"/>
      <c r="AP718" s="309"/>
      <c r="AQ718" s="309"/>
      <c r="AR718" s="309"/>
      <c r="AS718" s="309"/>
      <c r="AT718" s="309"/>
      <c r="AU718" s="309"/>
      <c r="AV718" s="309"/>
      <c r="AW718" s="309"/>
      <c r="AX718" s="309"/>
      <c r="AY718" s="309"/>
      <c r="AZ718" s="309"/>
    </row>
    <row r="719" spans="2:52" ht="15" customHeight="1">
      <c r="B719" s="455"/>
      <c r="C719" s="458"/>
      <c r="D719" s="297" t="s">
        <v>522</v>
      </c>
      <c r="E719" s="298">
        <v>1</v>
      </c>
      <c r="F719" s="299">
        <v>0</v>
      </c>
      <c r="G719" s="299">
        <v>17</v>
      </c>
      <c r="H719" s="299">
        <v>17</v>
      </c>
      <c r="I719" s="299">
        <v>59</v>
      </c>
      <c r="J719" s="299">
        <v>41</v>
      </c>
      <c r="K719" s="299">
        <v>19</v>
      </c>
      <c r="L719" s="299">
        <v>0.1</v>
      </c>
      <c r="M719" s="299">
        <v>1.86</v>
      </c>
      <c r="N719" s="299">
        <v>1.96</v>
      </c>
      <c r="O719" s="299"/>
      <c r="P719" s="299" t="s">
        <v>538</v>
      </c>
      <c r="Q719" s="299">
        <v>2.7</v>
      </c>
      <c r="R719" s="299">
        <v>30.4</v>
      </c>
      <c r="S719" s="300">
        <v>64</v>
      </c>
      <c r="W719" s="309"/>
      <c r="X719" s="309"/>
      <c r="AB719" s="309"/>
      <c r="AC719" s="309"/>
      <c r="AD719" s="309"/>
      <c r="AE719" s="309"/>
      <c r="AF719" s="309"/>
      <c r="AG719" s="309"/>
      <c r="AH719" s="309"/>
      <c r="AI719" s="309"/>
      <c r="AJ719" s="309"/>
      <c r="AK719" s="309"/>
      <c r="AL719" s="309"/>
      <c r="AM719" s="309"/>
      <c r="AN719" s="309"/>
      <c r="AO719" s="309"/>
      <c r="AP719" s="309"/>
      <c r="AQ719" s="309"/>
      <c r="AR719" s="309"/>
      <c r="AS719" s="309"/>
      <c r="AT719" s="309"/>
      <c r="AU719" s="309"/>
      <c r="AV719" s="309"/>
      <c r="AW719" s="309"/>
      <c r="AX719" s="309"/>
      <c r="AY719" s="309"/>
      <c r="AZ719" s="309"/>
    </row>
    <row r="720" spans="2:52" ht="15" customHeight="1">
      <c r="B720" s="455"/>
      <c r="C720" s="458"/>
      <c r="D720" s="297" t="s">
        <v>523</v>
      </c>
      <c r="E720" s="298">
        <v>0</v>
      </c>
      <c r="F720" s="299">
        <v>0</v>
      </c>
      <c r="G720" s="299">
        <v>13</v>
      </c>
      <c r="H720" s="299">
        <v>13</v>
      </c>
      <c r="I720" s="299">
        <v>48</v>
      </c>
      <c r="J720" s="299">
        <v>35</v>
      </c>
      <c r="K720" s="299">
        <v>15</v>
      </c>
      <c r="L720" s="299">
        <v>0.09</v>
      </c>
      <c r="M720" s="299">
        <v>1.88</v>
      </c>
      <c r="N720" s="299">
        <v>1.97</v>
      </c>
      <c r="O720" s="299"/>
      <c r="P720" s="299" t="s">
        <v>518</v>
      </c>
      <c r="Q720" s="299">
        <v>2.2000000000000002</v>
      </c>
      <c r="R720" s="299">
        <v>29.9</v>
      </c>
      <c r="S720" s="300">
        <v>68</v>
      </c>
      <c r="W720" s="309"/>
      <c r="X720" s="309"/>
      <c r="AB720" s="309"/>
      <c r="AC720" s="309"/>
      <c r="AD720" s="309"/>
      <c r="AE720" s="309"/>
      <c r="AF720" s="309"/>
      <c r="AG720" s="309"/>
      <c r="AH720" s="309"/>
      <c r="AI720" s="309"/>
      <c r="AJ720" s="309"/>
      <c r="AK720" s="309"/>
      <c r="AL720" s="309"/>
      <c r="AM720" s="309"/>
      <c r="AN720" s="309"/>
      <c r="AO720" s="309"/>
      <c r="AP720" s="309"/>
      <c r="AQ720" s="309"/>
      <c r="AR720" s="309"/>
      <c r="AS720" s="309"/>
      <c r="AT720" s="309"/>
      <c r="AU720" s="309"/>
      <c r="AV720" s="309"/>
      <c r="AW720" s="309"/>
      <c r="AX720" s="309"/>
      <c r="AY720" s="309"/>
      <c r="AZ720" s="309"/>
    </row>
    <row r="721" spans="2:52" ht="15" customHeight="1">
      <c r="B721" s="455"/>
      <c r="C721" s="458"/>
      <c r="D721" s="297" t="s">
        <v>524</v>
      </c>
      <c r="E721" s="298">
        <v>0</v>
      </c>
      <c r="F721" s="299">
        <v>0</v>
      </c>
      <c r="G721" s="299">
        <v>14</v>
      </c>
      <c r="H721" s="299">
        <v>14</v>
      </c>
      <c r="I721" s="299">
        <v>33</v>
      </c>
      <c r="J721" s="299">
        <v>29</v>
      </c>
      <c r="K721" s="299">
        <v>13</v>
      </c>
      <c r="L721" s="299">
        <v>0.09</v>
      </c>
      <c r="M721" s="299">
        <v>1.89</v>
      </c>
      <c r="N721" s="299">
        <v>1.98</v>
      </c>
      <c r="O721" s="299"/>
      <c r="P721" s="299" t="s">
        <v>538</v>
      </c>
      <c r="Q721" s="299">
        <v>2.2999999999999998</v>
      </c>
      <c r="R721" s="299">
        <v>28.7</v>
      </c>
      <c r="S721" s="300">
        <v>78</v>
      </c>
      <c r="W721" s="309"/>
      <c r="X721" s="309"/>
      <c r="AB721" s="309"/>
      <c r="AC721" s="309"/>
      <c r="AD721" s="309"/>
      <c r="AE721" s="309"/>
      <c r="AF721" s="309"/>
      <c r="AG721" s="309"/>
      <c r="AH721" s="309"/>
      <c r="AI721" s="309"/>
      <c r="AJ721" s="309"/>
      <c r="AK721" s="309"/>
      <c r="AL721" s="309"/>
      <c r="AM721" s="309"/>
      <c r="AN721" s="309"/>
      <c r="AO721" s="309"/>
      <c r="AP721" s="309"/>
      <c r="AQ721" s="309"/>
      <c r="AR721" s="309"/>
      <c r="AS721" s="309"/>
      <c r="AT721" s="309"/>
      <c r="AU721" s="309"/>
      <c r="AV721" s="309"/>
      <c r="AW721" s="309"/>
      <c r="AX721" s="309"/>
      <c r="AY721" s="309"/>
      <c r="AZ721" s="309"/>
    </row>
    <row r="722" spans="2:52" ht="15" customHeight="1">
      <c r="B722" s="455"/>
      <c r="C722" s="458"/>
      <c r="D722" s="297" t="s">
        <v>525</v>
      </c>
      <c r="E722" s="298">
        <v>0</v>
      </c>
      <c r="F722" s="299">
        <v>0</v>
      </c>
      <c r="G722" s="299">
        <v>15</v>
      </c>
      <c r="H722" s="299">
        <v>15</v>
      </c>
      <c r="I722" s="299">
        <v>21</v>
      </c>
      <c r="J722" s="299">
        <v>22</v>
      </c>
      <c r="K722" s="299">
        <v>13</v>
      </c>
      <c r="L722" s="299">
        <v>0.09</v>
      </c>
      <c r="M722" s="299">
        <v>1.9</v>
      </c>
      <c r="N722" s="299">
        <v>1.99</v>
      </c>
      <c r="O722" s="299"/>
      <c r="P722" s="299" t="s">
        <v>538</v>
      </c>
      <c r="Q722" s="299">
        <v>1.3</v>
      </c>
      <c r="R722" s="299">
        <v>27.6</v>
      </c>
      <c r="S722" s="300">
        <v>79</v>
      </c>
      <c r="W722" s="309"/>
      <c r="X722" s="309"/>
      <c r="AB722" s="309"/>
      <c r="AC722" s="309"/>
      <c r="AD722" s="309"/>
      <c r="AE722" s="309"/>
      <c r="AF722" s="309"/>
      <c r="AG722" s="309"/>
      <c r="AH722" s="309"/>
      <c r="AI722" s="309"/>
      <c r="AJ722" s="309"/>
      <c r="AK722" s="309"/>
      <c r="AL722" s="309"/>
      <c r="AM722" s="309"/>
      <c r="AN722" s="309"/>
      <c r="AO722" s="309"/>
      <c r="AP722" s="309"/>
      <c r="AQ722" s="309"/>
      <c r="AR722" s="309"/>
      <c r="AS722" s="309"/>
      <c r="AT722" s="309"/>
      <c r="AU722" s="309"/>
      <c r="AV722" s="309"/>
      <c r="AW722" s="309"/>
      <c r="AX722" s="309"/>
      <c r="AY722" s="309"/>
      <c r="AZ722" s="309"/>
    </row>
    <row r="723" spans="2:52" ht="15" customHeight="1">
      <c r="B723" s="455"/>
      <c r="C723" s="458"/>
      <c r="D723" s="297" t="s">
        <v>526</v>
      </c>
      <c r="E723" s="298">
        <v>0</v>
      </c>
      <c r="F723" s="299">
        <v>0</v>
      </c>
      <c r="G723" s="299">
        <v>13</v>
      </c>
      <c r="H723" s="299">
        <v>13</v>
      </c>
      <c r="I723" s="299">
        <v>18</v>
      </c>
      <c r="J723" s="299">
        <v>24</v>
      </c>
      <c r="K723" s="299">
        <v>11</v>
      </c>
      <c r="L723" s="299">
        <v>0.09</v>
      </c>
      <c r="M723" s="299">
        <v>1.9</v>
      </c>
      <c r="N723" s="299">
        <v>1.99</v>
      </c>
      <c r="O723" s="299"/>
      <c r="P723" s="299" t="s">
        <v>515</v>
      </c>
      <c r="Q723" s="299">
        <v>0.4</v>
      </c>
      <c r="R723" s="299">
        <v>27</v>
      </c>
      <c r="S723" s="300">
        <v>83</v>
      </c>
      <c r="W723" s="309"/>
      <c r="X723" s="309"/>
      <c r="AB723" s="309"/>
      <c r="AC723" s="309"/>
      <c r="AD723" s="309"/>
      <c r="AE723" s="309"/>
      <c r="AF723" s="309"/>
      <c r="AG723" s="309"/>
      <c r="AH723" s="309"/>
      <c r="AI723" s="309"/>
      <c r="AJ723" s="309"/>
      <c r="AK723" s="309"/>
      <c r="AL723" s="309"/>
      <c r="AM723" s="309"/>
      <c r="AN723" s="309"/>
      <c r="AO723" s="309"/>
      <c r="AP723" s="309"/>
      <c r="AQ723" s="309"/>
      <c r="AR723" s="309"/>
      <c r="AS723" s="309"/>
      <c r="AT723" s="309"/>
      <c r="AU723" s="309"/>
      <c r="AV723" s="309"/>
      <c r="AW723" s="309"/>
      <c r="AX723" s="309"/>
      <c r="AY723" s="309"/>
      <c r="AZ723" s="309"/>
    </row>
    <row r="724" spans="2:52" ht="15" customHeight="1">
      <c r="B724" s="455"/>
      <c r="C724" s="458"/>
      <c r="D724" s="297" t="s">
        <v>527</v>
      </c>
      <c r="E724" s="298">
        <v>0</v>
      </c>
      <c r="F724" s="299">
        <v>0</v>
      </c>
      <c r="G724" s="299">
        <v>14</v>
      </c>
      <c r="H724" s="299">
        <v>14</v>
      </c>
      <c r="I724" s="299">
        <v>15</v>
      </c>
      <c r="J724" s="299">
        <v>17</v>
      </c>
      <c r="K724" s="299">
        <v>12</v>
      </c>
      <c r="L724" s="299">
        <v>0.1</v>
      </c>
      <c r="M724" s="299">
        <v>2.06</v>
      </c>
      <c r="N724" s="299">
        <v>2.16</v>
      </c>
      <c r="O724" s="299"/>
      <c r="P724" s="299" t="s">
        <v>265</v>
      </c>
      <c r="Q724" s="299">
        <v>0.9</v>
      </c>
      <c r="R724" s="299">
        <v>26.1</v>
      </c>
      <c r="S724" s="300">
        <v>86</v>
      </c>
      <c r="W724" s="309"/>
      <c r="X724" s="309"/>
      <c r="AB724" s="309"/>
      <c r="AC724" s="309"/>
      <c r="AD724" s="309"/>
      <c r="AE724" s="309"/>
      <c r="AF724" s="309"/>
      <c r="AG724" s="309"/>
      <c r="AH724" s="309"/>
      <c r="AI724" s="309"/>
      <c r="AJ724" s="309"/>
      <c r="AK724" s="309"/>
      <c r="AL724" s="309"/>
      <c r="AM724" s="309"/>
      <c r="AN724" s="309"/>
      <c r="AO724" s="309"/>
      <c r="AP724" s="309"/>
      <c r="AQ724" s="309"/>
      <c r="AR724" s="309"/>
      <c r="AS724" s="309"/>
      <c r="AT724" s="309"/>
      <c r="AU724" s="309"/>
      <c r="AV724" s="309"/>
      <c r="AW724" s="309"/>
      <c r="AX724" s="309"/>
      <c r="AY724" s="309"/>
      <c r="AZ724" s="309"/>
    </row>
    <row r="725" spans="2:52" ht="15" customHeight="1">
      <c r="B725" s="455"/>
      <c r="C725" s="458"/>
      <c r="D725" s="297" t="s">
        <v>528</v>
      </c>
      <c r="E725" s="298">
        <v>0</v>
      </c>
      <c r="F725" s="299">
        <v>0</v>
      </c>
      <c r="G725" s="299">
        <v>15</v>
      </c>
      <c r="H725" s="299">
        <v>15</v>
      </c>
      <c r="I725" s="299">
        <v>18</v>
      </c>
      <c r="J725" s="299">
        <v>29</v>
      </c>
      <c r="K725" s="299">
        <v>8</v>
      </c>
      <c r="L725" s="299">
        <v>0.1</v>
      </c>
      <c r="M725" s="299">
        <v>2.08</v>
      </c>
      <c r="N725" s="299">
        <v>2.1800000000000002</v>
      </c>
      <c r="O725" s="299"/>
      <c r="P725" s="299" t="s">
        <v>539</v>
      </c>
      <c r="Q725" s="299">
        <v>1.3</v>
      </c>
      <c r="R725" s="299">
        <v>25.8</v>
      </c>
      <c r="S725" s="300">
        <v>86</v>
      </c>
      <c r="W725" s="309"/>
      <c r="X725" s="309"/>
      <c r="AB725" s="309"/>
      <c r="AC725" s="309"/>
      <c r="AD725" s="309"/>
      <c r="AE725" s="309"/>
      <c r="AF725" s="309"/>
      <c r="AG725" s="309"/>
      <c r="AH725" s="309"/>
      <c r="AI725" s="309"/>
      <c r="AJ725" s="309"/>
      <c r="AK725" s="309"/>
      <c r="AL725" s="309"/>
      <c r="AM725" s="309"/>
      <c r="AN725" s="309"/>
      <c r="AO725" s="309"/>
      <c r="AP725" s="309"/>
      <c r="AQ725" s="309"/>
      <c r="AR725" s="309"/>
      <c r="AS725" s="309"/>
      <c r="AT725" s="309"/>
      <c r="AU725" s="309"/>
      <c r="AV725" s="309"/>
      <c r="AW725" s="309"/>
      <c r="AX725" s="309"/>
      <c r="AY725" s="309"/>
      <c r="AZ725" s="309"/>
    </row>
    <row r="726" spans="2:52" ht="15" customHeight="1">
      <c r="B726" s="455"/>
      <c r="C726" s="459"/>
      <c r="D726" s="312" t="s">
        <v>529</v>
      </c>
      <c r="E726" s="313">
        <v>0</v>
      </c>
      <c r="F726" s="314">
        <v>0</v>
      </c>
      <c r="G726" s="314">
        <v>16</v>
      </c>
      <c r="H726" s="314">
        <v>16</v>
      </c>
      <c r="I726" s="314">
        <v>19</v>
      </c>
      <c r="J726" s="314">
        <v>32</v>
      </c>
      <c r="K726" s="314">
        <v>15</v>
      </c>
      <c r="L726" s="314">
        <v>0.1</v>
      </c>
      <c r="M726" s="314">
        <v>2.2200000000000002</v>
      </c>
      <c r="N726" s="314">
        <v>2.3199999999999998</v>
      </c>
      <c r="O726" s="314"/>
      <c r="P726" s="314" t="s">
        <v>506</v>
      </c>
      <c r="Q726" s="314">
        <v>0.9</v>
      </c>
      <c r="R726" s="314">
        <v>25</v>
      </c>
      <c r="S726" s="315">
        <v>88</v>
      </c>
      <c r="W726" s="309"/>
      <c r="X726" s="309"/>
      <c r="AB726" s="309"/>
      <c r="AC726" s="309"/>
      <c r="AD726" s="309"/>
      <c r="AE726" s="309"/>
      <c r="AF726" s="309"/>
      <c r="AG726" s="309"/>
      <c r="AH726" s="309"/>
      <c r="AI726" s="309"/>
      <c r="AJ726" s="309"/>
      <c r="AK726" s="309"/>
      <c r="AL726" s="309"/>
      <c r="AM726" s="309"/>
      <c r="AN726" s="309"/>
      <c r="AO726" s="309"/>
      <c r="AP726" s="309"/>
      <c r="AQ726" s="309"/>
      <c r="AR726" s="309"/>
      <c r="AS726" s="309"/>
      <c r="AT726" s="309"/>
      <c r="AU726" s="309"/>
      <c r="AV726" s="309"/>
      <c r="AW726" s="309"/>
      <c r="AX726" s="309"/>
      <c r="AY726" s="309"/>
      <c r="AZ726" s="309"/>
    </row>
    <row r="727" spans="2:52" ht="15" customHeight="1">
      <c r="B727" s="461"/>
      <c r="C727" s="457">
        <v>42663</v>
      </c>
      <c r="D727" s="293" t="s">
        <v>492</v>
      </c>
      <c r="E727" s="294">
        <v>0</v>
      </c>
      <c r="F727" s="295">
        <v>0</v>
      </c>
      <c r="G727" s="295">
        <v>10</v>
      </c>
      <c r="H727" s="295">
        <v>10</v>
      </c>
      <c r="I727" s="295">
        <v>19</v>
      </c>
      <c r="J727" s="295">
        <v>25</v>
      </c>
      <c r="K727" s="295">
        <v>18</v>
      </c>
      <c r="L727" s="295">
        <v>0.02</v>
      </c>
      <c r="M727" s="295">
        <v>1.96</v>
      </c>
      <c r="N727" s="295">
        <v>1.98</v>
      </c>
      <c r="O727" s="295"/>
      <c r="P727" s="295" t="s">
        <v>493</v>
      </c>
      <c r="Q727" s="295">
        <v>1.2</v>
      </c>
      <c r="R727" s="295">
        <v>15.9</v>
      </c>
      <c r="S727" s="296">
        <v>83</v>
      </c>
      <c r="U727" t="s">
        <v>548</v>
      </c>
      <c r="W727" s="309"/>
      <c r="X727" s="309"/>
      <c r="AB727" s="309"/>
      <c r="AC727" s="309"/>
      <c r="AE727" s="309"/>
      <c r="AF727" s="309"/>
      <c r="AG727" s="309"/>
      <c r="AH727" s="309"/>
      <c r="AI727" s="309"/>
      <c r="AJ727" s="309"/>
      <c r="AK727" s="309"/>
      <c r="AL727" s="309"/>
      <c r="AM727" s="309"/>
      <c r="AO727" s="309"/>
      <c r="AP727" s="309"/>
      <c r="AQ727" s="309"/>
      <c r="AR727" s="309"/>
      <c r="AS727" s="309"/>
      <c r="AT727" s="309"/>
      <c r="AU727" s="309"/>
      <c r="AV727" s="309"/>
      <c r="AW727" s="309"/>
      <c r="AX727" s="309"/>
      <c r="AY727" s="309"/>
      <c r="AZ727" s="309"/>
    </row>
    <row r="728" spans="2:52" ht="15" customHeight="1">
      <c r="B728" s="462"/>
      <c r="C728" s="458"/>
      <c r="D728" s="297" t="s">
        <v>495</v>
      </c>
      <c r="E728" s="298">
        <v>0</v>
      </c>
      <c r="F728" s="299">
        <v>0</v>
      </c>
      <c r="G728" s="299">
        <v>9</v>
      </c>
      <c r="H728" s="299">
        <v>9</v>
      </c>
      <c r="I728" s="299">
        <v>15</v>
      </c>
      <c r="J728" s="299">
        <v>25</v>
      </c>
      <c r="K728" s="299">
        <v>16</v>
      </c>
      <c r="L728" s="299">
        <v>0.01</v>
      </c>
      <c r="M728" s="299">
        <v>2.1</v>
      </c>
      <c r="N728" s="299">
        <v>2.11</v>
      </c>
      <c r="O728" s="299"/>
      <c r="P728" s="299" t="s">
        <v>534</v>
      </c>
      <c r="Q728" s="299">
        <v>0.5</v>
      </c>
      <c r="R728" s="299">
        <v>16.8</v>
      </c>
      <c r="S728" s="300">
        <v>82</v>
      </c>
      <c r="U728" t="s">
        <v>549</v>
      </c>
      <c r="W728" s="309"/>
      <c r="X728" s="309"/>
      <c r="AB728" s="309"/>
      <c r="AC728" s="309"/>
      <c r="AE728" s="309"/>
      <c r="AF728" s="309"/>
      <c r="AG728" s="309"/>
      <c r="AH728" s="309"/>
      <c r="AI728" s="309"/>
      <c r="AJ728" s="309"/>
      <c r="AK728" s="309"/>
      <c r="AL728" s="309"/>
      <c r="AM728" s="309"/>
      <c r="AO728" s="309"/>
      <c r="AP728" s="309"/>
      <c r="AQ728" s="309"/>
      <c r="AR728" s="309"/>
      <c r="AS728" s="309"/>
      <c r="AT728" s="309"/>
      <c r="AU728" s="309"/>
      <c r="AV728" s="309"/>
      <c r="AW728" s="309"/>
      <c r="AX728" s="309"/>
      <c r="AY728" s="309"/>
      <c r="AZ728" s="309"/>
    </row>
    <row r="729" spans="2:52" ht="15" customHeight="1">
      <c r="B729" s="462"/>
      <c r="C729" s="458"/>
      <c r="D729" s="297" t="s">
        <v>497</v>
      </c>
      <c r="E729" s="298">
        <v>0</v>
      </c>
      <c r="F729" s="299">
        <v>0</v>
      </c>
      <c r="G729" s="299">
        <v>9</v>
      </c>
      <c r="H729" s="299">
        <v>9</v>
      </c>
      <c r="I729" s="299">
        <v>14</v>
      </c>
      <c r="J729" s="299">
        <v>20</v>
      </c>
      <c r="K729" s="299">
        <v>17</v>
      </c>
      <c r="L729" s="299">
        <v>0.04</v>
      </c>
      <c r="M729" s="299">
        <v>2.1</v>
      </c>
      <c r="N729" s="299">
        <v>2.14</v>
      </c>
      <c r="O729" s="299"/>
      <c r="P729" s="299" t="s">
        <v>518</v>
      </c>
      <c r="Q729" s="299">
        <v>0.3</v>
      </c>
      <c r="R729" s="299">
        <v>17.100000000000001</v>
      </c>
      <c r="S729" s="300">
        <v>83</v>
      </c>
      <c r="U729" t="s">
        <v>550</v>
      </c>
      <c r="W729" s="309"/>
      <c r="X729" s="309"/>
      <c r="AB729" s="309"/>
      <c r="AC729" s="309"/>
      <c r="AE729" s="309"/>
      <c r="AF729" s="309"/>
      <c r="AG729" s="309"/>
      <c r="AH729" s="309"/>
      <c r="AI729" s="309"/>
      <c r="AJ729" s="309"/>
      <c r="AK729" s="309"/>
      <c r="AL729" s="309"/>
      <c r="AM729" s="309"/>
      <c r="AO729" s="309"/>
      <c r="AP729" s="309"/>
      <c r="AQ729" s="309"/>
      <c r="AR729" s="309"/>
      <c r="AS729" s="309"/>
      <c r="AT729" s="309"/>
      <c r="AU729" s="309"/>
      <c r="AV729" s="309"/>
      <c r="AW729" s="309"/>
      <c r="AX729" s="309"/>
      <c r="AY729" s="309"/>
      <c r="AZ729" s="309"/>
    </row>
    <row r="730" spans="2:52" ht="15" customHeight="1">
      <c r="B730" s="462"/>
      <c r="C730" s="458"/>
      <c r="D730" s="297" t="s">
        <v>500</v>
      </c>
      <c r="E730" s="298">
        <v>0</v>
      </c>
      <c r="F730" s="299">
        <v>0</v>
      </c>
      <c r="G730" s="299">
        <v>10</v>
      </c>
      <c r="H730" s="299">
        <v>10</v>
      </c>
      <c r="I730" s="299">
        <v>16</v>
      </c>
      <c r="J730" s="299">
        <v>31</v>
      </c>
      <c r="K730" s="299">
        <v>15</v>
      </c>
      <c r="L730" s="299">
        <v>0</v>
      </c>
      <c r="M730" s="299">
        <v>1.91</v>
      </c>
      <c r="N730" s="299">
        <v>1.91</v>
      </c>
      <c r="O730" s="299"/>
      <c r="P730" s="299" t="s">
        <v>518</v>
      </c>
      <c r="Q730" s="299">
        <v>0.7</v>
      </c>
      <c r="R730" s="299">
        <v>16.399999999999999</v>
      </c>
      <c r="S730" s="300">
        <v>90</v>
      </c>
      <c r="U730" t="s">
        <v>551</v>
      </c>
      <c r="W730" s="309"/>
      <c r="X730" s="309"/>
      <c r="AB730" s="309"/>
      <c r="AC730" s="309"/>
      <c r="AE730" s="309"/>
      <c r="AF730" s="309"/>
      <c r="AG730" s="309"/>
      <c r="AH730" s="309"/>
      <c r="AI730" s="309"/>
      <c r="AJ730" s="309"/>
      <c r="AK730" s="309"/>
      <c r="AL730" s="309"/>
      <c r="AM730" s="309"/>
      <c r="AO730" s="309"/>
      <c r="AP730" s="309"/>
      <c r="AQ730" s="309"/>
      <c r="AR730" s="309"/>
      <c r="AS730" s="309"/>
      <c r="AT730" s="309"/>
      <c r="AU730" s="309"/>
      <c r="AV730" s="309"/>
      <c r="AW730" s="309"/>
      <c r="AX730" s="309"/>
      <c r="AY730" s="309"/>
      <c r="AZ730" s="309"/>
    </row>
    <row r="731" spans="2:52" ht="15" customHeight="1">
      <c r="B731" s="462"/>
      <c r="C731" s="458"/>
      <c r="D731" s="297" t="s">
        <v>503</v>
      </c>
      <c r="E731" s="298">
        <v>0</v>
      </c>
      <c r="F731" s="299">
        <v>0</v>
      </c>
      <c r="G731" s="299">
        <v>11</v>
      </c>
      <c r="H731" s="299">
        <v>11</v>
      </c>
      <c r="I731" s="299">
        <v>10</v>
      </c>
      <c r="J731" s="299">
        <v>24</v>
      </c>
      <c r="K731" s="299">
        <v>15</v>
      </c>
      <c r="L731" s="299">
        <v>0.01</v>
      </c>
      <c r="M731" s="299">
        <v>1.93</v>
      </c>
      <c r="N731" s="299">
        <v>1.94</v>
      </c>
      <c r="O731" s="299"/>
      <c r="P731" s="299" t="s">
        <v>530</v>
      </c>
      <c r="Q731" s="299">
        <v>0.3</v>
      </c>
      <c r="R731" s="299">
        <v>15.7</v>
      </c>
      <c r="S731" s="300">
        <v>95</v>
      </c>
      <c r="U731" t="s">
        <v>552</v>
      </c>
      <c r="W731" s="309"/>
      <c r="X731" s="309"/>
      <c r="AB731" s="309"/>
      <c r="AC731" s="309"/>
      <c r="AE731" s="309"/>
      <c r="AF731" s="309"/>
      <c r="AG731" s="309"/>
      <c r="AH731" s="309"/>
      <c r="AI731" s="309"/>
      <c r="AJ731" s="309"/>
      <c r="AK731" s="309"/>
      <c r="AL731" s="309"/>
      <c r="AM731" s="309"/>
      <c r="AO731" s="309"/>
      <c r="AP731" s="309"/>
      <c r="AQ731" s="309"/>
      <c r="AR731" s="309"/>
      <c r="AS731" s="309"/>
      <c r="AT731" s="309"/>
      <c r="AU731" s="309"/>
      <c r="AV731" s="309"/>
      <c r="AW731" s="309"/>
      <c r="AX731" s="309"/>
      <c r="AY731" s="309"/>
      <c r="AZ731" s="309"/>
    </row>
    <row r="732" spans="2:52" ht="15" customHeight="1">
      <c r="B732" s="462"/>
      <c r="C732" s="458"/>
      <c r="D732" s="297" t="s">
        <v>505</v>
      </c>
      <c r="E732" s="298">
        <v>0</v>
      </c>
      <c r="F732" s="299">
        <v>1</v>
      </c>
      <c r="G732" s="299">
        <v>13</v>
      </c>
      <c r="H732" s="299">
        <v>14</v>
      </c>
      <c r="I732" s="299">
        <v>11</v>
      </c>
      <c r="J732" s="299">
        <v>22</v>
      </c>
      <c r="K732" s="299">
        <v>16</v>
      </c>
      <c r="L732" s="299">
        <v>0.02</v>
      </c>
      <c r="M732" s="299">
        <v>1.98</v>
      </c>
      <c r="N732" s="299">
        <v>2</v>
      </c>
      <c r="O732" s="299"/>
      <c r="P732" s="299" t="s">
        <v>493</v>
      </c>
      <c r="Q732" s="299">
        <v>0.3</v>
      </c>
      <c r="R732" s="299">
        <v>14.3</v>
      </c>
      <c r="S732" s="300">
        <v>94</v>
      </c>
      <c r="U732" t="s">
        <v>553</v>
      </c>
      <c r="W732" s="309"/>
      <c r="X732" s="309"/>
      <c r="AB732" s="309"/>
      <c r="AC732" s="309"/>
      <c r="AE732" s="309"/>
      <c r="AF732" s="309"/>
      <c r="AG732" s="309"/>
      <c r="AH732" s="309"/>
      <c r="AI732" s="309"/>
      <c r="AJ732" s="309"/>
      <c r="AK732" s="309"/>
      <c r="AL732" s="309"/>
      <c r="AM732" s="309"/>
      <c r="AO732" s="309"/>
      <c r="AP732" s="309"/>
      <c r="AQ732" s="309"/>
      <c r="AR732" s="309"/>
      <c r="AS732" s="309"/>
      <c r="AT732" s="309"/>
      <c r="AU732" s="309"/>
      <c r="AV732" s="309"/>
      <c r="AW732" s="309"/>
      <c r="AX732" s="309"/>
      <c r="AY732" s="309"/>
      <c r="AZ732" s="309"/>
    </row>
    <row r="733" spans="2:52" ht="15" customHeight="1">
      <c r="B733" s="462"/>
      <c r="C733" s="458"/>
      <c r="D733" s="297" t="s">
        <v>508</v>
      </c>
      <c r="E733" s="298">
        <v>0</v>
      </c>
      <c r="F733" s="299">
        <v>7</v>
      </c>
      <c r="G733" s="299">
        <v>16</v>
      </c>
      <c r="H733" s="299">
        <v>23</v>
      </c>
      <c r="I733" s="299">
        <v>3</v>
      </c>
      <c r="J733" s="299">
        <v>26</v>
      </c>
      <c r="K733" s="299">
        <v>15</v>
      </c>
      <c r="L733" s="299">
        <v>0.05</v>
      </c>
      <c r="M733" s="299">
        <v>2.0299999999999998</v>
      </c>
      <c r="N733" s="299">
        <v>2.08</v>
      </c>
      <c r="O733" s="299"/>
      <c r="P733" s="299" t="s">
        <v>493</v>
      </c>
      <c r="Q733" s="299">
        <v>1</v>
      </c>
      <c r="R733" s="299">
        <v>15.7</v>
      </c>
      <c r="S733" s="300">
        <v>93</v>
      </c>
      <c r="U733" t="s">
        <v>554</v>
      </c>
      <c r="W733" s="309"/>
      <c r="X733" s="309"/>
      <c r="AB733" s="309"/>
      <c r="AC733" s="309"/>
      <c r="AE733" s="309"/>
      <c r="AF733" s="309"/>
      <c r="AG733" s="309"/>
      <c r="AH733" s="309"/>
      <c r="AI733" s="309"/>
      <c r="AJ733" s="309"/>
      <c r="AK733" s="309"/>
      <c r="AL733" s="309"/>
      <c r="AM733" s="309"/>
      <c r="AO733" s="309"/>
      <c r="AP733" s="309"/>
      <c r="AQ733" s="309"/>
      <c r="AR733" s="309"/>
      <c r="AS733" s="309"/>
      <c r="AT733" s="309"/>
      <c r="AU733" s="309"/>
      <c r="AV733" s="309"/>
      <c r="AW733" s="309"/>
      <c r="AX733" s="309"/>
      <c r="AY733" s="309"/>
      <c r="AZ733" s="309"/>
    </row>
    <row r="734" spans="2:52" ht="15" customHeight="1">
      <c r="B734" s="462"/>
      <c r="C734" s="458"/>
      <c r="D734" s="297" t="s">
        <v>510</v>
      </c>
      <c r="E734" s="298">
        <v>0</v>
      </c>
      <c r="F734" s="299">
        <v>6</v>
      </c>
      <c r="G734" s="299">
        <v>15</v>
      </c>
      <c r="H734" s="299">
        <v>21</v>
      </c>
      <c r="I734" s="299">
        <v>8</v>
      </c>
      <c r="J734" s="299">
        <v>29</v>
      </c>
      <c r="K734" s="299">
        <v>19</v>
      </c>
      <c r="L734" s="299">
        <v>7.0000000000000007E-2</v>
      </c>
      <c r="M734" s="299">
        <v>2.12</v>
      </c>
      <c r="N734" s="299">
        <v>2.19</v>
      </c>
      <c r="O734" s="299"/>
      <c r="P734" s="299" t="s">
        <v>498</v>
      </c>
      <c r="Q734" s="299">
        <v>0.8</v>
      </c>
      <c r="R734" s="299">
        <v>17.5</v>
      </c>
      <c r="S734" s="300">
        <v>83</v>
      </c>
      <c r="W734" s="309"/>
      <c r="X734" s="309"/>
      <c r="AB734" s="309"/>
      <c r="AC734" s="309"/>
      <c r="AE734" s="309"/>
      <c r="AF734" s="309"/>
      <c r="AG734" s="309"/>
      <c r="AH734" s="309"/>
      <c r="AI734" s="309"/>
      <c r="AJ734" s="309"/>
      <c r="AK734" s="309"/>
      <c r="AL734" s="309"/>
      <c r="AM734" s="309"/>
      <c r="AO734" s="309"/>
      <c r="AP734" s="309"/>
      <c r="AQ734" s="309"/>
      <c r="AR734" s="309"/>
      <c r="AS734" s="309"/>
      <c r="AT734" s="309"/>
      <c r="AU734" s="309"/>
      <c r="AV734" s="309"/>
      <c r="AW734" s="309"/>
      <c r="AX734" s="309"/>
      <c r="AY734" s="309"/>
      <c r="AZ734" s="309"/>
    </row>
    <row r="735" spans="2:52" ht="15" customHeight="1">
      <c r="B735" s="462"/>
      <c r="C735" s="458"/>
      <c r="D735" s="297" t="s">
        <v>511</v>
      </c>
      <c r="E735" s="298">
        <v>0</v>
      </c>
      <c r="F735" s="299">
        <v>2</v>
      </c>
      <c r="G735" s="299">
        <v>15</v>
      </c>
      <c r="H735" s="299">
        <v>17</v>
      </c>
      <c r="I735" s="299">
        <v>23</v>
      </c>
      <c r="J735" s="299">
        <v>38</v>
      </c>
      <c r="K735" s="299">
        <v>19</v>
      </c>
      <c r="L735" s="299">
        <v>0.05</v>
      </c>
      <c r="M735" s="299">
        <v>2.02</v>
      </c>
      <c r="N735" s="299">
        <v>2.0699999999999998</v>
      </c>
      <c r="O735" s="299"/>
      <c r="P735" s="299" t="s">
        <v>533</v>
      </c>
      <c r="Q735" s="299">
        <v>1</v>
      </c>
      <c r="R735" s="299">
        <v>20.2</v>
      </c>
      <c r="S735" s="300">
        <v>74</v>
      </c>
      <c r="W735" s="309"/>
      <c r="X735" s="309"/>
      <c r="AB735" s="309"/>
      <c r="AC735" s="309"/>
      <c r="AE735" s="309"/>
      <c r="AF735" s="309"/>
      <c r="AG735" s="309"/>
      <c r="AH735" s="309"/>
      <c r="AI735" s="309"/>
      <c r="AJ735" s="309"/>
      <c r="AK735" s="309"/>
      <c r="AL735" s="309"/>
      <c r="AM735" s="309"/>
      <c r="AO735" s="309"/>
      <c r="AP735" s="309"/>
      <c r="AQ735" s="309"/>
      <c r="AR735" s="309"/>
      <c r="AS735" s="309"/>
      <c r="AT735" s="309"/>
      <c r="AU735" s="309"/>
      <c r="AV735" s="309"/>
      <c r="AW735" s="309"/>
      <c r="AX735" s="309"/>
      <c r="AY735" s="309"/>
      <c r="AZ735" s="309"/>
    </row>
    <row r="736" spans="2:52" ht="15" customHeight="1" thickBot="1">
      <c r="B736" s="463"/>
      <c r="C736" s="458"/>
      <c r="D736" s="301" t="s">
        <v>512</v>
      </c>
      <c r="E736" s="302">
        <v>0</v>
      </c>
      <c r="F736" s="303">
        <v>1</v>
      </c>
      <c r="G736" s="304">
        <v>15</v>
      </c>
      <c r="H736" s="304">
        <v>16</v>
      </c>
      <c r="I736" s="304">
        <v>36</v>
      </c>
      <c r="J736" s="304">
        <v>47</v>
      </c>
      <c r="K736" s="304">
        <v>21</v>
      </c>
      <c r="L736" s="304">
        <v>0.06</v>
      </c>
      <c r="M736" s="304">
        <v>1.91</v>
      </c>
      <c r="N736" s="304">
        <v>1.97</v>
      </c>
      <c r="O736" s="304"/>
      <c r="P736" s="304" t="s">
        <v>538</v>
      </c>
      <c r="Q736" s="304">
        <v>0.8</v>
      </c>
      <c r="R736" s="304">
        <v>21.5</v>
      </c>
      <c r="S736" s="305">
        <v>71</v>
      </c>
      <c r="W736" s="309"/>
      <c r="X736" s="309"/>
      <c r="AB736" s="309"/>
      <c r="AC736" s="309"/>
      <c r="AE736" s="309"/>
      <c r="AF736" s="309"/>
      <c r="AG736" s="309"/>
      <c r="AH736" s="309"/>
      <c r="AI736" s="309"/>
      <c r="AJ736" s="309"/>
      <c r="AK736" s="309"/>
      <c r="AL736" s="309"/>
      <c r="AM736" s="309"/>
      <c r="AO736" s="309"/>
      <c r="AP736" s="309"/>
      <c r="AQ736" s="309"/>
      <c r="AR736" s="309"/>
      <c r="AS736" s="309"/>
      <c r="AT736" s="309"/>
      <c r="AU736" s="309"/>
      <c r="AV736" s="309"/>
      <c r="AW736" s="309"/>
      <c r="AX736" s="309"/>
      <c r="AY736" s="309"/>
      <c r="AZ736" s="309"/>
    </row>
    <row r="737" spans="2:52" ht="15" customHeight="1">
      <c r="B737" s="460"/>
      <c r="C737" s="458"/>
      <c r="D737" s="306" t="s">
        <v>514</v>
      </c>
      <c r="E737" s="307">
        <v>1</v>
      </c>
      <c r="F737" s="308">
        <v>1</v>
      </c>
      <c r="G737" s="295">
        <v>14</v>
      </c>
      <c r="H737" s="295">
        <v>15</v>
      </c>
      <c r="I737" s="295">
        <v>45</v>
      </c>
      <c r="J737" s="295">
        <v>51</v>
      </c>
      <c r="K737" s="295">
        <v>20</v>
      </c>
      <c r="L737" s="295">
        <v>0.08</v>
      </c>
      <c r="M737" s="295">
        <v>1.92</v>
      </c>
      <c r="N737" s="295">
        <v>2</v>
      </c>
      <c r="O737" s="295"/>
      <c r="P737" s="295" t="s">
        <v>515</v>
      </c>
      <c r="Q737" s="295">
        <v>2.4</v>
      </c>
      <c r="R737" s="295">
        <v>23.2</v>
      </c>
      <c r="S737" s="296">
        <v>63</v>
      </c>
      <c r="X737" s="309"/>
      <c r="AB737" s="309"/>
      <c r="AC737" s="309"/>
      <c r="AE737" s="309"/>
      <c r="AF737" s="309"/>
      <c r="AG737" s="309"/>
      <c r="AH737" s="309"/>
      <c r="AI737" s="309"/>
      <c r="AJ737" s="309"/>
      <c r="AK737" s="309"/>
      <c r="AL737" s="309"/>
      <c r="AM737" s="309"/>
      <c r="AO737" s="309"/>
      <c r="AP737" s="309"/>
      <c r="AQ737" s="309"/>
      <c r="AR737" s="309"/>
      <c r="AS737" s="309"/>
      <c r="AT737" s="309"/>
      <c r="AU737" s="309"/>
      <c r="AV737" s="309"/>
      <c r="AW737" s="309"/>
      <c r="AX737" s="309"/>
      <c r="AY737" s="309"/>
      <c r="AZ737" s="309"/>
    </row>
    <row r="738" spans="2:52" ht="15" customHeight="1">
      <c r="B738" s="460"/>
      <c r="C738" s="458"/>
      <c r="D738" s="297" t="s">
        <v>516</v>
      </c>
      <c r="E738" s="298">
        <v>1</v>
      </c>
      <c r="F738" s="299">
        <v>2</v>
      </c>
      <c r="G738" s="299">
        <v>14</v>
      </c>
      <c r="H738" s="299">
        <v>16</v>
      </c>
      <c r="I738" s="299">
        <v>53</v>
      </c>
      <c r="J738" s="299">
        <v>45</v>
      </c>
      <c r="K738" s="299">
        <v>20</v>
      </c>
      <c r="L738" s="299">
        <v>0.05</v>
      </c>
      <c r="M738" s="299">
        <v>1.94</v>
      </c>
      <c r="N738" s="299">
        <v>1.99</v>
      </c>
      <c r="O738" s="299"/>
      <c r="P738" s="299" t="s">
        <v>518</v>
      </c>
      <c r="Q738" s="299">
        <v>2.9</v>
      </c>
      <c r="R738" s="299">
        <v>24.7</v>
      </c>
      <c r="S738" s="300">
        <v>56</v>
      </c>
      <c r="X738" s="309"/>
      <c r="AB738" s="309"/>
      <c r="AC738" s="309"/>
      <c r="AE738" s="309"/>
      <c r="AF738" s="309"/>
      <c r="AG738" s="309"/>
      <c r="AH738" s="309"/>
      <c r="AI738" s="309"/>
      <c r="AJ738" s="309"/>
      <c r="AK738" s="309"/>
      <c r="AL738" s="309"/>
      <c r="AM738" s="309"/>
      <c r="AO738" s="309"/>
      <c r="AP738" s="309"/>
      <c r="AQ738" s="309"/>
      <c r="AR738" s="309"/>
      <c r="AS738" s="309"/>
      <c r="AT738" s="309"/>
      <c r="AU738" s="309"/>
      <c r="AV738" s="309"/>
      <c r="AW738" s="309"/>
      <c r="AX738" s="309"/>
      <c r="AY738" s="309"/>
      <c r="AZ738" s="309"/>
    </row>
    <row r="739" spans="2:52" ht="15" customHeight="1">
      <c r="B739" s="460"/>
      <c r="C739" s="458"/>
      <c r="D739" s="297" t="s">
        <v>517</v>
      </c>
      <c r="E739" s="298">
        <v>0</v>
      </c>
      <c r="F739" s="299">
        <v>2</v>
      </c>
      <c r="G739" s="299">
        <v>14</v>
      </c>
      <c r="H739" s="299">
        <v>16</v>
      </c>
      <c r="I739" s="299">
        <v>51</v>
      </c>
      <c r="J739" s="299">
        <v>42</v>
      </c>
      <c r="K739" s="299">
        <v>15</v>
      </c>
      <c r="L739" s="299">
        <v>0.04</v>
      </c>
      <c r="M739" s="299">
        <v>1.91</v>
      </c>
      <c r="N739" s="299">
        <v>1.95</v>
      </c>
      <c r="O739" s="299"/>
      <c r="P739" s="299" t="s">
        <v>538</v>
      </c>
      <c r="Q739" s="299">
        <v>1.9</v>
      </c>
      <c r="R739" s="299">
        <v>26.1</v>
      </c>
      <c r="S739" s="300">
        <v>43</v>
      </c>
      <c r="X739" s="309"/>
      <c r="AB739" s="309"/>
      <c r="AC739" s="309"/>
      <c r="AE739" s="309"/>
      <c r="AF739" s="309"/>
      <c r="AG739" s="309"/>
      <c r="AH739" s="309"/>
      <c r="AI739" s="309"/>
      <c r="AJ739" s="309"/>
      <c r="AK739" s="309"/>
      <c r="AL739" s="309"/>
      <c r="AM739" s="309"/>
    </row>
    <row r="740" spans="2:52" ht="15" customHeight="1">
      <c r="B740" s="460"/>
      <c r="C740" s="458"/>
      <c r="D740" s="297" t="s">
        <v>519</v>
      </c>
      <c r="E740" s="298">
        <v>0</v>
      </c>
      <c r="F740" s="299">
        <v>1</v>
      </c>
      <c r="G740" s="299">
        <v>14</v>
      </c>
      <c r="H740" s="299">
        <v>15</v>
      </c>
      <c r="I740" s="299">
        <v>51</v>
      </c>
      <c r="J740" s="299">
        <v>20</v>
      </c>
      <c r="K740" s="299">
        <v>13</v>
      </c>
      <c r="L740" s="299">
        <v>0.05</v>
      </c>
      <c r="M740" s="299">
        <v>1.89</v>
      </c>
      <c r="N740" s="299">
        <v>1.94</v>
      </c>
      <c r="O740" s="299"/>
      <c r="P740" s="299" t="s">
        <v>515</v>
      </c>
      <c r="Q740" s="299">
        <v>1.5</v>
      </c>
      <c r="R740" s="299">
        <v>26.3</v>
      </c>
      <c r="S740" s="300">
        <v>36</v>
      </c>
      <c r="X740" s="309"/>
      <c r="AB740" s="309"/>
      <c r="AC740" s="309"/>
      <c r="AE740" s="309"/>
      <c r="AF740" s="309"/>
      <c r="AG740" s="309"/>
      <c r="AH740" s="309"/>
      <c r="AI740" s="309"/>
      <c r="AJ740" s="309"/>
      <c r="AK740" s="309"/>
      <c r="AL740" s="309"/>
      <c r="AM740" s="309"/>
    </row>
    <row r="741" spans="2:52" ht="15" customHeight="1">
      <c r="B741" s="460"/>
      <c r="C741" s="458"/>
      <c r="D741" s="297" t="s">
        <v>520</v>
      </c>
      <c r="E741" s="298">
        <v>0</v>
      </c>
      <c r="F741" s="299">
        <v>0</v>
      </c>
      <c r="G741" s="299">
        <v>10</v>
      </c>
      <c r="H741" s="299">
        <v>10</v>
      </c>
      <c r="I741" s="299">
        <v>51</v>
      </c>
      <c r="J741" s="299">
        <v>17</v>
      </c>
      <c r="K741" s="299">
        <v>14</v>
      </c>
      <c r="L741" s="299">
        <v>0.05</v>
      </c>
      <c r="M741" s="299">
        <v>1.87</v>
      </c>
      <c r="N741" s="299">
        <v>1.92</v>
      </c>
      <c r="O741" s="299"/>
      <c r="P741" s="299" t="s">
        <v>506</v>
      </c>
      <c r="Q741" s="299">
        <v>1.6</v>
      </c>
      <c r="R741" s="299">
        <v>26</v>
      </c>
      <c r="S741" s="300">
        <v>33</v>
      </c>
      <c r="X741" s="309"/>
      <c r="AB741" s="309"/>
      <c r="AC741" s="309"/>
      <c r="AF741" s="309"/>
      <c r="AG741" s="309"/>
      <c r="AH741" s="309"/>
      <c r="AI741" s="309"/>
      <c r="AJ741" s="309"/>
      <c r="AK741" s="309"/>
      <c r="AL741" s="309"/>
      <c r="AM741" s="309"/>
    </row>
    <row r="742" spans="2:52" ht="15" customHeight="1">
      <c r="B742" s="460"/>
      <c r="C742" s="458"/>
      <c r="D742" s="297" t="s">
        <v>521</v>
      </c>
      <c r="E742" s="298">
        <v>0</v>
      </c>
      <c r="F742" s="299">
        <v>0</v>
      </c>
      <c r="G742" s="299">
        <v>8</v>
      </c>
      <c r="H742" s="299">
        <v>8</v>
      </c>
      <c r="I742" s="299">
        <v>51</v>
      </c>
      <c r="J742" s="299">
        <v>21</v>
      </c>
      <c r="K742" s="299">
        <v>15</v>
      </c>
      <c r="L742" s="299">
        <v>0.03</v>
      </c>
      <c r="M742" s="299">
        <v>1.87</v>
      </c>
      <c r="N742" s="299">
        <v>1.9</v>
      </c>
      <c r="O742" s="299"/>
      <c r="P742" s="299" t="s">
        <v>498</v>
      </c>
      <c r="Q742" s="299">
        <v>3.2</v>
      </c>
      <c r="R742" s="299">
        <v>24.3</v>
      </c>
      <c r="S742" s="300">
        <v>30</v>
      </c>
      <c r="X742" s="309"/>
      <c r="AB742" s="309"/>
      <c r="AC742" s="309"/>
      <c r="AF742" s="309"/>
      <c r="AG742" s="309"/>
      <c r="AH742" s="309"/>
      <c r="AI742" s="309"/>
      <c r="AJ742" s="309"/>
      <c r="AK742" s="309"/>
      <c r="AL742" s="309"/>
      <c r="AM742" s="309"/>
    </row>
    <row r="743" spans="2:52" ht="15" customHeight="1">
      <c r="B743" s="460"/>
      <c r="C743" s="458"/>
      <c r="D743" s="297" t="s">
        <v>522</v>
      </c>
      <c r="E743" s="298">
        <v>1</v>
      </c>
      <c r="F743" s="299">
        <v>0</v>
      </c>
      <c r="G743" s="299">
        <v>7</v>
      </c>
      <c r="H743" s="299">
        <v>7</v>
      </c>
      <c r="I743" s="299">
        <v>46</v>
      </c>
      <c r="J743" s="299">
        <v>18</v>
      </c>
      <c r="K743" s="299">
        <v>10</v>
      </c>
      <c r="L743" s="299">
        <v>0</v>
      </c>
      <c r="M743" s="299">
        <v>1.88</v>
      </c>
      <c r="N743" s="299">
        <v>1.88</v>
      </c>
      <c r="O743" s="299"/>
      <c r="P743" s="299" t="s">
        <v>498</v>
      </c>
      <c r="Q743" s="299">
        <v>3.3</v>
      </c>
      <c r="R743" s="299">
        <v>21.6</v>
      </c>
      <c r="S743" s="300">
        <v>33</v>
      </c>
      <c r="X743" s="309"/>
      <c r="AB743" s="309"/>
      <c r="AC743" s="309"/>
      <c r="AF743" s="309"/>
      <c r="AG743" s="309"/>
      <c r="AH743" s="309"/>
      <c r="AI743" s="309"/>
      <c r="AJ743" s="309"/>
      <c r="AK743" s="309"/>
      <c r="AL743" s="309"/>
      <c r="AM743" s="309"/>
    </row>
    <row r="744" spans="2:52" ht="15" customHeight="1">
      <c r="B744" s="460"/>
      <c r="C744" s="458"/>
      <c r="D744" s="297" t="s">
        <v>523</v>
      </c>
      <c r="E744" s="298">
        <v>1</v>
      </c>
      <c r="F744" s="299">
        <v>0</v>
      </c>
      <c r="G744" s="299">
        <v>11</v>
      </c>
      <c r="H744" s="299">
        <v>11</v>
      </c>
      <c r="I744" s="299">
        <v>41</v>
      </c>
      <c r="J744" s="299">
        <v>31</v>
      </c>
      <c r="K744" s="299">
        <v>19</v>
      </c>
      <c r="L744" s="299">
        <v>0.03</v>
      </c>
      <c r="M744" s="299">
        <v>1.89</v>
      </c>
      <c r="N744" s="299">
        <v>1.92</v>
      </c>
      <c r="O744" s="299"/>
      <c r="P744" s="299" t="s">
        <v>506</v>
      </c>
      <c r="Q744" s="299">
        <v>1.7</v>
      </c>
      <c r="R744" s="299">
        <v>20</v>
      </c>
      <c r="S744" s="300">
        <v>35</v>
      </c>
      <c r="X744" s="309"/>
      <c r="AB744" s="309"/>
      <c r="AC744" s="309"/>
      <c r="AF744" s="309"/>
      <c r="AG744" s="309"/>
      <c r="AH744" s="309"/>
      <c r="AI744" s="309"/>
      <c r="AJ744" s="309"/>
      <c r="AK744" s="309"/>
      <c r="AL744" s="309"/>
      <c r="AM744" s="309"/>
    </row>
    <row r="745" spans="2:52" ht="15" customHeight="1">
      <c r="B745" s="460"/>
      <c r="C745" s="458"/>
      <c r="D745" s="297" t="s">
        <v>524</v>
      </c>
      <c r="E745" s="298">
        <v>1</v>
      </c>
      <c r="F745" s="299">
        <v>0</v>
      </c>
      <c r="G745" s="299">
        <v>11</v>
      </c>
      <c r="H745" s="299">
        <v>11</v>
      </c>
      <c r="I745" s="299">
        <v>37</v>
      </c>
      <c r="J745" s="299">
        <v>33</v>
      </c>
      <c r="K745" s="299">
        <v>15</v>
      </c>
      <c r="L745" s="299">
        <v>0.02</v>
      </c>
      <c r="M745" s="299">
        <v>1.91</v>
      </c>
      <c r="N745" s="299">
        <v>1.93</v>
      </c>
      <c r="O745" s="299"/>
      <c r="P745" s="299" t="s">
        <v>531</v>
      </c>
      <c r="Q745" s="299">
        <v>1.1000000000000001</v>
      </c>
      <c r="R745" s="299">
        <v>16.399999999999999</v>
      </c>
      <c r="S745" s="300">
        <v>37</v>
      </c>
      <c r="X745" s="309"/>
      <c r="AB745" s="309"/>
      <c r="AC745" s="309"/>
      <c r="AF745" s="309"/>
      <c r="AG745" s="309"/>
      <c r="AH745" s="309"/>
      <c r="AI745" s="309"/>
      <c r="AJ745" s="309"/>
      <c r="AK745" s="309"/>
      <c r="AL745" s="309"/>
      <c r="AM745" s="309"/>
    </row>
    <row r="746" spans="2:52" ht="15" customHeight="1">
      <c r="B746" s="460"/>
      <c r="C746" s="458"/>
      <c r="D746" s="297" t="s">
        <v>525</v>
      </c>
      <c r="E746" s="298">
        <v>0</v>
      </c>
      <c r="F746" s="299">
        <v>0</v>
      </c>
      <c r="G746" s="299">
        <v>14</v>
      </c>
      <c r="H746" s="299">
        <v>14</v>
      </c>
      <c r="I746" s="299">
        <v>30</v>
      </c>
      <c r="J746" s="299">
        <v>31</v>
      </c>
      <c r="K746" s="299">
        <v>18</v>
      </c>
      <c r="L746" s="299">
        <v>0.09</v>
      </c>
      <c r="M746" s="299">
        <v>1.93</v>
      </c>
      <c r="N746" s="299">
        <v>2.02</v>
      </c>
      <c r="O746" s="299"/>
      <c r="P746" s="299" t="s">
        <v>493</v>
      </c>
      <c r="Q746" s="299">
        <v>1.3</v>
      </c>
      <c r="R746" s="299">
        <v>15.4</v>
      </c>
      <c r="S746" s="300">
        <v>50</v>
      </c>
      <c r="X746" s="309"/>
      <c r="AB746" s="309"/>
      <c r="AC746" s="309"/>
      <c r="AF746" s="309"/>
      <c r="AG746" s="309"/>
      <c r="AH746" s="309"/>
      <c r="AI746" s="309"/>
      <c r="AJ746" s="309"/>
      <c r="AK746" s="309"/>
      <c r="AL746" s="309"/>
      <c r="AM746" s="309"/>
    </row>
    <row r="747" spans="2:52" ht="15" customHeight="1">
      <c r="B747" s="460"/>
      <c r="C747" s="458"/>
      <c r="D747" s="297" t="s">
        <v>526</v>
      </c>
      <c r="E747" s="298">
        <v>0</v>
      </c>
      <c r="F747" s="299">
        <v>0</v>
      </c>
      <c r="G747" s="299">
        <v>11</v>
      </c>
      <c r="H747" s="299">
        <v>11</v>
      </c>
      <c r="I747" s="299">
        <v>32</v>
      </c>
      <c r="J747" s="299">
        <v>33</v>
      </c>
      <c r="K747" s="299">
        <v>17</v>
      </c>
      <c r="L747" s="299">
        <v>7.0000000000000007E-2</v>
      </c>
      <c r="M747" s="299">
        <v>1.93</v>
      </c>
      <c r="N747" s="299">
        <v>2</v>
      </c>
      <c r="O747" s="299"/>
      <c r="P747" s="299" t="s">
        <v>506</v>
      </c>
      <c r="Q747" s="299">
        <v>1.5</v>
      </c>
      <c r="R747" s="299">
        <v>13.9</v>
      </c>
      <c r="S747" s="300">
        <v>59</v>
      </c>
      <c r="X747" s="309"/>
      <c r="AB747" s="309"/>
      <c r="AC747" s="309"/>
      <c r="AF747" s="309"/>
      <c r="AG747" s="309"/>
      <c r="AH747" s="309"/>
      <c r="AI747" s="309"/>
      <c r="AJ747" s="309"/>
      <c r="AK747" s="309"/>
      <c r="AL747" s="309"/>
      <c r="AM747" s="309"/>
    </row>
    <row r="748" spans="2:52" ht="15" customHeight="1">
      <c r="B748" s="460"/>
      <c r="C748" s="458"/>
      <c r="D748" s="297" t="s">
        <v>527</v>
      </c>
      <c r="E748" s="298">
        <v>0</v>
      </c>
      <c r="F748" s="299">
        <v>0</v>
      </c>
      <c r="G748" s="299">
        <v>9</v>
      </c>
      <c r="H748" s="299">
        <v>9</v>
      </c>
      <c r="I748" s="299">
        <v>28</v>
      </c>
      <c r="J748" s="299">
        <v>33</v>
      </c>
      <c r="K748" s="299">
        <v>20</v>
      </c>
      <c r="L748" s="299">
        <v>0.08</v>
      </c>
      <c r="M748" s="299">
        <v>1.94</v>
      </c>
      <c r="N748" s="299">
        <v>2.02</v>
      </c>
      <c r="O748" s="299"/>
      <c r="P748" s="299" t="s">
        <v>506</v>
      </c>
      <c r="Q748" s="299">
        <v>1.4</v>
      </c>
      <c r="R748" s="299">
        <v>13.2</v>
      </c>
      <c r="S748" s="300">
        <v>67</v>
      </c>
      <c r="X748" s="309"/>
      <c r="AB748" s="309"/>
      <c r="AC748" s="309"/>
      <c r="AF748" s="309"/>
      <c r="AG748" s="309"/>
      <c r="AH748" s="309"/>
      <c r="AI748" s="309"/>
      <c r="AJ748" s="309"/>
      <c r="AK748" s="309"/>
      <c r="AL748" s="309"/>
      <c r="AM748" s="309"/>
    </row>
    <row r="749" spans="2:52" ht="15" customHeight="1">
      <c r="B749" s="460"/>
      <c r="C749" s="458"/>
      <c r="D749" s="297" t="s">
        <v>528</v>
      </c>
      <c r="E749" s="298">
        <v>0</v>
      </c>
      <c r="F749" s="299">
        <v>0</v>
      </c>
      <c r="G749" s="299">
        <v>7</v>
      </c>
      <c r="H749" s="299">
        <v>7</v>
      </c>
      <c r="I749" s="299">
        <v>30</v>
      </c>
      <c r="J749" s="299">
        <v>26</v>
      </c>
      <c r="K749" s="299">
        <v>16</v>
      </c>
      <c r="L749" s="299">
        <v>0.04</v>
      </c>
      <c r="M749" s="299">
        <v>1.94</v>
      </c>
      <c r="N749" s="299">
        <v>1.98</v>
      </c>
      <c r="O749" s="299"/>
      <c r="P749" s="299" t="s">
        <v>493</v>
      </c>
      <c r="Q749" s="299">
        <v>1.7</v>
      </c>
      <c r="R749" s="299">
        <v>14.6</v>
      </c>
      <c r="S749" s="300">
        <v>71</v>
      </c>
      <c r="X749" s="309"/>
      <c r="AC749" s="309"/>
      <c r="AF749" s="309"/>
      <c r="AG749" s="309"/>
      <c r="AH749" s="309"/>
      <c r="AI749" s="309"/>
      <c r="AJ749" s="309"/>
      <c r="AK749" s="309"/>
      <c r="AL749" s="309"/>
      <c r="AM749" s="309"/>
    </row>
    <row r="750" spans="2:52" ht="15" customHeight="1">
      <c r="B750" s="460"/>
      <c r="C750" s="459"/>
      <c r="D750" s="297" t="s">
        <v>529</v>
      </c>
      <c r="E750" s="298">
        <v>0</v>
      </c>
      <c r="F750" s="299">
        <v>0</v>
      </c>
      <c r="G750" s="299">
        <v>8</v>
      </c>
      <c r="H750" s="299">
        <v>8</v>
      </c>
      <c r="I750" s="299">
        <v>27</v>
      </c>
      <c r="J750" s="299">
        <v>27</v>
      </c>
      <c r="K750" s="299">
        <v>16</v>
      </c>
      <c r="L750" s="299">
        <v>0</v>
      </c>
      <c r="M750" s="299">
        <v>1.95</v>
      </c>
      <c r="N750" s="299">
        <v>1.95</v>
      </c>
      <c r="O750" s="299"/>
      <c r="P750" s="299" t="s">
        <v>493</v>
      </c>
      <c r="Q750" s="299">
        <v>0.5</v>
      </c>
      <c r="R750" s="299">
        <v>12.8</v>
      </c>
      <c r="S750" s="300">
        <v>72</v>
      </c>
      <c r="X750" s="309"/>
      <c r="AC750" s="309"/>
      <c r="AF750" s="309"/>
      <c r="AG750" s="309"/>
      <c r="AH750" s="309"/>
      <c r="AI750" s="309"/>
      <c r="AJ750" s="309"/>
      <c r="AK750" s="309"/>
      <c r="AL750" s="309"/>
      <c r="AM750" s="309"/>
    </row>
    <row r="751" spans="2:52" ht="15" customHeight="1">
      <c r="B751" s="460"/>
      <c r="C751" s="457">
        <v>42664</v>
      </c>
      <c r="D751" s="297" t="s">
        <v>492</v>
      </c>
      <c r="E751" s="298">
        <v>0</v>
      </c>
      <c r="F751" s="299">
        <v>0</v>
      </c>
      <c r="G751" s="299">
        <v>10</v>
      </c>
      <c r="H751" s="299">
        <v>10</v>
      </c>
      <c r="I751" s="299">
        <v>20</v>
      </c>
      <c r="J751" s="299">
        <v>25</v>
      </c>
      <c r="K751" s="299">
        <v>19</v>
      </c>
      <c r="L751" s="299">
        <v>7.0000000000000007E-2</v>
      </c>
      <c r="M751" s="299">
        <v>1.96</v>
      </c>
      <c r="N751" s="299">
        <v>2.0299999999999998</v>
      </c>
      <c r="O751" s="299"/>
      <c r="P751" s="299" t="s">
        <v>536</v>
      </c>
      <c r="Q751" s="299">
        <v>0.2</v>
      </c>
      <c r="R751" s="299">
        <v>11</v>
      </c>
      <c r="S751" s="300">
        <v>78</v>
      </c>
      <c r="X751" s="309"/>
      <c r="AC751" s="309"/>
      <c r="AF751" s="309"/>
      <c r="AG751" s="309"/>
      <c r="AH751" s="309"/>
      <c r="AI751" s="309"/>
      <c r="AJ751" s="309"/>
      <c r="AK751" s="309"/>
      <c r="AL751" s="309"/>
      <c r="AM751" s="309"/>
    </row>
    <row r="752" spans="2:52" ht="15" customHeight="1">
      <c r="B752" s="460"/>
      <c r="C752" s="458"/>
      <c r="D752" s="297" t="s">
        <v>495</v>
      </c>
      <c r="E752" s="298">
        <v>0</v>
      </c>
      <c r="F752" s="299">
        <v>0</v>
      </c>
      <c r="G752" s="299">
        <v>12</v>
      </c>
      <c r="H752" s="299">
        <v>12</v>
      </c>
      <c r="I752" s="299">
        <v>12</v>
      </c>
      <c r="J752" s="299">
        <v>33</v>
      </c>
      <c r="K752" s="299">
        <v>20</v>
      </c>
      <c r="L752" s="299">
        <v>0.1</v>
      </c>
      <c r="M752" s="299">
        <v>1.96</v>
      </c>
      <c r="N752" s="299">
        <v>2.06</v>
      </c>
      <c r="O752" s="299"/>
      <c r="P752" s="299" t="s">
        <v>493</v>
      </c>
      <c r="Q752" s="299">
        <v>0.6</v>
      </c>
      <c r="R752" s="299">
        <v>9.4</v>
      </c>
      <c r="S752" s="300">
        <v>78</v>
      </c>
      <c r="X752" s="309"/>
      <c r="AC752" s="309"/>
      <c r="AF752" s="309"/>
      <c r="AG752" s="309"/>
      <c r="AH752" s="309"/>
      <c r="AI752" s="309"/>
      <c r="AJ752" s="309"/>
      <c r="AK752" s="309"/>
      <c r="AL752" s="309"/>
      <c r="AM752" s="309"/>
    </row>
    <row r="753" spans="2:39" ht="15" customHeight="1">
      <c r="B753" s="460"/>
      <c r="C753" s="458"/>
      <c r="D753" s="297" t="s">
        <v>497</v>
      </c>
      <c r="E753" s="298">
        <v>0</v>
      </c>
      <c r="F753" s="299">
        <v>0</v>
      </c>
      <c r="G753" s="299">
        <v>7</v>
      </c>
      <c r="H753" s="299">
        <v>7</v>
      </c>
      <c r="I753" s="299">
        <v>17</v>
      </c>
      <c r="J753" s="299">
        <v>33</v>
      </c>
      <c r="K753" s="299">
        <v>20</v>
      </c>
      <c r="L753" s="299">
        <v>0.1</v>
      </c>
      <c r="M753" s="299">
        <v>2.04</v>
      </c>
      <c r="N753" s="299">
        <v>2.14</v>
      </c>
      <c r="O753" s="299"/>
      <c r="P753" s="299" t="s">
        <v>493</v>
      </c>
      <c r="Q753" s="299">
        <v>0.8</v>
      </c>
      <c r="R753" s="299">
        <v>9.5</v>
      </c>
      <c r="S753" s="300">
        <v>85</v>
      </c>
      <c r="X753" s="309"/>
      <c r="AC753" s="309"/>
      <c r="AF753" s="309"/>
      <c r="AG753" s="309"/>
      <c r="AH753" s="309"/>
      <c r="AI753" s="309"/>
      <c r="AJ753" s="309"/>
      <c r="AK753" s="309"/>
      <c r="AL753" s="309"/>
      <c r="AM753" s="309"/>
    </row>
    <row r="754" spans="2:39" ht="15" customHeight="1">
      <c r="B754" s="460"/>
      <c r="C754" s="458"/>
      <c r="D754" s="297" t="s">
        <v>500</v>
      </c>
      <c r="E754" s="298">
        <v>0</v>
      </c>
      <c r="F754" s="299">
        <v>0</v>
      </c>
      <c r="G754" s="299">
        <v>5</v>
      </c>
      <c r="H754" s="299">
        <v>5</v>
      </c>
      <c r="I754" s="299" t="s">
        <v>501</v>
      </c>
      <c r="J754" s="299">
        <v>25</v>
      </c>
      <c r="K754" s="299">
        <v>18</v>
      </c>
      <c r="L754" s="299">
        <v>0.03</v>
      </c>
      <c r="M754" s="299">
        <v>2.23</v>
      </c>
      <c r="N754" s="299">
        <v>2.2599999999999998</v>
      </c>
      <c r="O754" s="299"/>
      <c r="P754" s="299" t="s">
        <v>493</v>
      </c>
      <c r="Q754" s="299">
        <v>0.4</v>
      </c>
      <c r="R754" s="299">
        <v>8.9</v>
      </c>
      <c r="S754" s="300">
        <v>85</v>
      </c>
      <c r="X754" s="309"/>
      <c r="AC754" s="309"/>
      <c r="AF754" s="309"/>
      <c r="AG754" s="309"/>
      <c r="AH754" s="309"/>
      <c r="AI754" s="309"/>
      <c r="AJ754" s="309"/>
      <c r="AK754" s="309"/>
      <c r="AL754" s="309"/>
      <c r="AM754" s="309"/>
    </row>
    <row r="755" spans="2:39" ht="15" customHeight="1">
      <c r="B755" s="460"/>
      <c r="C755" s="458"/>
      <c r="D755" s="297" t="s">
        <v>503</v>
      </c>
      <c r="E755" s="298">
        <v>0</v>
      </c>
      <c r="F755" s="299">
        <v>1</v>
      </c>
      <c r="G755" s="299">
        <v>6</v>
      </c>
      <c r="H755" s="299">
        <v>7</v>
      </c>
      <c r="I755" s="299">
        <v>11</v>
      </c>
      <c r="J755" s="299">
        <v>23</v>
      </c>
      <c r="K755" s="299">
        <v>17</v>
      </c>
      <c r="L755" s="299">
        <v>0.03</v>
      </c>
      <c r="M755" s="299">
        <v>2.37</v>
      </c>
      <c r="N755" s="299">
        <v>2.4</v>
      </c>
      <c r="O755" s="299"/>
      <c r="P755" s="299" t="s">
        <v>493</v>
      </c>
      <c r="Q755" s="299">
        <v>0.5</v>
      </c>
      <c r="R755" s="299">
        <v>8.6999999999999993</v>
      </c>
      <c r="S755" s="300">
        <v>84</v>
      </c>
      <c r="X755" s="309"/>
      <c r="AC755" s="309"/>
      <c r="AF755" s="309"/>
      <c r="AG755" s="309"/>
      <c r="AH755" s="309"/>
      <c r="AI755" s="309"/>
      <c r="AJ755" s="309"/>
      <c r="AK755" s="309"/>
      <c r="AL755" s="309"/>
      <c r="AM755" s="309"/>
    </row>
    <row r="756" spans="2:39" ht="15" customHeight="1">
      <c r="B756" s="460"/>
      <c r="C756" s="458"/>
      <c r="D756" s="297" t="s">
        <v>505</v>
      </c>
      <c r="E756" s="298">
        <v>0</v>
      </c>
      <c r="F756" s="299">
        <v>1</v>
      </c>
      <c r="G756" s="299">
        <v>6</v>
      </c>
      <c r="H756" s="299">
        <v>7</v>
      </c>
      <c r="I756" s="299">
        <v>10</v>
      </c>
      <c r="J756" s="299">
        <v>29</v>
      </c>
      <c r="K756" s="299">
        <v>19</v>
      </c>
      <c r="L756" s="299">
        <v>0.04</v>
      </c>
      <c r="M756" s="299">
        <v>2.44</v>
      </c>
      <c r="N756" s="299">
        <v>2.48</v>
      </c>
      <c r="O756" s="299"/>
      <c r="P756" s="299" t="s">
        <v>493</v>
      </c>
      <c r="Q756" s="299">
        <v>1.7</v>
      </c>
      <c r="R756" s="299">
        <v>8.6</v>
      </c>
      <c r="S756" s="300">
        <v>83</v>
      </c>
      <c r="X756" s="309"/>
      <c r="AC756" s="309"/>
      <c r="AF756" s="309"/>
      <c r="AG756" s="309"/>
      <c r="AH756" s="309"/>
      <c r="AI756" s="309"/>
      <c r="AJ756" s="309"/>
      <c r="AK756" s="309"/>
      <c r="AL756" s="309"/>
      <c r="AM756" s="309"/>
    </row>
    <row r="757" spans="2:39" ht="15" customHeight="1">
      <c r="B757" s="460"/>
      <c r="C757" s="458"/>
      <c r="D757" s="297" t="s">
        <v>508</v>
      </c>
      <c r="E757" s="298">
        <v>0</v>
      </c>
      <c r="F757" s="299">
        <v>2</v>
      </c>
      <c r="G757" s="299">
        <v>9</v>
      </c>
      <c r="H757" s="299">
        <v>11</v>
      </c>
      <c r="I757" s="299">
        <v>12</v>
      </c>
      <c r="J757" s="299">
        <v>30</v>
      </c>
      <c r="K757" s="299">
        <v>18</v>
      </c>
      <c r="L757" s="299">
        <v>0</v>
      </c>
      <c r="M757" s="299">
        <v>2.31</v>
      </c>
      <c r="N757" s="299">
        <v>2.31</v>
      </c>
      <c r="O757" s="299"/>
      <c r="P757" s="299" t="s">
        <v>498</v>
      </c>
      <c r="Q757" s="299">
        <v>0.9</v>
      </c>
      <c r="R757" s="299">
        <v>12</v>
      </c>
      <c r="S757" s="300">
        <v>73</v>
      </c>
      <c r="X757" s="309"/>
      <c r="AC757" s="309"/>
      <c r="AF757" s="309"/>
      <c r="AG757" s="309"/>
      <c r="AH757" s="309"/>
      <c r="AI757" s="309"/>
      <c r="AJ757" s="309"/>
      <c r="AK757" s="309"/>
      <c r="AL757" s="309"/>
      <c r="AM757" s="309"/>
    </row>
    <row r="758" spans="2:39" ht="15" customHeight="1">
      <c r="B758" s="460"/>
      <c r="C758" s="458"/>
      <c r="D758" s="297" t="s">
        <v>510</v>
      </c>
      <c r="E758" s="298">
        <v>1</v>
      </c>
      <c r="F758" s="299">
        <v>4</v>
      </c>
      <c r="G758" s="299">
        <v>13</v>
      </c>
      <c r="H758" s="299">
        <v>17</v>
      </c>
      <c r="I758" s="299">
        <v>15</v>
      </c>
      <c r="J758" s="299">
        <v>29</v>
      </c>
      <c r="K758" s="299">
        <v>22</v>
      </c>
      <c r="L758" s="299">
        <v>0.05</v>
      </c>
      <c r="M758" s="299">
        <v>2.14</v>
      </c>
      <c r="N758" s="299">
        <v>2.19</v>
      </c>
      <c r="O758" s="299"/>
      <c r="P758" s="299" t="s">
        <v>506</v>
      </c>
      <c r="Q758" s="299">
        <v>1</v>
      </c>
      <c r="R758" s="299">
        <v>14.6</v>
      </c>
      <c r="S758" s="300">
        <v>61</v>
      </c>
      <c r="X758" s="309"/>
      <c r="AC758" s="309"/>
      <c r="AF758" s="309"/>
      <c r="AG758" s="309"/>
      <c r="AH758" s="309"/>
      <c r="AI758" s="309"/>
      <c r="AJ758" s="309"/>
      <c r="AK758" s="309"/>
      <c r="AL758" s="309"/>
      <c r="AM758" s="309"/>
    </row>
    <row r="759" spans="2:39" ht="15" customHeight="1">
      <c r="B759" s="460"/>
      <c r="C759" s="458"/>
      <c r="D759" s="297" t="s">
        <v>511</v>
      </c>
      <c r="E759" s="298">
        <v>1</v>
      </c>
      <c r="F759" s="299">
        <v>1</v>
      </c>
      <c r="G759" s="299">
        <v>7</v>
      </c>
      <c r="H759" s="299">
        <v>8</v>
      </c>
      <c r="I759" s="299">
        <v>30</v>
      </c>
      <c r="J759" s="299">
        <v>26</v>
      </c>
      <c r="K759" s="299">
        <v>10</v>
      </c>
      <c r="L759" s="299">
        <v>0</v>
      </c>
      <c r="M759" s="299">
        <v>1.97</v>
      </c>
      <c r="N759" s="299">
        <v>1.97</v>
      </c>
      <c r="O759" s="299"/>
      <c r="P759" s="299" t="s">
        <v>498</v>
      </c>
      <c r="Q759" s="299">
        <v>2.6</v>
      </c>
      <c r="R759" s="299">
        <v>16.8</v>
      </c>
      <c r="S759" s="300">
        <v>41</v>
      </c>
      <c r="X759" s="309"/>
      <c r="AC759" s="309"/>
      <c r="AF759" s="309"/>
      <c r="AG759" s="309"/>
      <c r="AH759" s="309"/>
      <c r="AI759" s="309"/>
      <c r="AJ759" s="309"/>
      <c r="AK759" s="309"/>
      <c r="AL759" s="309"/>
      <c r="AM759" s="309"/>
    </row>
    <row r="760" spans="2:39" ht="15" customHeight="1" thickBot="1">
      <c r="B760" s="460"/>
      <c r="C760" s="458"/>
      <c r="D760" s="310" t="s">
        <v>512</v>
      </c>
      <c r="E760" s="311">
        <v>1</v>
      </c>
      <c r="F760" s="304">
        <v>2</v>
      </c>
      <c r="G760" s="304">
        <v>7</v>
      </c>
      <c r="H760" s="304">
        <v>9</v>
      </c>
      <c r="I760" s="304">
        <v>35</v>
      </c>
      <c r="J760" s="304">
        <v>18</v>
      </c>
      <c r="K760" s="304">
        <v>6</v>
      </c>
      <c r="L760" s="304">
        <v>0</v>
      </c>
      <c r="M760" s="304">
        <v>1.9</v>
      </c>
      <c r="N760" s="304">
        <v>1.9</v>
      </c>
      <c r="O760" s="304"/>
      <c r="P760" s="304" t="s">
        <v>535</v>
      </c>
      <c r="Q760" s="304">
        <v>1.1000000000000001</v>
      </c>
      <c r="R760" s="304">
        <v>18</v>
      </c>
      <c r="S760" s="305">
        <v>40</v>
      </c>
      <c r="X760" s="309"/>
      <c r="AC760" s="309"/>
      <c r="AF760" s="309"/>
      <c r="AG760" s="309"/>
      <c r="AH760" s="309"/>
      <c r="AI760" s="309"/>
      <c r="AJ760" s="309"/>
      <c r="AK760" s="309"/>
      <c r="AL760" s="309"/>
      <c r="AM760" s="309"/>
    </row>
    <row r="761" spans="2:39" ht="15" customHeight="1">
      <c r="B761" s="460"/>
      <c r="C761" s="458"/>
      <c r="D761" s="293" t="s">
        <v>514</v>
      </c>
      <c r="E761" s="294">
        <v>1</v>
      </c>
      <c r="F761" s="295">
        <v>1</v>
      </c>
      <c r="G761" s="295">
        <v>6</v>
      </c>
      <c r="H761" s="295">
        <v>7</v>
      </c>
      <c r="I761" s="295">
        <v>41</v>
      </c>
      <c r="J761" s="295">
        <v>10</v>
      </c>
      <c r="K761" s="295">
        <v>8</v>
      </c>
      <c r="L761" s="295">
        <v>0</v>
      </c>
      <c r="M761" s="295">
        <v>1.88</v>
      </c>
      <c r="N761" s="295">
        <v>1.88</v>
      </c>
      <c r="O761" s="295"/>
      <c r="P761" s="295" t="s">
        <v>531</v>
      </c>
      <c r="Q761" s="295">
        <v>1.4</v>
      </c>
      <c r="R761" s="295">
        <v>18.3</v>
      </c>
      <c r="S761" s="296">
        <v>40</v>
      </c>
      <c r="X761" s="309"/>
      <c r="AC761" s="309"/>
      <c r="AF761" s="309"/>
      <c r="AG761" s="309"/>
      <c r="AH761" s="309"/>
      <c r="AI761" s="309"/>
      <c r="AJ761" s="309"/>
      <c r="AK761" s="309"/>
      <c r="AL761" s="309"/>
      <c r="AM761" s="309"/>
    </row>
    <row r="762" spans="2:39" ht="15" customHeight="1">
      <c r="B762" s="460"/>
      <c r="C762" s="458"/>
      <c r="D762" s="297" t="s">
        <v>516</v>
      </c>
      <c r="E762" s="298">
        <v>0</v>
      </c>
      <c r="F762" s="299">
        <v>1</v>
      </c>
      <c r="G762" s="299">
        <v>3</v>
      </c>
      <c r="H762" s="299">
        <v>4</v>
      </c>
      <c r="I762" s="299">
        <v>47</v>
      </c>
      <c r="J762" s="299">
        <v>7</v>
      </c>
      <c r="K762" s="299">
        <v>7</v>
      </c>
      <c r="L762" s="299">
        <v>0.01</v>
      </c>
      <c r="M762" s="299">
        <v>1.9</v>
      </c>
      <c r="N762" s="299">
        <v>1.91</v>
      </c>
      <c r="O762" s="299"/>
      <c r="P762" s="299" t="s">
        <v>518</v>
      </c>
      <c r="Q762" s="299">
        <v>1.7</v>
      </c>
      <c r="R762" s="299">
        <v>19.8</v>
      </c>
      <c r="S762" s="300">
        <v>37</v>
      </c>
      <c r="X762" s="309"/>
      <c r="AC762" s="309"/>
      <c r="AF762" s="309"/>
      <c r="AG762" s="309"/>
      <c r="AH762" s="309"/>
      <c r="AI762" s="309"/>
      <c r="AJ762" s="309"/>
      <c r="AK762" s="309"/>
      <c r="AL762" s="309"/>
      <c r="AM762" s="309"/>
    </row>
    <row r="763" spans="2:39" ht="15" customHeight="1">
      <c r="B763" s="460"/>
      <c r="C763" s="458"/>
      <c r="D763" s="297" t="s">
        <v>517</v>
      </c>
      <c r="E763" s="298">
        <v>1</v>
      </c>
      <c r="F763" s="299">
        <v>1</v>
      </c>
      <c r="G763" s="299">
        <v>3</v>
      </c>
      <c r="H763" s="299">
        <v>4</v>
      </c>
      <c r="I763" s="299">
        <v>50</v>
      </c>
      <c r="J763" s="299">
        <v>15</v>
      </c>
      <c r="K763" s="299">
        <v>11</v>
      </c>
      <c r="L763" s="299">
        <v>0</v>
      </c>
      <c r="M763" s="299">
        <v>1.9</v>
      </c>
      <c r="N763" s="299">
        <v>1.9</v>
      </c>
      <c r="O763" s="299"/>
      <c r="P763" s="299" t="s">
        <v>515</v>
      </c>
      <c r="Q763" s="299">
        <v>2</v>
      </c>
      <c r="R763" s="299">
        <v>19.8</v>
      </c>
      <c r="S763" s="300">
        <v>40</v>
      </c>
      <c r="X763" s="309"/>
      <c r="AC763" s="309"/>
      <c r="AF763" s="309"/>
      <c r="AG763" s="309"/>
      <c r="AH763" s="309"/>
      <c r="AI763" s="309"/>
      <c r="AJ763" s="309"/>
      <c r="AK763" s="309"/>
      <c r="AL763" s="309"/>
      <c r="AM763" s="309"/>
    </row>
    <row r="764" spans="2:39" ht="15" customHeight="1">
      <c r="B764" s="460"/>
      <c r="C764" s="458"/>
      <c r="D764" s="297" t="s">
        <v>519</v>
      </c>
      <c r="E764" s="298">
        <v>1</v>
      </c>
      <c r="F764" s="299">
        <v>0</v>
      </c>
      <c r="G764" s="299">
        <v>5</v>
      </c>
      <c r="H764" s="299">
        <v>5</v>
      </c>
      <c r="I764" s="299">
        <v>54</v>
      </c>
      <c r="J764" s="299">
        <v>33</v>
      </c>
      <c r="K764" s="299">
        <v>15</v>
      </c>
      <c r="L764" s="299">
        <v>0</v>
      </c>
      <c r="M764" s="299">
        <v>1.91</v>
      </c>
      <c r="N764" s="299">
        <v>1.91</v>
      </c>
      <c r="O764" s="299"/>
      <c r="P764" s="299" t="s">
        <v>515</v>
      </c>
      <c r="Q764" s="299">
        <v>2.2000000000000002</v>
      </c>
      <c r="R764" s="299">
        <v>19.5</v>
      </c>
      <c r="S764" s="300">
        <v>42</v>
      </c>
      <c r="X764" s="309"/>
      <c r="AC764" s="309"/>
      <c r="AF764" s="309"/>
      <c r="AG764" s="309"/>
      <c r="AH764" s="309"/>
      <c r="AI764" s="309"/>
      <c r="AJ764" s="309"/>
      <c r="AK764" s="309"/>
      <c r="AL764" s="309"/>
      <c r="AM764" s="309"/>
    </row>
    <row r="765" spans="2:39" ht="15" customHeight="1">
      <c r="B765" s="460"/>
      <c r="C765" s="458"/>
      <c r="D765" s="297" t="s">
        <v>520</v>
      </c>
      <c r="E765" s="298">
        <v>1</v>
      </c>
      <c r="F765" s="299">
        <v>0</v>
      </c>
      <c r="G765" s="299">
        <v>5</v>
      </c>
      <c r="H765" s="299">
        <v>5</v>
      </c>
      <c r="I765" s="299">
        <v>52</v>
      </c>
      <c r="J765" s="299">
        <v>31</v>
      </c>
      <c r="K765" s="299">
        <v>16</v>
      </c>
      <c r="L765" s="299">
        <v>0</v>
      </c>
      <c r="M765" s="299">
        <v>1.89</v>
      </c>
      <c r="N765" s="299">
        <v>1.89</v>
      </c>
      <c r="O765" s="299"/>
      <c r="P765" s="299" t="s">
        <v>515</v>
      </c>
      <c r="Q765" s="299">
        <v>2.2999999999999998</v>
      </c>
      <c r="R765" s="299">
        <v>19.7</v>
      </c>
      <c r="S765" s="300">
        <v>42</v>
      </c>
      <c r="X765" s="309"/>
      <c r="AC765" s="309"/>
      <c r="AF765" s="309"/>
      <c r="AG765" s="309"/>
      <c r="AH765" s="309"/>
      <c r="AI765" s="309"/>
      <c r="AJ765" s="309"/>
      <c r="AK765" s="309"/>
      <c r="AL765" s="309"/>
      <c r="AM765" s="309"/>
    </row>
    <row r="766" spans="2:39" ht="15" customHeight="1">
      <c r="B766" s="460"/>
      <c r="C766" s="458"/>
      <c r="D766" s="297" t="s">
        <v>521</v>
      </c>
      <c r="E766" s="298">
        <v>1</v>
      </c>
      <c r="F766" s="299">
        <v>0</v>
      </c>
      <c r="G766" s="299">
        <v>5</v>
      </c>
      <c r="H766" s="299">
        <v>5</v>
      </c>
      <c r="I766" s="299">
        <v>53</v>
      </c>
      <c r="J766" s="299">
        <v>27</v>
      </c>
      <c r="K766" s="299">
        <v>12</v>
      </c>
      <c r="L766" s="299">
        <v>0</v>
      </c>
      <c r="M766" s="299">
        <v>1.89</v>
      </c>
      <c r="N766" s="299">
        <v>1.89</v>
      </c>
      <c r="O766" s="299"/>
      <c r="P766" s="299" t="s">
        <v>518</v>
      </c>
      <c r="Q766" s="299">
        <v>1.7</v>
      </c>
      <c r="R766" s="299">
        <v>18.600000000000001</v>
      </c>
      <c r="S766" s="300">
        <v>42</v>
      </c>
      <c r="X766" s="309"/>
      <c r="AC766" s="309"/>
      <c r="AF766" s="309"/>
      <c r="AG766" s="309"/>
      <c r="AH766" s="309"/>
      <c r="AI766" s="309"/>
      <c r="AJ766" s="309"/>
      <c r="AK766" s="309"/>
      <c r="AL766" s="309"/>
      <c r="AM766" s="309"/>
    </row>
    <row r="767" spans="2:39" ht="15" customHeight="1">
      <c r="B767" s="460"/>
      <c r="C767" s="458"/>
      <c r="D767" s="297" t="s">
        <v>522</v>
      </c>
      <c r="E767" s="298">
        <v>1</v>
      </c>
      <c r="F767" s="299">
        <v>0</v>
      </c>
      <c r="G767" s="299">
        <v>8</v>
      </c>
      <c r="H767" s="299">
        <v>8</v>
      </c>
      <c r="I767" s="299">
        <v>45</v>
      </c>
      <c r="J767" s="299">
        <v>26</v>
      </c>
      <c r="K767" s="299">
        <v>18</v>
      </c>
      <c r="L767" s="299">
        <v>0.04</v>
      </c>
      <c r="M767" s="299">
        <v>1.89</v>
      </c>
      <c r="N767" s="299">
        <v>1.93</v>
      </c>
      <c r="O767" s="299"/>
      <c r="P767" s="299" t="s">
        <v>538</v>
      </c>
      <c r="Q767" s="299">
        <v>1.1000000000000001</v>
      </c>
      <c r="R767" s="299">
        <v>16</v>
      </c>
      <c r="S767" s="300">
        <v>46</v>
      </c>
      <c r="X767" s="309"/>
      <c r="AC767" s="309"/>
      <c r="AF767" s="309"/>
      <c r="AG767" s="309"/>
      <c r="AH767" s="309"/>
      <c r="AI767" s="309"/>
      <c r="AJ767" s="309"/>
      <c r="AK767" s="309"/>
      <c r="AL767" s="309"/>
      <c r="AM767" s="309"/>
    </row>
    <row r="768" spans="2:39" ht="15" customHeight="1">
      <c r="B768" s="460"/>
      <c r="C768" s="458"/>
      <c r="D768" s="297" t="s">
        <v>523</v>
      </c>
      <c r="E768" s="298">
        <v>1</v>
      </c>
      <c r="F768" s="299">
        <v>0</v>
      </c>
      <c r="G768" s="299">
        <v>13</v>
      </c>
      <c r="H768" s="299">
        <v>13</v>
      </c>
      <c r="I768" s="299">
        <v>30</v>
      </c>
      <c r="J768" s="299">
        <v>36</v>
      </c>
      <c r="K768" s="299">
        <v>24</v>
      </c>
      <c r="L768" s="299">
        <v>0.06</v>
      </c>
      <c r="M768" s="299">
        <v>1.87</v>
      </c>
      <c r="N768" s="299">
        <v>1.93</v>
      </c>
      <c r="O768" s="299"/>
      <c r="P768" s="299" t="s">
        <v>530</v>
      </c>
      <c r="Q768" s="299">
        <v>0.9</v>
      </c>
      <c r="R768" s="299">
        <v>13.8</v>
      </c>
      <c r="S768" s="300">
        <v>56</v>
      </c>
      <c r="X768" s="309"/>
      <c r="AC768" s="309"/>
      <c r="AF768" s="309"/>
      <c r="AG768" s="309"/>
      <c r="AH768" s="309"/>
      <c r="AI768" s="309"/>
      <c r="AJ768" s="309"/>
      <c r="AK768" s="309"/>
      <c r="AL768" s="309"/>
      <c r="AM768" s="309"/>
    </row>
    <row r="769" spans="2:39" ht="15" customHeight="1">
      <c r="B769" s="460"/>
      <c r="C769" s="458"/>
      <c r="D769" s="297" t="s">
        <v>524</v>
      </c>
      <c r="E769" s="298">
        <v>0</v>
      </c>
      <c r="F769" s="299">
        <v>0</v>
      </c>
      <c r="G769" s="299">
        <v>13</v>
      </c>
      <c r="H769" s="299">
        <v>13</v>
      </c>
      <c r="I769" s="299">
        <v>29</v>
      </c>
      <c r="J769" s="299">
        <v>28</v>
      </c>
      <c r="K769" s="299">
        <v>21</v>
      </c>
      <c r="L769" s="299">
        <v>0.05</v>
      </c>
      <c r="M769" s="299">
        <v>1.89</v>
      </c>
      <c r="N769" s="299">
        <v>1.94</v>
      </c>
      <c r="O769" s="299"/>
      <c r="P769" s="299" t="s">
        <v>506</v>
      </c>
      <c r="Q769" s="299">
        <v>0.5</v>
      </c>
      <c r="R769" s="299">
        <v>12.5</v>
      </c>
      <c r="S769" s="300">
        <v>66</v>
      </c>
      <c r="X769" s="309"/>
      <c r="AC769" s="309"/>
      <c r="AF769" s="309"/>
      <c r="AG769" s="309"/>
      <c r="AH769" s="309"/>
      <c r="AI769" s="309"/>
      <c r="AJ769" s="309"/>
      <c r="AK769" s="309"/>
      <c r="AL769" s="309"/>
      <c r="AM769" s="309"/>
    </row>
    <row r="770" spans="2:39" ht="15" customHeight="1">
      <c r="B770" s="460"/>
      <c r="C770" s="458"/>
      <c r="D770" s="297" t="s">
        <v>525</v>
      </c>
      <c r="E770" s="298">
        <v>0</v>
      </c>
      <c r="F770" s="299">
        <v>1</v>
      </c>
      <c r="G770" s="299">
        <v>15</v>
      </c>
      <c r="H770" s="299">
        <v>16</v>
      </c>
      <c r="I770" s="299">
        <v>20</v>
      </c>
      <c r="J770" s="299">
        <v>30</v>
      </c>
      <c r="K770" s="299">
        <v>27</v>
      </c>
      <c r="L770" s="299">
        <v>0.09</v>
      </c>
      <c r="M770" s="299">
        <v>1.91</v>
      </c>
      <c r="N770" s="299">
        <v>2</v>
      </c>
      <c r="O770" s="299"/>
      <c r="P770" s="299" t="s">
        <v>493</v>
      </c>
      <c r="Q770" s="299">
        <v>1.9</v>
      </c>
      <c r="R770" s="299">
        <v>12.1</v>
      </c>
      <c r="S770" s="300">
        <v>72</v>
      </c>
      <c r="X770" s="309"/>
      <c r="AC770" s="309"/>
      <c r="AF770" s="309"/>
      <c r="AG770" s="309"/>
      <c r="AH770" s="309"/>
      <c r="AI770" s="309"/>
      <c r="AJ770" s="309"/>
      <c r="AK770" s="309"/>
      <c r="AL770" s="309"/>
      <c r="AM770" s="309"/>
    </row>
    <row r="771" spans="2:39" ht="15" customHeight="1">
      <c r="B771" s="460"/>
      <c r="C771" s="458"/>
      <c r="D771" s="297" t="s">
        <v>526</v>
      </c>
      <c r="E771" s="298">
        <v>0</v>
      </c>
      <c r="F771" s="299">
        <v>0</v>
      </c>
      <c r="G771" s="299">
        <v>9</v>
      </c>
      <c r="H771" s="299">
        <v>9</v>
      </c>
      <c r="I771" s="299">
        <v>19</v>
      </c>
      <c r="J771" s="299">
        <v>30</v>
      </c>
      <c r="K771" s="299">
        <v>17</v>
      </c>
      <c r="L771" s="299">
        <v>7.0000000000000007E-2</v>
      </c>
      <c r="M771" s="299">
        <v>2.0499999999999998</v>
      </c>
      <c r="N771" s="299">
        <v>2.12</v>
      </c>
      <c r="O771" s="299"/>
      <c r="P771" s="299" t="s">
        <v>498</v>
      </c>
      <c r="Q771" s="299">
        <v>1.8</v>
      </c>
      <c r="R771" s="299">
        <v>12.2</v>
      </c>
      <c r="S771" s="300">
        <v>74</v>
      </c>
      <c r="X771" s="309"/>
      <c r="AC771" s="309"/>
      <c r="AF771" s="309"/>
      <c r="AG771" s="309"/>
      <c r="AH771" s="309"/>
      <c r="AI771" s="309"/>
      <c r="AJ771" s="309"/>
      <c r="AK771" s="309"/>
      <c r="AL771" s="309"/>
      <c r="AM771" s="309"/>
    </row>
    <row r="772" spans="2:39" ht="15" customHeight="1">
      <c r="B772" s="460"/>
      <c r="C772" s="458"/>
      <c r="D772" s="297" t="s">
        <v>527</v>
      </c>
      <c r="E772" s="298">
        <v>0</v>
      </c>
      <c r="F772" s="299">
        <v>0</v>
      </c>
      <c r="G772" s="299">
        <v>8</v>
      </c>
      <c r="H772" s="299">
        <v>8</v>
      </c>
      <c r="I772" s="299">
        <v>20</v>
      </c>
      <c r="J772" s="299">
        <v>23</v>
      </c>
      <c r="K772" s="299">
        <v>16</v>
      </c>
      <c r="L772" s="299">
        <v>0.01</v>
      </c>
      <c r="M772" s="299">
        <v>2.06</v>
      </c>
      <c r="N772" s="299">
        <v>2.0699999999999998</v>
      </c>
      <c r="O772" s="299"/>
      <c r="P772" s="299" t="s">
        <v>498</v>
      </c>
      <c r="Q772" s="299">
        <v>1.7</v>
      </c>
      <c r="R772" s="299">
        <v>12.4</v>
      </c>
      <c r="S772" s="300">
        <v>73</v>
      </c>
      <c r="X772" s="309"/>
      <c r="AC772" s="309"/>
      <c r="AF772" s="309"/>
      <c r="AG772" s="309"/>
      <c r="AH772" s="309"/>
      <c r="AI772" s="309"/>
      <c r="AJ772" s="309"/>
      <c r="AK772" s="309"/>
      <c r="AL772" s="309"/>
      <c r="AM772" s="309"/>
    </row>
    <row r="773" spans="2:39" ht="15" customHeight="1">
      <c r="B773" s="460"/>
      <c r="C773" s="458"/>
      <c r="D773" s="297" t="s">
        <v>528</v>
      </c>
      <c r="E773" s="298">
        <v>1</v>
      </c>
      <c r="F773" s="299">
        <v>0</v>
      </c>
      <c r="G773" s="299">
        <v>7</v>
      </c>
      <c r="H773" s="299">
        <v>7</v>
      </c>
      <c r="I773" s="299">
        <v>20</v>
      </c>
      <c r="J773" s="299">
        <v>16</v>
      </c>
      <c r="K773" s="299">
        <v>12</v>
      </c>
      <c r="L773" s="299">
        <v>0.02</v>
      </c>
      <c r="M773" s="299">
        <v>1.97</v>
      </c>
      <c r="N773" s="299">
        <v>1.99</v>
      </c>
      <c r="O773" s="299"/>
      <c r="P773" s="299" t="s">
        <v>498</v>
      </c>
      <c r="Q773" s="299">
        <v>2.8</v>
      </c>
      <c r="R773" s="299">
        <v>11.5</v>
      </c>
      <c r="S773" s="300">
        <v>72</v>
      </c>
      <c r="X773" s="309"/>
      <c r="AC773" s="309"/>
      <c r="AF773" s="309"/>
      <c r="AG773" s="309"/>
      <c r="AH773" s="309"/>
      <c r="AI773" s="309"/>
      <c r="AJ773" s="309"/>
      <c r="AK773" s="309"/>
      <c r="AL773" s="309"/>
      <c r="AM773" s="309"/>
    </row>
    <row r="774" spans="2:39" ht="15" customHeight="1">
      <c r="B774" s="460"/>
      <c r="C774" s="459"/>
      <c r="D774" s="297" t="s">
        <v>529</v>
      </c>
      <c r="E774" s="298">
        <v>1</v>
      </c>
      <c r="F774" s="299">
        <v>0</v>
      </c>
      <c r="G774" s="299">
        <v>5</v>
      </c>
      <c r="H774" s="299">
        <v>5</v>
      </c>
      <c r="I774" s="299">
        <v>20</v>
      </c>
      <c r="J774" s="299">
        <v>16</v>
      </c>
      <c r="K774" s="299">
        <v>10</v>
      </c>
      <c r="L774" s="299">
        <v>0</v>
      </c>
      <c r="M774" s="299">
        <v>1.95</v>
      </c>
      <c r="N774" s="299">
        <v>1.95</v>
      </c>
      <c r="O774" s="299"/>
      <c r="P774" s="299" t="s">
        <v>498</v>
      </c>
      <c r="Q774" s="299">
        <v>2.4</v>
      </c>
      <c r="R774" s="299">
        <v>12</v>
      </c>
      <c r="S774" s="300">
        <v>68</v>
      </c>
      <c r="X774" s="309"/>
      <c r="AC774" s="309"/>
      <c r="AF774" s="309"/>
      <c r="AG774" s="309"/>
      <c r="AH774" s="309"/>
      <c r="AI774" s="309"/>
      <c r="AJ774" s="309"/>
      <c r="AK774" s="309"/>
      <c r="AL774" s="309"/>
      <c r="AM774" s="309"/>
    </row>
    <row r="775" spans="2:39" ht="15" customHeight="1">
      <c r="B775" s="460"/>
      <c r="C775" s="457">
        <v>42665</v>
      </c>
      <c r="D775" s="297" t="s">
        <v>492</v>
      </c>
      <c r="E775" s="298">
        <v>0</v>
      </c>
      <c r="F775" s="299">
        <v>0</v>
      </c>
      <c r="G775" s="299">
        <v>5</v>
      </c>
      <c r="H775" s="299">
        <v>5</v>
      </c>
      <c r="I775" s="299">
        <v>19</v>
      </c>
      <c r="J775" s="299">
        <v>12</v>
      </c>
      <c r="K775" s="299">
        <v>12</v>
      </c>
      <c r="L775" s="299">
        <v>0</v>
      </c>
      <c r="M775" s="299">
        <v>1.93</v>
      </c>
      <c r="N775" s="299">
        <v>1.93</v>
      </c>
      <c r="O775" s="299"/>
      <c r="P775" s="299" t="s">
        <v>498</v>
      </c>
      <c r="Q775" s="299">
        <v>3.1</v>
      </c>
      <c r="R775" s="299">
        <v>11.6</v>
      </c>
      <c r="S775" s="300">
        <v>65</v>
      </c>
      <c r="X775" s="309"/>
      <c r="AC775" s="309"/>
      <c r="AF775" s="309"/>
      <c r="AG775" s="309"/>
      <c r="AH775" s="309"/>
      <c r="AI775" s="309"/>
      <c r="AJ775" s="309"/>
      <c r="AK775" s="309"/>
      <c r="AL775" s="309"/>
      <c r="AM775" s="309"/>
    </row>
    <row r="776" spans="2:39" ht="15" customHeight="1">
      <c r="B776" s="460"/>
      <c r="C776" s="458"/>
      <c r="D776" s="297" t="s">
        <v>495</v>
      </c>
      <c r="E776" s="298">
        <v>0</v>
      </c>
      <c r="F776" s="299">
        <v>0</v>
      </c>
      <c r="G776" s="299">
        <v>4</v>
      </c>
      <c r="H776" s="299">
        <v>4</v>
      </c>
      <c r="I776" s="299">
        <v>21</v>
      </c>
      <c r="J776" s="299">
        <v>11</v>
      </c>
      <c r="K776" s="299">
        <v>8</v>
      </c>
      <c r="L776" s="299">
        <v>0</v>
      </c>
      <c r="M776" s="299">
        <v>1.92</v>
      </c>
      <c r="N776" s="299">
        <v>1.92</v>
      </c>
      <c r="O776" s="299"/>
      <c r="P776" s="299" t="s">
        <v>498</v>
      </c>
      <c r="Q776" s="299">
        <v>2.7</v>
      </c>
      <c r="R776" s="299">
        <v>11.3</v>
      </c>
      <c r="S776" s="300">
        <v>63</v>
      </c>
      <c r="X776" s="309"/>
      <c r="AC776" s="309"/>
      <c r="AF776" s="309"/>
      <c r="AG776" s="309"/>
      <c r="AH776" s="309"/>
      <c r="AI776" s="309"/>
      <c r="AJ776" s="309"/>
      <c r="AK776" s="309"/>
      <c r="AL776" s="309"/>
      <c r="AM776" s="309"/>
    </row>
    <row r="777" spans="2:39" ht="15" customHeight="1">
      <c r="B777" s="460"/>
      <c r="C777" s="458"/>
      <c r="D777" s="297" t="s">
        <v>497</v>
      </c>
      <c r="E777" s="298">
        <v>0</v>
      </c>
      <c r="F777" s="299">
        <v>0</v>
      </c>
      <c r="G777" s="299">
        <v>3</v>
      </c>
      <c r="H777" s="299">
        <v>3</v>
      </c>
      <c r="I777" s="299">
        <v>20</v>
      </c>
      <c r="J777" s="299">
        <v>10</v>
      </c>
      <c r="K777" s="299">
        <v>8</v>
      </c>
      <c r="L777" s="299">
        <v>0</v>
      </c>
      <c r="M777" s="299">
        <v>1.9</v>
      </c>
      <c r="N777" s="299">
        <v>1.9</v>
      </c>
      <c r="O777" s="299"/>
      <c r="P777" s="299" t="s">
        <v>498</v>
      </c>
      <c r="Q777" s="299">
        <v>1.9</v>
      </c>
      <c r="R777" s="299">
        <v>10.7</v>
      </c>
      <c r="S777" s="300">
        <v>67</v>
      </c>
      <c r="X777" s="309"/>
      <c r="AC777" s="309"/>
      <c r="AF777" s="309"/>
      <c r="AG777" s="309"/>
      <c r="AH777" s="309"/>
      <c r="AI777" s="309"/>
      <c r="AJ777" s="309"/>
      <c r="AK777" s="309"/>
      <c r="AL777" s="309"/>
      <c r="AM777" s="309"/>
    </row>
    <row r="778" spans="2:39" ht="15" customHeight="1">
      <c r="B778" s="460"/>
      <c r="C778" s="458"/>
      <c r="D778" s="297" t="s">
        <v>500</v>
      </c>
      <c r="E778" s="298">
        <v>0</v>
      </c>
      <c r="F778" s="299">
        <v>0</v>
      </c>
      <c r="G778" s="299">
        <v>4</v>
      </c>
      <c r="H778" s="299">
        <v>4</v>
      </c>
      <c r="I778" s="299">
        <v>19</v>
      </c>
      <c r="J778" s="299">
        <v>10</v>
      </c>
      <c r="K778" s="299">
        <v>8</v>
      </c>
      <c r="L778" s="299">
        <v>0</v>
      </c>
      <c r="M778" s="299">
        <v>1.93</v>
      </c>
      <c r="N778" s="299">
        <v>1.93</v>
      </c>
      <c r="O778" s="299"/>
      <c r="P778" s="299" t="s">
        <v>498</v>
      </c>
      <c r="Q778" s="299">
        <v>2.8</v>
      </c>
      <c r="R778" s="299">
        <v>10.5</v>
      </c>
      <c r="S778" s="300">
        <v>68</v>
      </c>
      <c r="X778" s="309"/>
      <c r="AC778" s="309"/>
      <c r="AF778" s="309"/>
      <c r="AG778" s="309"/>
      <c r="AH778" s="309"/>
      <c r="AI778" s="309"/>
      <c r="AJ778" s="309"/>
      <c r="AK778" s="309"/>
      <c r="AL778" s="309"/>
      <c r="AM778" s="309"/>
    </row>
    <row r="779" spans="2:39" ht="15" customHeight="1">
      <c r="B779" s="460"/>
      <c r="C779" s="458"/>
      <c r="D779" s="297" t="s">
        <v>503</v>
      </c>
      <c r="E779" s="298">
        <v>0</v>
      </c>
      <c r="F779" s="299">
        <v>0</v>
      </c>
      <c r="G779" s="299">
        <v>4</v>
      </c>
      <c r="H779" s="299">
        <v>4</v>
      </c>
      <c r="I779" s="299">
        <v>16</v>
      </c>
      <c r="J779" s="299">
        <v>22</v>
      </c>
      <c r="K779" s="299">
        <v>7</v>
      </c>
      <c r="L779" s="299">
        <v>0</v>
      </c>
      <c r="M779" s="299">
        <v>1.94</v>
      </c>
      <c r="N779" s="299">
        <v>1.94</v>
      </c>
      <c r="O779" s="299"/>
      <c r="P779" s="299" t="s">
        <v>498</v>
      </c>
      <c r="Q779" s="299">
        <v>2.1</v>
      </c>
      <c r="R779" s="299">
        <v>10.8</v>
      </c>
      <c r="S779" s="300">
        <v>70</v>
      </c>
      <c r="X779" s="309"/>
      <c r="AC779" s="309"/>
      <c r="AF779" s="309"/>
      <c r="AG779" s="309"/>
      <c r="AH779" s="309"/>
      <c r="AI779" s="309"/>
      <c r="AJ779" s="309"/>
      <c r="AK779" s="309"/>
      <c r="AL779" s="309"/>
      <c r="AM779" s="309"/>
    </row>
    <row r="780" spans="2:39" ht="15" customHeight="1">
      <c r="B780" s="460"/>
      <c r="C780" s="458"/>
      <c r="D780" s="297" t="s">
        <v>505</v>
      </c>
      <c r="E780" s="298">
        <v>0</v>
      </c>
      <c r="F780" s="299">
        <v>0</v>
      </c>
      <c r="G780" s="299">
        <v>4</v>
      </c>
      <c r="H780" s="299">
        <v>4</v>
      </c>
      <c r="I780" s="299">
        <v>15</v>
      </c>
      <c r="J780" s="299">
        <v>16</v>
      </c>
      <c r="K780" s="299">
        <v>9</v>
      </c>
      <c r="L780" s="299">
        <v>0</v>
      </c>
      <c r="M780" s="299">
        <v>1.98</v>
      </c>
      <c r="N780" s="299">
        <v>1.98</v>
      </c>
      <c r="O780" s="299"/>
      <c r="P780" s="299" t="s">
        <v>498</v>
      </c>
      <c r="Q780" s="299">
        <v>1.5</v>
      </c>
      <c r="R780" s="299">
        <v>11.2</v>
      </c>
      <c r="S780" s="300">
        <v>69</v>
      </c>
      <c r="X780" s="309"/>
      <c r="AC780" s="309"/>
      <c r="AF780" s="309"/>
      <c r="AG780" s="309"/>
      <c r="AH780" s="309"/>
      <c r="AI780" s="309"/>
      <c r="AJ780" s="309"/>
      <c r="AK780" s="309"/>
      <c r="AL780" s="309"/>
      <c r="AM780" s="309"/>
    </row>
    <row r="781" spans="2:39" ht="15" customHeight="1">
      <c r="B781" s="460"/>
      <c r="C781" s="458"/>
      <c r="D781" s="297" t="s">
        <v>508</v>
      </c>
      <c r="E781" s="298">
        <v>0</v>
      </c>
      <c r="F781" s="299">
        <v>1</v>
      </c>
      <c r="G781" s="299">
        <v>5</v>
      </c>
      <c r="H781" s="299">
        <v>6</v>
      </c>
      <c r="I781" s="299">
        <v>15</v>
      </c>
      <c r="J781" s="299">
        <v>11</v>
      </c>
      <c r="K781" s="299">
        <v>12</v>
      </c>
      <c r="L781" s="299">
        <v>0.01</v>
      </c>
      <c r="M781" s="299">
        <v>1.94</v>
      </c>
      <c r="N781" s="299">
        <v>1.95</v>
      </c>
      <c r="O781" s="299"/>
      <c r="P781" s="299" t="s">
        <v>493</v>
      </c>
      <c r="Q781" s="299">
        <v>2.7</v>
      </c>
      <c r="R781" s="299">
        <v>11.1</v>
      </c>
      <c r="S781" s="300">
        <v>68</v>
      </c>
      <c r="X781" s="309"/>
      <c r="AC781" s="309"/>
      <c r="AF781" s="309"/>
      <c r="AG781" s="309"/>
      <c r="AH781" s="309"/>
      <c r="AI781" s="309"/>
      <c r="AJ781" s="309"/>
      <c r="AK781" s="309"/>
      <c r="AL781" s="309"/>
      <c r="AM781" s="309"/>
    </row>
    <row r="782" spans="2:39" ht="15" customHeight="1">
      <c r="B782" s="460"/>
      <c r="C782" s="458"/>
      <c r="D782" s="297" t="s">
        <v>510</v>
      </c>
      <c r="E782" s="298">
        <v>0</v>
      </c>
      <c r="F782" s="299">
        <v>1</v>
      </c>
      <c r="G782" s="299">
        <v>6</v>
      </c>
      <c r="H782" s="299">
        <v>7</v>
      </c>
      <c r="I782" s="299">
        <v>14</v>
      </c>
      <c r="J782" s="299">
        <v>19</v>
      </c>
      <c r="K782" s="299">
        <v>10</v>
      </c>
      <c r="L782" s="299">
        <v>0</v>
      </c>
      <c r="M782" s="299">
        <v>1.95</v>
      </c>
      <c r="N782" s="299">
        <v>1.95</v>
      </c>
      <c r="O782" s="299"/>
      <c r="P782" s="299" t="s">
        <v>493</v>
      </c>
      <c r="Q782" s="299">
        <v>2.8</v>
      </c>
      <c r="R782" s="299">
        <v>11.9</v>
      </c>
      <c r="S782" s="300">
        <v>69</v>
      </c>
      <c r="X782" s="309"/>
      <c r="AC782" s="309"/>
      <c r="AF782" s="309"/>
      <c r="AG782" s="309"/>
      <c r="AH782" s="309"/>
      <c r="AI782" s="309"/>
      <c r="AJ782" s="309"/>
      <c r="AK782" s="309"/>
      <c r="AL782" s="309"/>
      <c r="AM782" s="309"/>
    </row>
    <row r="783" spans="2:39" ht="15" customHeight="1">
      <c r="B783" s="460"/>
      <c r="C783" s="458"/>
      <c r="D783" s="297" t="s">
        <v>511</v>
      </c>
      <c r="E783" s="298">
        <v>0</v>
      </c>
      <c r="F783" s="299">
        <v>2</v>
      </c>
      <c r="G783" s="299">
        <v>8</v>
      </c>
      <c r="H783" s="299">
        <v>10</v>
      </c>
      <c r="I783" s="299">
        <v>13</v>
      </c>
      <c r="J783" s="299">
        <v>17</v>
      </c>
      <c r="K783" s="299">
        <v>11</v>
      </c>
      <c r="L783" s="299">
        <v>0.01</v>
      </c>
      <c r="M783" s="299">
        <v>1.95</v>
      </c>
      <c r="N783" s="299">
        <v>1.96</v>
      </c>
      <c r="O783" s="299"/>
      <c r="P783" s="299" t="s">
        <v>498</v>
      </c>
      <c r="Q783" s="299">
        <v>1.8</v>
      </c>
      <c r="R783" s="299">
        <v>12.9</v>
      </c>
      <c r="S783" s="300">
        <v>69</v>
      </c>
      <c r="X783" s="309"/>
      <c r="AC783" s="309"/>
      <c r="AF783" s="309"/>
      <c r="AG783" s="309"/>
      <c r="AH783" s="309"/>
      <c r="AI783" s="309"/>
      <c r="AJ783" s="309"/>
      <c r="AK783" s="309"/>
      <c r="AL783" s="309"/>
      <c r="AM783" s="309"/>
    </row>
    <row r="784" spans="2:39" ht="15" customHeight="1" thickBot="1">
      <c r="B784" s="460"/>
      <c r="C784" s="458"/>
      <c r="D784" s="310" t="s">
        <v>512</v>
      </c>
      <c r="E784" s="311">
        <v>0</v>
      </c>
      <c r="F784" s="304">
        <v>2</v>
      </c>
      <c r="G784" s="304">
        <v>8</v>
      </c>
      <c r="H784" s="304">
        <v>10</v>
      </c>
      <c r="I784" s="304">
        <v>15</v>
      </c>
      <c r="J784" s="304">
        <v>22</v>
      </c>
      <c r="K784" s="304">
        <v>15</v>
      </c>
      <c r="L784" s="304">
        <v>0.01</v>
      </c>
      <c r="M784" s="304">
        <v>1.92</v>
      </c>
      <c r="N784" s="304">
        <v>1.93</v>
      </c>
      <c r="O784" s="304"/>
      <c r="P784" s="304" t="s">
        <v>498</v>
      </c>
      <c r="Q784" s="304">
        <v>2.9</v>
      </c>
      <c r="R784" s="304">
        <v>13.7</v>
      </c>
      <c r="S784" s="305">
        <v>63</v>
      </c>
      <c r="X784" s="309"/>
      <c r="AC784" s="309"/>
      <c r="AF784" s="309"/>
      <c r="AG784" s="309"/>
      <c r="AH784" s="309"/>
      <c r="AI784" s="309"/>
      <c r="AJ784" s="309"/>
      <c r="AK784" s="309"/>
      <c r="AL784" s="309"/>
      <c r="AM784" s="309"/>
    </row>
    <row r="785" spans="2:39" ht="15" customHeight="1">
      <c r="B785" s="460"/>
      <c r="C785" s="458"/>
      <c r="D785" s="293" t="s">
        <v>514</v>
      </c>
      <c r="E785" s="294">
        <v>0</v>
      </c>
      <c r="F785" s="295">
        <v>2</v>
      </c>
      <c r="G785" s="295">
        <v>10</v>
      </c>
      <c r="H785" s="295">
        <v>12</v>
      </c>
      <c r="I785" s="295">
        <v>18</v>
      </c>
      <c r="J785" s="295">
        <v>28</v>
      </c>
      <c r="K785" s="295">
        <v>25</v>
      </c>
      <c r="L785" s="295">
        <v>0</v>
      </c>
      <c r="M785" s="295">
        <v>1.93</v>
      </c>
      <c r="N785" s="295">
        <v>1.93</v>
      </c>
      <c r="O785" s="295"/>
      <c r="P785" s="295" t="s">
        <v>498</v>
      </c>
      <c r="Q785" s="295">
        <v>1.9</v>
      </c>
      <c r="R785" s="295">
        <v>14.2</v>
      </c>
      <c r="S785" s="296">
        <v>62</v>
      </c>
      <c r="X785" s="309"/>
      <c r="AC785" s="309"/>
      <c r="AF785" s="309"/>
      <c r="AG785" s="309"/>
      <c r="AH785" s="309"/>
      <c r="AI785" s="309"/>
      <c r="AJ785" s="309"/>
      <c r="AK785" s="309"/>
      <c r="AL785" s="309"/>
      <c r="AM785" s="309"/>
    </row>
    <row r="786" spans="2:39" ht="15" customHeight="1">
      <c r="B786" s="460"/>
      <c r="C786" s="458"/>
      <c r="D786" s="297" t="s">
        <v>516</v>
      </c>
      <c r="E786" s="298">
        <v>0</v>
      </c>
      <c r="F786" s="299">
        <v>2</v>
      </c>
      <c r="G786" s="299">
        <v>8</v>
      </c>
      <c r="H786" s="299">
        <v>10</v>
      </c>
      <c r="I786" s="299">
        <v>22</v>
      </c>
      <c r="J786" s="299">
        <v>41</v>
      </c>
      <c r="K786" s="299">
        <v>25</v>
      </c>
      <c r="L786" s="299">
        <v>0.1</v>
      </c>
      <c r="M786" s="299">
        <v>1.95</v>
      </c>
      <c r="N786" s="299">
        <v>2.0499999999999998</v>
      </c>
      <c r="O786" s="299"/>
      <c r="P786" s="299" t="s">
        <v>498</v>
      </c>
      <c r="Q786" s="299">
        <v>1.4</v>
      </c>
      <c r="R786" s="299">
        <v>16.100000000000001</v>
      </c>
      <c r="S786" s="300">
        <v>64</v>
      </c>
      <c r="X786" s="309"/>
      <c r="AC786" s="309"/>
      <c r="AF786" s="309"/>
      <c r="AG786" s="309"/>
      <c r="AH786" s="309"/>
      <c r="AI786" s="309"/>
      <c r="AJ786" s="309"/>
      <c r="AK786" s="309"/>
      <c r="AL786" s="309"/>
      <c r="AM786" s="309"/>
    </row>
    <row r="787" spans="2:39" ht="15" customHeight="1">
      <c r="B787" s="460"/>
      <c r="C787" s="458"/>
      <c r="D787" s="297" t="s">
        <v>517</v>
      </c>
      <c r="E787" s="298">
        <v>1</v>
      </c>
      <c r="F787" s="299">
        <v>1</v>
      </c>
      <c r="G787" s="299">
        <v>8</v>
      </c>
      <c r="H787" s="299">
        <v>9</v>
      </c>
      <c r="I787" s="299">
        <v>25</v>
      </c>
      <c r="J787" s="299">
        <v>28</v>
      </c>
      <c r="K787" s="299">
        <v>13</v>
      </c>
      <c r="L787" s="299">
        <v>0</v>
      </c>
      <c r="M787" s="299">
        <v>1.91</v>
      </c>
      <c r="N787" s="299">
        <v>1.91</v>
      </c>
      <c r="O787" s="299"/>
      <c r="P787" s="299" t="s">
        <v>498</v>
      </c>
      <c r="Q787" s="299">
        <v>0.6</v>
      </c>
      <c r="R787" s="299">
        <v>17.399999999999999</v>
      </c>
      <c r="S787" s="300">
        <v>64</v>
      </c>
      <c r="X787" s="309"/>
      <c r="AC787" s="309"/>
      <c r="AF787" s="309"/>
      <c r="AG787" s="309"/>
      <c r="AH787" s="309"/>
      <c r="AI787" s="309"/>
      <c r="AJ787" s="309"/>
      <c r="AK787" s="309"/>
      <c r="AL787" s="309"/>
      <c r="AM787" s="309"/>
    </row>
    <row r="788" spans="2:39" ht="15" customHeight="1">
      <c r="B788" s="460"/>
      <c r="C788" s="458"/>
      <c r="D788" s="297" t="s">
        <v>519</v>
      </c>
      <c r="E788" s="298">
        <v>1</v>
      </c>
      <c r="F788" s="299">
        <v>1</v>
      </c>
      <c r="G788" s="299">
        <v>7</v>
      </c>
      <c r="H788" s="299">
        <v>8</v>
      </c>
      <c r="I788" s="299">
        <v>34</v>
      </c>
      <c r="J788" s="299">
        <v>25</v>
      </c>
      <c r="K788" s="299">
        <v>20</v>
      </c>
      <c r="L788" s="299">
        <v>0.03</v>
      </c>
      <c r="M788" s="299">
        <v>1.9</v>
      </c>
      <c r="N788" s="299">
        <v>1.93</v>
      </c>
      <c r="O788" s="299"/>
      <c r="P788" s="299" t="s">
        <v>513</v>
      </c>
      <c r="Q788" s="299">
        <v>0.4</v>
      </c>
      <c r="R788" s="299">
        <v>17.2</v>
      </c>
      <c r="S788" s="300">
        <v>69</v>
      </c>
      <c r="X788" s="309"/>
      <c r="AC788" s="309"/>
      <c r="AF788" s="309"/>
      <c r="AG788" s="309"/>
      <c r="AH788" s="309"/>
      <c r="AI788" s="309"/>
      <c r="AJ788" s="309"/>
      <c r="AK788" s="309"/>
      <c r="AL788" s="309"/>
      <c r="AM788" s="309"/>
    </row>
    <row r="789" spans="2:39" ht="15" customHeight="1">
      <c r="B789" s="460"/>
      <c r="C789" s="458"/>
      <c r="D789" s="297" t="s">
        <v>520</v>
      </c>
      <c r="E789" s="298">
        <v>1</v>
      </c>
      <c r="F789" s="299">
        <v>0</v>
      </c>
      <c r="G789" s="299">
        <v>7</v>
      </c>
      <c r="H789" s="299">
        <v>7</v>
      </c>
      <c r="I789" s="299">
        <v>37</v>
      </c>
      <c r="J789" s="299">
        <v>26</v>
      </c>
      <c r="K789" s="299">
        <v>13</v>
      </c>
      <c r="L789" s="299">
        <v>0.02</v>
      </c>
      <c r="M789" s="299">
        <v>1.86</v>
      </c>
      <c r="N789" s="299">
        <v>1.88</v>
      </c>
      <c r="O789" s="299"/>
      <c r="P789" s="299" t="s">
        <v>539</v>
      </c>
      <c r="Q789" s="299">
        <v>1.9</v>
      </c>
      <c r="R789" s="299">
        <v>16.7</v>
      </c>
      <c r="S789" s="300">
        <v>70</v>
      </c>
      <c r="X789" s="309"/>
      <c r="AC789" s="309"/>
      <c r="AF789" s="309"/>
      <c r="AG789" s="309"/>
      <c r="AH789" s="309"/>
      <c r="AI789" s="309"/>
      <c r="AJ789" s="309"/>
      <c r="AK789" s="309"/>
      <c r="AL789" s="309"/>
      <c r="AM789" s="309"/>
    </row>
    <row r="790" spans="2:39" ht="15" customHeight="1">
      <c r="B790" s="460"/>
      <c r="C790" s="458"/>
      <c r="D790" s="297" t="s">
        <v>521</v>
      </c>
      <c r="E790" s="298">
        <v>1</v>
      </c>
      <c r="F790" s="299">
        <v>0</v>
      </c>
      <c r="G790" s="299">
        <v>10</v>
      </c>
      <c r="H790" s="299">
        <v>10</v>
      </c>
      <c r="I790" s="299">
        <v>33</v>
      </c>
      <c r="J790" s="299">
        <v>22</v>
      </c>
      <c r="K790" s="299">
        <v>19</v>
      </c>
      <c r="L790" s="299">
        <v>0</v>
      </c>
      <c r="M790" s="299">
        <v>1.86</v>
      </c>
      <c r="N790" s="299">
        <v>1.86</v>
      </c>
      <c r="O790" s="299"/>
      <c r="P790" s="299" t="s">
        <v>493</v>
      </c>
      <c r="Q790" s="299">
        <v>1.6</v>
      </c>
      <c r="R790" s="299">
        <v>16.600000000000001</v>
      </c>
      <c r="S790" s="300">
        <v>69</v>
      </c>
      <c r="X790" s="309"/>
      <c r="AC790" s="309"/>
      <c r="AF790" s="309"/>
      <c r="AG790" s="309"/>
      <c r="AH790" s="309"/>
      <c r="AI790" s="309"/>
      <c r="AJ790" s="309"/>
      <c r="AK790" s="309"/>
      <c r="AL790" s="309"/>
      <c r="AM790" s="309"/>
    </row>
    <row r="791" spans="2:39" ht="15" customHeight="1">
      <c r="B791" s="460"/>
      <c r="C791" s="458"/>
      <c r="D791" s="297" t="s">
        <v>522</v>
      </c>
      <c r="E791" s="298">
        <v>1</v>
      </c>
      <c r="F791" s="299">
        <v>0</v>
      </c>
      <c r="G791" s="299">
        <v>10</v>
      </c>
      <c r="H791" s="299">
        <v>10</v>
      </c>
      <c r="I791" s="299">
        <v>27</v>
      </c>
      <c r="J791" s="299">
        <v>34</v>
      </c>
      <c r="K791" s="299">
        <v>25</v>
      </c>
      <c r="L791" s="299">
        <v>0.06</v>
      </c>
      <c r="M791" s="299">
        <v>1.94</v>
      </c>
      <c r="N791" s="299">
        <v>2</v>
      </c>
      <c r="O791" s="299"/>
      <c r="P791" s="299" t="s">
        <v>506</v>
      </c>
      <c r="Q791" s="299">
        <v>1.4</v>
      </c>
      <c r="R791" s="299">
        <v>16.100000000000001</v>
      </c>
      <c r="S791" s="300">
        <v>74</v>
      </c>
      <c r="X791" s="309"/>
      <c r="AC791" s="309"/>
      <c r="AF791" s="309"/>
      <c r="AG791" s="309"/>
      <c r="AH791" s="309"/>
      <c r="AI791" s="309"/>
      <c r="AJ791" s="309"/>
      <c r="AK791" s="309"/>
      <c r="AL791" s="309"/>
      <c r="AM791" s="309"/>
    </row>
    <row r="792" spans="2:39" ht="15" customHeight="1">
      <c r="B792" s="460"/>
      <c r="C792" s="458"/>
      <c r="D792" s="297" t="s">
        <v>523</v>
      </c>
      <c r="E792" s="298">
        <v>1</v>
      </c>
      <c r="F792" s="299">
        <v>0</v>
      </c>
      <c r="G792" s="299">
        <v>11</v>
      </c>
      <c r="H792" s="299">
        <v>11</v>
      </c>
      <c r="I792" s="299">
        <v>21</v>
      </c>
      <c r="J792" s="299">
        <v>40</v>
      </c>
      <c r="K792" s="299">
        <v>24</v>
      </c>
      <c r="L792" s="299">
        <v>7.0000000000000007E-2</v>
      </c>
      <c r="M792" s="299">
        <v>1.96</v>
      </c>
      <c r="N792" s="299">
        <v>2.0299999999999998</v>
      </c>
      <c r="O792" s="299"/>
      <c r="P792" s="299" t="s">
        <v>506</v>
      </c>
      <c r="Q792" s="299">
        <v>0.9</v>
      </c>
      <c r="R792" s="299">
        <v>15.9</v>
      </c>
      <c r="S792" s="300">
        <v>73</v>
      </c>
      <c r="X792" s="309"/>
      <c r="AC792" s="309"/>
      <c r="AF792" s="309"/>
      <c r="AG792" s="309"/>
      <c r="AH792" s="309"/>
      <c r="AI792" s="309"/>
      <c r="AJ792" s="309"/>
      <c r="AK792" s="309"/>
      <c r="AL792" s="309"/>
      <c r="AM792" s="309"/>
    </row>
    <row r="793" spans="2:39" ht="15" customHeight="1">
      <c r="B793" s="460"/>
      <c r="C793" s="458"/>
      <c r="D793" s="297" t="s">
        <v>524</v>
      </c>
      <c r="E793" s="298">
        <v>1</v>
      </c>
      <c r="F793" s="299">
        <v>1</v>
      </c>
      <c r="G793" s="299">
        <v>12</v>
      </c>
      <c r="H793" s="299">
        <v>13</v>
      </c>
      <c r="I793" s="299">
        <v>17</v>
      </c>
      <c r="J793" s="299">
        <v>42</v>
      </c>
      <c r="K793" s="299">
        <v>29</v>
      </c>
      <c r="L793" s="299">
        <v>0.04</v>
      </c>
      <c r="M793" s="299">
        <v>1.95</v>
      </c>
      <c r="N793" s="299">
        <v>1.99</v>
      </c>
      <c r="O793" s="299"/>
      <c r="P793" s="299" t="s">
        <v>498</v>
      </c>
      <c r="Q793" s="299">
        <v>0.9</v>
      </c>
      <c r="R793" s="299">
        <v>15.7</v>
      </c>
      <c r="S793" s="300">
        <v>75</v>
      </c>
      <c r="X793" s="309"/>
      <c r="AC793" s="309"/>
      <c r="AF793" s="309"/>
      <c r="AG793" s="309"/>
      <c r="AH793" s="309"/>
      <c r="AI793" s="309"/>
      <c r="AJ793" s="309"/>
      <c r="AK793" s="309"/>
      <c r="AL793" s="309"/>
      <c r="AM793" s="309"/>
    </row>
    <row r="794" spans="2:39" ht="15" customHeight="1">
      <c r="B794" s="460"/>
      <c r="C794" s="458"/>
      <c r="D794" s="297" t="s">
        <v>525</v>
      </c>
      <c r="E794" s="298">
        <v>1</v>
      </c>
      <c r="F794" s="299">
        <v>1</v>
      </c>
      <c r="G794" s="299">
        <v>12</v>
      </c>
      <c r="H794" s="299">
        <v>13</v>
      </c>
      <c r="I794" s="299">
        <v>17</v>
      </c>
      <c r="J794" s="299">
        <v>44</v>
      </c>
      <c r="K794" s="299">
        <v>31</v>
      </c>
      <c r="L794" s="299">
        <v>0.02</v>
      </c>
      <c r="M794" s="299">
        <v>1.97</v>
      </c>
      <c r="N794" s="299">
        <v>1.99</v>
      </c>
      <c r="O794" s="299"/>
      <c r="P794" s="299" t="s">
        <v>498</v>
      </c>
      <c r="Q794" s="299">
        <v>1.5</v>
      </c>
      <c r="R794" s="299">
        <v>15.8</v>
      </c>
      <c r="S794" s="300">
        <v>76</v>
      </c>
      <c r="X794" s="309"/>
      <c r="AC794" s="309"/>
      <c r="AF794" s="309"/>
      <c r="AG794" s="309"/>
      <c r="AH794" s="309"/>
      <c r="AI794" s="309"/>
      <c r="AJ794" s="309"/>
      <c r="AK794" s="309"/>
      <c r="AL794" s="309"/>
      <c r="AM794" s="309"/>
    </row>
    <row r="795" spans="2:39" ht="15" customHeight="1">
      <c r="B795" s="460"/>
      <c r="C795" s="458"/>
      <c r="D795" s="297" t="s">
        <v>526</v>
      </c>
      <c r="E795" s="298">
        <v>0</v>
      </c>
      <c r="F795" s="299">
        <v>0</v>
      </c>
      <c r="G795" s="299">
        <v>10</v>
      </c>
      <c r="H795" s="299">
        <v>10</v>
      </c>
      <c r="I795" s="299">
        <v>14</v>
      </c>
      <c r="J795" s="299">
        <v>46</v>
      </c>
      <c r="K795" s="299">
        <v>26</v>
      </c>
      <c r="L795" s="299">
        <v>0.05</v>
      </c>
      <c r="M795" s="299">
        <v>2.25</v>
      </c>
      <c r="N795" s="299">
        <v>2.2999999999999998</v>
      </c>
      <c r="O795" s="299"/>
      <c r="P795" s="299" t="s">
        <v>498</v>
      </c>
      <c r="Q795" s="299">
        <v>1.5</v>
      </c>
      <c r="R795" s="299">
        <v>15.7</v>
      </c>
      <c r="S795" s="300">
        <v>79</v>
      </c>
      <c r="X795" s="309"/>
      <c r="AC795" s="309"/>
      <c r="AF795" s="309"/>
      <c r="AG795" s="309"/>
      <c r="AH795" s="309"/>
      <c r="AI795" s="309"/>
      <c r="AJ795" s="309"/>
      <c r="AK795" s="309"/>
      <c r="AL795" s="309"/>
      <c r="AM795" s="309"/>
    </row>
    <row r="796" spans="2:39" ht="15" customHeight="1">
      <c r="B796" s="460"/>
      <c r="C796" s="458"/>
      <c r="D796" s="297" t="s">
        <v>527</v>
      </c>
      <c r="E796" s="298">
        <v>0</v>
      </c>
      <c r="F796" s="299">
        <v>0</v>
      </c>
      <c r="G796" s="299">
        <v>9</v>
      </c>
      <c r="H796" s="299">
        <v>9</v>
      </c>
      <c r="I796" s="299">
        <v>13</v>
      </c>
      <c r="J796" s="299">
        <v>33</v>
      </c>
      <c r="K796" s="299">
        <v>25</v>
      </c>
      <c r="L796" s="299">
        <v>0.04</v>
      </c>
      <c r="M796" s="299">
        <v>2.41</v>
      </c>
      <c r="N796" s="299">
        <v>2.4500000000000002</v>
      </c>
      <c r="O796" s="299"/>
      <c r="P796" s="299" t="s">
        <v>506</v>
      </c>
      <c r="Q796" s="299">
        <v>1.2</v>
      </c>
      <c r="R796" s="299">
        <v>15</v>
      </c>
      <c r="S796" s="300">
        <v>78</v>
      </c>
      <c r="X796" s="309"/>
      <c r="AC796" s="309"/>
      <c r="AF796" s="309"/>
      <c r="AG796" s="309"/>
      <c r="AH796" s="309"/>
      <c r="AI796" s="309"/>
      <c r="AJ796" s="309"/>
      <c r="AK796" s="309"/>
      <c r="AL796" s="309"/>
      <c r="AM796" s="309"/>
    </row>
    <row r="797" spans="2:39" ht="15" customHeight="1">
      <c r="B797" s="460"/>
      <c r="C797" s="458"/>
      <c r="D797" s="297" t="s">
        <v>528</v>
      </c>
      <c r="E797" s="298">
        <v>0</v>
      </c>
      <c r="F797" s="299">
        <v>0</v>
      </c>
      <c r="G797" s="299">
        <v>8</v>
      </c>
      <c r="H797" s="299">
        <v>8</v>
      </c>
      <c r="I797" s="299">
        <v>12</v>
      </c>
      <c r="J797" s="299">
        <v>28</v>
      </c>
      <c r="K797" s="299">
        <v>19</v>
      </c>
      <c r="L797" s="299">
        <v>0.04</v>
      </c>
      <c r="M797" s="299">
        <v>2.2599999999999998</v>
      </c>
      <c r="N797" s="299">
        <v>2.2999999999999998</v>
      </c>
      <c r="O797" s="299"/>
      <c r="P797" s="299" t="s">
        <v>498</v>
      </c>
      <c r="Q797" s="299">
        <v>1.9</v>
      </c>
      <c r="R797" s="299">
        <v>14.9</v>
      </c>
      <c r="S797" s="300">
        <v>81</v>
      </c>
      <c r="X797" s="309"/>
      <c r="AC797" s="309"/>
      <c r="AF797" s="309"/>
      <c r="AG797" s="309"/>
      <c r="AH797" s="309"/>
      <c r="AI797" s="309"/>
      <c r="AJ797" s="309"/>
      <c r="AK797" s="309"/>
      <c r="AL797" s="309"/>
      <c r="AM797" s="309"/>
    </row>
    <row r="798" spans="2:39" ht="15" customHeight="1">
      <c r="B798" s="460"/>
      <c r="C798" s="459"/>
      <c r="D798" s="297" t="s">
        <v>529</v>
      </c>
      <c r="E798" s="298">
        <v>0</v>
      </c>
      <c r="F798" s="299">
        <v>0</v>
      </c>
      <c r="G798" s="299">
        <v>8</v>
      </c>
      <c r="H798" s="299">
        <v>8</v>
      </c>
      <c r="I798" s="299">
        <v>9</v>
      </c>
      <c r="J798" s="299">
        <v>33</v>
      </c>
      <c r="K798" s="299">
        <v>16</v>
      </c>
      <c r="L798" s="299">
        <v>0.03</v>
      </c>
      <c r="M798" s="299">
        <v>2.13</v>
      </c>
      <c r="N798" s="299">
        <v>2.16</v>
      </c>
      <c r="O798" s="299"/>
      <c r="P798" s="299" t="s">
        <v>498</v>
      </c>
      <c r="Q798" s="299">
        <v>1</v>
      </c>
      <c r="R798" s="299">
        <v>13.7</v>
      </c>
      <c r="S798" s="300">
        <v>86</v>
      </c>
      <c r="X798" s="309"/>
      <c r="AC798" s="309"/>
      <c r="AF798" s="309"/>
      <c r="AG798" s="309"/>
      <c r="AH798" s="309"/>
      <c r="AI798" s="309"/>
      <c r="AJ798" s="309"/>
      <c r="AK798" s="309"/>
      <c r="AL798" s="309"/>
      <c r="AM798" s="309"/>
    </row>
    <row r="799" spans="2:39" ht="15" customHeight="1">
      <c r="B799" s="460"/>
      <c r="C799" s="457">
        <v>42666</v>
      </c>
      <c r="D799" s="297" t="s">
        <v>492</v>
      </c>
      <c r="E799" s="298">
        <v>0</v>
      </c>
      <c r="F799" s="299">
        <v>0</v>
      </c>
      <c r="G799" s="299">
        <v>9</v>
      </c>
      <c r="H799" s="299">
        <v>9</v>
      </c>
      <c r="I799" s="299">
        <v>8</v>
      </c>
      <c r="J799" s="299">
        <v>38</v>
      </c>
      <c r="K799" s="299">
        <v>23</v>
      </c>
      <c r="L799" s="299">
        <v>0.03</v>
      </c>
      <c r="M799" s="299">
        <v>2.0299999999999998</v>
      </c>
      <c r="N799" s="299">
        <v>2.06</v>
      </c>
      <c r="O799" s="299"/>
      <c r="P799" s="299" t="s">
        <v>493</v>
      </c>
      <c r="Q799" s="299">
        <v>1.8</v>
      </c>
      <c r="R799" s="299">
        <v>13.9</v>
      </c>
      <c r="S799" s="300">
        <v>86</v>
      </c>
      <c r="X799" s="309"/>
      <c r="AC799" s="309"/>
      <c r="AF799" s="309"/>
      <c r="AG799" s="309"/>
      <c r="AH799" s="309"/>
      <c r="AI799" s="309"/>
      <c r="AJ799" s="309"/>
      <c r="AK799" s="309"/>
      <c r="AL799" s="309"/>
      <c r="AM799" s="309"/>
    </row>
    <row r="800" spans="2:39" ht="15" customHeight="1">
      <c r="B800" s="460"/>
      <c r="C800" s="458"/>
      <c r="D800" s="297" t="s">
        <v>495</v>
      </c>
      <c r="E800" s="298">
        <v>0</v>
      </c>
      <c r="F800" s="299">
        <v>0</v>
      </c>
      <c r="G800" s="299">
        <v>11</v>
      </c>
      <c r="H800" s="299">
        <v>11</v>
      </c>
      <c r="I800" s="299">
        <v>8</v>
      </c>
      <c r="J800" s="299">
        <v>30</v>
      </c>
      <c r="K800" s="299">
        <v>22</v>
      </c>
      <c r="L800" s="299">
        <v>0.03</v>
      </c>
      <c r="M800" s="299">
        <v>2.0699999999999998</v>
      </c>
      <c r="N800" s="299">
        <v>2.1</v>
      </c>
      <c r="O800" s="299"/>
      <c r="P800" s="299" t="s">
        <v>506</v>
      </c>
      <c r="Q800" s="299">
        <v>1.2</v>
      </c>
      <c r="R800" s="299">
        <v>13.3</v>
      </c>
      <c r="S800" s="300">
        <v>86</v>
      </c>
      <c r="X800" s="309"/>
      <c r="AC800" s="309"/>
      <c r="AF800" s="309"/>
      <c r="AG800" s="309"/>
      <c r="AH800" s="309"/>
      <c r="AI800" s="309"/>
      <c r="AJ800" s="309"/>
      <c r="AK800" s="309"/>
      <c r="AL800" s="309"/>
      <c r="AM800" s="309"/>
    </row>
    <row r="801" spans="2:39" ht="15" customHeight="1">
      <c r="B801" s="460"/>
      <c r="C801" s="458"/>
      <c r="D801" s="297" t="s">
        <v>497</v>
      </c>
      <c r="E801" s="298">
        <v>0</v>
      </c>
      <c r="F801" s="299">
        <v>1</v>
      </c>
      <c r="G801" s="299">
        <v>12</v>
      </c>
      <c r="H801" s="299">
        <v>13</v>
      </c>
      <c r="I801" s="299">
        <v>7</v>
      </c>
      <c r="J801" s="299">
        <v>36</v>
      </c>
      <c r="K801" s="299">
        <v>21</v>
      </c>
      <c r="L801" s="299">
        <v>0</v>
      </c>
      <c r="M801" s="299">
        <v>2.02</v>
      </c>
      <c r="N801" s="299">
        <v>2.02</v>
      </c>
      <c r="O801" s="299"/>
      <c r="P801" s="299" t="s">
        <v>498</v>
      </c>
      <c r="Q801" s="299">
        <v>1.9</v>
      </c>
      <c r="R801" s="299">
        <v>11.7</v>
      </c>
      <c r="S801" s="300">
        <v>90</v>
      </c>
      <c r="X801" s="309"/>
      <c r="AC801" s="309"/>
      <c r="AF801" s="309"/>
      <c r="AG801" s="309"/>
      <c r="AH801" s="309"/>
      <c r="AI801" s="309"/>
      <c r="AJ801" s="309"/>
      <c r="AK801" s="309"/>
      <c r="AL801" s="309"/>
      <c r="AM801" s="309"/>
    </row>
    <row r="802" spans="2:39" ht="15" customHeight="1">
      <c r="B802" s="460"/>
      <c r="C802" s="458"/>
      <c r="D802" s="297" t="s">
        <v>500</v>
      </c>
      <c r="E802" s="298">
        <v>0</v>
      </c>
      <c r="F802" s="299">
        <v>1</v>
      </c>
      <c r="G802" s="299">
        <v>11</v>
      </c>
      <c r="H802" s="299">
        <v>12</v>
      </c>
      <c r="I802" s="299">
        <v>6</v>
      </c>
      <c r="J802" s="299">
        <v>33</v>
      </c>
      <c r="K802" s="299">
        <v>19</v>
      </c>
      <c r="L802" s="299">
        <v>7.0000000000000007E-2</v>
      </c>
      <c r="M802" s="299">
        <v>2.0699999999999998</v>
      </c>
      <c r="N802" s="299">
        <v>2.14</v>
      </c>
      <c r="O802" s="299"/>
      <c r="P802" s="299" t="s">
        <v>493</v>
      </c>
      <c r="Q802" s="299">
        <v>1.9</v>
      </c>
      <c r="R802" s="299">
        <v>11.7</v>
      </c>
      <c r="S802" s="300">
        <v>76</v>
      </c>
      <c r="X802" s="309"/>
      <c r="AC802" s="309"/>
      <c r="AF802" s="309"/>
      <c r="AG802" s="309"/>
      <c r="AH802" s="309"/>
      <c r="AI802" s="309"/>
      <c r="AJ802" s="309"/>
      <c r="AK802" s="309"/>
      <c r="AL802" s="309"/>
      <c r="AM802" s="309"/>
    </row>
    <row r="803" spans="2:39" ht="15" customHeight="1">
      <c r="B803" s="460"/>
      <c r="C803" s="458"/>
      <c r="D803" s="297" t="s">
        <v>503</v>
      </c>
      <c r="E803" s="298">
        <v>0</v>
      </c>
      <c r="F803" s="299">
        <v>1</v>
      </c>
      <c r="G803" s="299">
        <v>9</v>
      </c>
      <c r="H803" s="299">
        <v>10</v>
      </c>
      <c r="I803" s="299">
        <v>6</v>
      </c>
      <c r="J803" s="299">
        <v>38</v>
      </c>
      <c r="K803" s="299">
        <v>19</v>
      </c>
      <c r="L803" s="299">
        <v>0.01</v>
      </c>
      <c r="M803" s="299">
        <v>2.0699999999999998</v>
      </c>
      <c r="N803" s="299">
        <v>2.08</v>
      </c>
      <c r="O803" s="299"/>
      <c r="P803" s="299" t="s">
        <v>493</v>
      </c>
      <c r="Q803" s="299">
        <v>1.8</v>
      </c>
      <c r="R803" s="299">
        <v>11.7</v>
      </c>
      <c r="S803" s="300">
        <v>80</v>
      </c>
      <c r="X803" s="309"/>
      <c r="AC803" s="309"/>
      <c r="AF803" s="309"/>
      <c r="AG803" s="309"/>
      <c r="AH803" s="309"/>
      <c r="AI803" s="309"/>
      <c r="AJ803" s="309"/>
      <c r="AK803" s="309"/>
      <c r="AL803" s="309"/>
      <c r="AM803" s="309"/>
    </row>
    <row r="804" spans="2:39" ht="15" customHeight="1">
      <c r="B804" s="460"/>
      <c r="C804" s="458"/>
      <c r="D804" s="297" t="s">
        <v>505</v>
      </c>
      <c r="E804" s="298">
        <v>0</v>
      </c>
      <c r="F804" s="299">
        <v>1</v>
      </c>
      <c r="G804" s="299">
        <v>7</v>
      </c>
      <c r="H804" s="299">
        <v>8</v>
      </c>
      <c r="I804" s="299">
        <v>7</v>
      </c>
      <c r="J804" s="299">
        <v>34</v>
      </c>
      <c r="K804" s="299">
        <v>16</v>
      </c>
      <c r="L804" s="299">
        <v>0.01</v>
      </c>
      <c r="M804" s="299">
        <v>2.06</v>
      </c>
      <c r="N804" s="299">
        <v>2.0699999999999998</v>
      </c>
      <c r="O804" s="299"/>
      <c r="P804" s="299" t="s">
        <v>493</v>
      </c>
      <c r="Q804" s="299">
        <v>1.5</v>
      </c>
      <c r="R804" s="299">
        <v>10.8</v>
      </c>
      <c r="S804" s="300">
        <v>88</v>
      </c>
      <c r="X804" s="309"/>
      <c r="AC804" s="309"/>
      <c r="AF804" s="309"/>
      <c r="AG804" s="309"/>
      <c r="AH804" s="309"/>
      <c r="AI804" s="309"/>
      <c r="AJ804" s="309"/>
      <c r="AK804" s="309"/>
      <c r="AL804" s="309"/>
      <c r="AM804" s="309"/>
    </row>
    <row r="805" spans="2:39" ht="15" customHeight="1">
      <c r="B805" s="460"/>
      <c r="C805" s="458"/>
      <c r="D805" s="297" t="s">
        <v>508</v>
      </c>
      <c r="E805" s="298">
        <v>0</v>
      </c>
      <c r="F805" s="299">
        <v>1</v>
      </c>
      <c r="G805" s="299">
        <v>8</v>
      </c>
      <c r="H805" s="299">
        <v>9</v>
      </c>
      <c r="I805" s="299">
        <v>7</v>
      </c>
      <c r="J805" s="299">
        <v>28</v>
      </c>
      <c r="K805" s="299">
        <v>23</v>
      </c>
      <c r="L805" s="299">
        <v>0.05</v>
      </c>
      <c r="M805" s="299">
        <v>1.98</v>
      </c>
      <c r="N805" s="299">
        <v>2.0299999999999998</v>
      </c>
      <c r="O805" s="299"/>
      <c r="P805" s="299" t="s">
        <v>498</v>
      </c>
      <c r="Q805" s="299">
        <v>0.9</v>
      </c>
      <c r="R805" s="299">
        <v>12.5</v>
      </c>
      <c r="S805" s="300">
        <v>81</v>
      </c>
      <c r="X805" s="309"/>
      <c r="AC805" s="309"/>
      <c r="AF805" s="309"/>
      <c r="AG805" s="309"/>
      <c r="AH805" s="309"/>
      <c r="AI805" s="309"/>
      <c r="AJ805" s="309"/>
      <c r="AK805" s="309"/>
      <c r="AL805" s="309"/>
      <c r="AM805" s="309"/>
    </row>
    <row r="806" spans="2:39" ht="15" customHeight="1">
      <c r="B806" s="460"/>
      <c r="C806" s="458"/>
      <c r="D806" s="297" t="s">
        <v>510</v>
      </c>
      <c r="E806" s="298">
        <v>0</v>
      </c>
      <c r="F806" s="299">
        <v>2</v>
      </c>
      <c r="G806" s="299">
        <v>8</v>
      </c>
      <c r="H806" s="299">
        <v>10</v>
      </c>
      <c r="I806" s="299">
        <v>13</v>
      </c>
      <c r="J806" s="299">
        <v>43</v>
      </c>
      <c r="K806" s="299">
        <v>27</v>
      </c>
      <c r="L806" s="299">
        <v>0</v>
      </c>
      <c r="M806" s="299">
        <v>1.98</v>
      </c>
      <c r="N806" s="299">
        <v>1.98</v>
      </c>
      <c r="O806" s="299"/>
      <c r="P806" s="299" t="s">
        <v>506</v>
      </c>
      <c r="Q806" s="299">
        <v>1.9</v>
      </c>
      <c r="R806" s="299">
        <v>15.3</v>
      </c>
      <c r="S806" s="300">
        <v>64</v>
      </c>
      <c r="X806" s="309"/>
      <c r="AC806" s="309"/>
      <c r="AF806" s="309"/>
      <c r="AG806" s="309"/>
      <c r="AH806" s="309"/>
      <c r="AI806" s="309"/>
      <c r="AJ806" s="309"/>
      <c r="AK806" s="309"/>
      <c r="AL806" s="309"/>
      <c r="AM806" s="309"/>
    </row>
    <row r="807" spans="2:39" ht="15" customHeight="1">
      <c r="B807" s="460"/>
      <c r="C807" s="458"/>
      <c r="D807" s="297" t="s">
        <v>511</v>
      </c>
      <c r="E807" s="298">
        <v>0</v>
      </c>
      <c r="F807" s="299">
        <v>1</v>
      </c>
      <c r="G807" s="299">
        <v>6</v>
      </c>
      <c r="H807" s="299">
        <v>7</v>
      </c>
      <c r="I807" s="299">
        <v>25</v>
      </c>
      <c r="J807" s="299">
        <v>19</v>
      </c>
      <c r="K807" s="299">
        <v>17</v>
      </c>
      <c r="L807" s="299">
        <v>0</v>
      </c>
      <c r="M807" s="299">
        <v>1.93</v>
      </c>
      <c r="N807" s="299">
        <v>1.93</v>
      </c>
      <c r="O807" s="299"/>
      <c r="P807" s="299" t="s">
        <v>498</v>
      </c>
      <c r="Q807" s="299">
        <v>2.5</v>
      </c>
      <c r="R807" s="299">
        <v>17.3</v>
      </c>
      <c r="S807" s="300">
        <v>56</v>
      </c>
      <c r="X807" s="309"/>
      <c r="AC807" s="309"/>
      <c r="AF807" s="309"/>
      <c r="AG807" s="309"/>
      <c r="AH807" s="309"/>
      <c r="AI807" s="309"/>
      <c r="AJ807" s="309"/>
      <c r="AK807" s="309"/>
      <c r="AL807" s="309"/>
      <c r="AM807" s="309"/>
    </row>
    <row r="808" spans="2:39" ht="15" customHeight="1" thickBot="1">
      <c r="B808" s="460"/>
      <c r="C808" s="458"/>
      <c r="D808" s="310" t="s">
        <v>512</v>
      </c>
      <c r="E808" s="311">
        <v>0</v>
      </c>
      <c r="F808" s="304">
        <v>1</v>
      </c>
      <c r="G808" s="304">
        <v>6</v>
      </c>
      <c r="H808" s="304">
        <v>7</v>
      </c>
      <c r="I808" s="304">
        <v>32</v>
      </c>
      <c r="J808" s="304">
        <v>22</v>
      </c>
      <c r="K808" s="304">
        <v>13</v>
      </c>
      <c r="L808" s="304">
        <v>0</v>
      </c>
      <c r="M808" s="304">
        <v>1.92</v>
      </c>
      <c r="N808" s="304">
        <v>1.92</v>
      </c>
      <c r="O808" s="304"/>
      <c r="P808" s="304" t="s">
        <v>506</v>
      </c>
      <c r="Q808" s="304">
        <v>3.3</v>
      </c>
      <c r="R808" s="304">
        <v>19.3</v>
      </c>
      <c r="S808" s="305">
        <v>49</v>
      </c>
      <c r="X808" s="309"/>
      <c r="AC808" s="309"/>
      <c r="AF808" s="309"/>
      <c r="AG808" s="309"/>
      <c r="AH808" s="309"/>
      <c r="AI808" s="309"/>
      <c r="AJ808" s="309"/>
      <c r="AK808" s="309"/>
      <c r="AL808" s="309"/>
      <c r="AM808" s="309"/>
    </row>
    <row r="809" spans="2:39" ht="15" customHeight="1">
      <c r="B809" s="460"/>
      <c r="C809" s="458"/>
      <c r="D809" s="293" t="s">
        <v>514</v>
      </c>
      <c r="E809" s="294">
        <v>1</v>
      </c>
      <c r="F809" s="295">
        <v>1</v>
      </c>
      <c r="G809" s="295">
        <v>6</v>
      </c>
      <c r="H809" s="295">
        <v>7</v>
      </c>
      <c r="I809" s="295">
        <v>38</v>
      </c>
      <c r="J809" s="295">
        <v>10</v>
      </c>
      <c r="K809" s="295">
        <v>9</v>
      </c>
      <c r="L809" s="295">
        <v>0.02</v>
      </c>
      <c r="M809" s="295">
        <v>1.88</v>
      </c>
      <c r="N809" s="295">
        <v>1.9</v>
      </c>
      <c r="O809" s="295"/>
      <c r="P809" s="295" t="s">
        <v>531</v>
      </c>
      <c r="Q809" s="295">
        <v>2.5</v>
      </c>
      <c r="R809" s="295">
        <v>21.2</v>
      </c>
      <c r="S809" s="296">
        <v>44</v>
      </c>
      <c r="X809" s="309"/>
      <c r="AC809" s="309"/>
      <c r="AF809" s="309"/>
      <c r="AG809" s="309"/>
      <c r="AH809" s="309"/>
      <c r="AI809" s="309"/>
      <c r="AJ809" s="309"/>
      <c r="AK809" s="309"/>
      <c r="AL809" s="309"/>
      <c r="AM809" s="309"/>
    </row>
    <row r="810" spans="2:39" ht="15" customHeight="1">
      <c r="B810" s="460"/>
      <c r="C810" s="458"/>
      <c r="D810" s="297" t="s">
        <v>516</v>
      </c>
      <c r="E810" s="298">
        <v>0</v>
      </c>
      <c r="F810" s="299">
        <v>2</v>
      </c>
      <c r="G810" s="299">
        <v>4</v>
      </c>
      <c r="H810" s="299">
        <v>6</v>
      </c>
      <c r="I810" s="299">
        <v>42</v>
      </c>
      <c r="J810" s="299">
        <v>13</v>
      </c>
      <c r="K810" s="299">
        <v>5</v>
      </c>
      <c r="L810" s="299">
        <v>0</v>
      </c>
      <c r="M810" s="299">
        <v>1.87</v>
      </c>
      <c r="N810" s="299">
        <v>1.87</v>
      </c>
      <c r="O810" s="299"/>
      <c r="P810" s="299" t="s">
        <v>531</v>
      </c>
      <c r="Q810" s="299">
        <v>2.5</v>
      </c>
      <c r="R810" s="299">
        <v>22.4</v>
      </c>
      <c r="S810" s="300">
        <v>45</v>
      </c>
      <c r="X810" s="309"/>
      <c r="AC810" s="309"/>
      <c r="AF810" s="309"/>
      <c r="AG810" s="309"/>
      <c r="AH810" s="309"/>
      <c r="AI810" s="309"/>
      <c r="AJ810" s="309"/>
      <c r="AK810" s="309"/>
      <c r="AL810" s="309"/>
      <c r="AM810" s="309"/>
    </row>
    <row r="811" spans="2:39" ht="15" customHeight="1">
      <c r="B811" s="460"/>
      <c r="C811" s="458"/>
      <c r="D811" s="297" t="s">
        <v>517</v>
      </c>
      <c r="E811" s="298">
        <v>0</v>
      </c>
      <c r="F811" s="299">
        <v>1</v>
      </c>
      <c r="G811" s="299">
        <v>3</v>
      </c>
      <c r="H811" s="299">
        <v>4</v>
      </c>
      <c r="I811" s="299">
        <v>45</v>
      </c>
      <c r="J811" s="299">
        <v>10</v>
      </c>
      <c r="K811" s="299">
        <v>6</v>
      </c>
      <c r="L811" s="299">
        <v>0.01</v>
      </c>
      <c r="M811" s="299">
        <v>1.89</v>
      </c>
      <c r="N811" s="299">
        <v>1.9</v>
      </c>
      <c r="O811" s="299"/>
      <c r="P811" s="299" t="s">
        <v>506</v>
      </c>
      <c r="Q811" s="299">
        <v>3.2</v>
      </c>
      <c r="R811" s="299">
        <v>22.4</v>
      </c>
      <c r="S811" s="300">
        <v>42</v>
      </c>
      <c r="X811" s="309"/>
      <c r="AC811" s="309"/>
      <c r="AF811" s="309"/>
      <c r="AG811" s="309"/>
      <c r="AH811" s="309"/>
      <c r="AI811" s="309"/>
      <c r="AJ811" s="309"/>
      <c r="AK811" s="309"/>
      <c r="AL811" s="309"/>
      <c r="AM811" s="309"/>
    </row>
    <row r="812" spans="2:39" ht="15" customHeight="1">
      <c r="B812" s="460"/>
      <c r="C812" s="458"/>
      <c r="D812" s="297" t="s">
        <v>519</v>
      </c>
      <c r="E812" s="298">
        <v>0</v>
      </c>
      <c r="F812" s="299">
        <v>0</v>
      </c>
      <c r="G812" s="299">
        <v>2</v>
      </c>
      <c r="H812" s="299">
        <v>2</v>
      </c>
      <c r="I812" s="299">
        <v>44</v>
      </c>
      <c r="J812" s="299">
        <v>13</v>
      </c>
      <c r="K812" s="299">
        <v>4</v>
      </c>
      <c r="L812" s="299">
        <v>0.01</v>
      </c>
      <c r="M812" s="299">
        <v>1.9</v>
      </c>
      <c r="N812" s="299">
        <v>1.91</v>
      </c>
      <c r="O812" s="299"/>
      <c r="P812" s="299" t="s">
        <v>506</v>
      </c>
      <c r="Q812" s="299">
        <v>3.9</v>
      </c>
      <c r="R812" s="299">
        <v>22</v>
      </c>
      <c r="S812" s="300">
        <v>45</v>
      </c>
      <c r="X812" s="309"/>
      <c r="AC812" s="309"/>
      <c r="AF812" s="309"/>
      <c r="AG812" s="309"/>
      <c r="AH812" s="309"/>
      <c r="AI812" s="309"/>
      <c r="AJ812" s="309"/>
      <c r="AK812" s="309"/>
      <c r="AL812" s="309"/>
      <c r="AM812" s="309"/>
    </row>
    <row r="813" spans="2:39" ht="15" customHeight="1">
      <c r="B813" s="460"/>
      <c r="C813" s="458"/>
      <c r="D813" s="297" t="s">
        <v>520</v>
      </c>
      <c r="E813" s="298">
        <v>0</v>
      </c>
      <c r="F813" s="299">
        <v>0</v>
      </c>
      <c r="G813" s="299">
        <v>2</v>
      </c>
      <c r="H813" s="299">
        <v>2</v>
      </c>
      <c r="I813" s="299">
        <v>40</v>
      </c>
      <c r="J813" s="299">
        <v>7</v>
      </c>
      <c r="K813" s="299">
        <v>1</v>
      </c>
      <c r="L813" s="299">
        <v>0</v>
      </c>
      <c r="M813" s="299">
        <v>1.89</v>
      </c>
      <c r="N813" s="299">
        <v>1.89</v>
      </c>
      <c r="O813" s="299"/>
      <c r="P813" s="299" t="s">
        <v>506</v>
      </c>
      <c r="Q813" s="299">
        <v>4.4000000000000004</v>
      </c>
      <c r="R813" s="299">
        <v>19.899999999999999</v>
      </c>
      <c r="S813" s="300">
        <v>44</v>
      </c>
      <c r="X813" s="309"/>
      <c r="AC813" s="309"/>
      <c r="AF813" s="309"/>
      <c r="AG813" s="309"/>
      <c r="AH813" s="309"/>
      <c r="AI813" s="309"/>
      <c r="AJ813" s="309"/>
      <c r="AK813" s="309"/>
      <c r="AL813" s="309"/>
      <c r="AM813" s="309"/>
    </row>
    <row r="814" spans="2:39" ht="15" customHeight="1">
      <c r="B814" s="460"/>
      <c r="C814" s="458"/>
      <c r="D814" s="297" t="s">
        <v>521</v>
      </c>
      <c r="E814" s="298">
        <v>0</v>
      </c>
      <c r="F814" s="299">
        <v>0</v>
      </c>
      <c r="G814" s="299">
        <v>3</v>
      </c>
      <c r="H814" s="299">
        <v>3</v>
      </c>
      <c r="I814" s="299">
        <v>40</v>
      </c>
      <c r="J814" s="299">
        <v>12</v>
      </c>
      <c r="K814" s="299">
        <v>8</v>
      </c>
      <c r="L814" s="299">
        <v>0</v>
      </c>
      <c r="M814" s="299">
        <v>1.85</v>
      </c>
      <c r="N814" s="299">
        <v>1.85</v>
      </c>
      <c r="O814" s="299"/>
      <c r="P814" s="299" t="s">
        <v>534</v>
      </c>
      <c r="Q814" s="299">
        <v>2.2000000000000002</v>
      </c>
      <c r="R814" s="299">
        <v>19</v>
      </c>
      <c r="S814" s="300">
        <v>45</v>
      </c>
      <c r="X814" s="309"/>
      <c r="AC814" s="309"/>
      <c r="AF814" s="309"/>
      <c r="AG814" s="309"/>
      <c r="AH814" s="309"/>
      <c r="AI814" s="309"/>
      <c r="AJ814" s="309"/>
      <c r="AK814" s="309"/>
      <c r="AL814" s="309"/>
      <c r="AM814" s="309"/>
    </row>
    <row r="815" spans="2:39" ht="15" customHeight="1">
      <c r="B815" s="460"/>
      <c r="C815" s="458"/>
      <c r="D815" s="297" t="s">
        <v>522</v>
      </c>
      <c r="E815" s="298">
        <v>0</v>
      </c>
      <c r="F815" s="299">
        <v>0</v>
      </c>
      <c r="G815" s="299">
        <v>5</v>
      </c>
      <c r="H815" s="299">
        <v>5</v>
      </c>
      <c r="I815" s="299">
        <v>38</v>
      </c>
      <c r="J815" s="299">
        <v>15</v>
      </c>
      <c r="K815" s="299">
        <v>18</v>
      </c>
      <c r="L815" s="299">
        <v>0.01</v>
      </c>
      <c r="M815" s="299">
        <v>1.87</v>
      </c>
      <c r="N815" s="299">
        <v>1.88</v>
      </c>
      <c r="O815" s="299"/>
      <c r="P815" s="299" t="s">
        <v>535</v>
      </c>
      <c r="Q815" s="299">
        <v>1.4</v>
      </c>
      <c r="R815" s="299">
        <v>17.8</v>
      </c>
      <c r="S815" s="300">
        <v>44</v>
      </c>
      <c r="X815" s="309"/>
      <c r="AC815" s="309"/>
      <c r="AF815" s="309"/>
      <c r="AG815" s="309"/>
      <c r="AH815" s="309"/>
      <c r="AI815" s="309"/>
      <c r="AJ815" s="309"/>
      <c r="AK815" s="309"/>
      <c r="AL815" s="309"/>
      <c r="AM815" s="309"/>
    </row>
    <row r="816" spans="2:39" ht="15" customHeight="1">
      <c r="B816" s="460"/>
      <c r="C816" s="458"/>
      <c r="D816" s="297" t="s">
        <v>523</v>
      </c>
      <c r="E816" s="298">
        <v>1</v>
      </c>
      <c r="F816" s="299">
        <v>0</v>
      </c>
      <c r="G816" s="299">
        <v>5</v>
      </c>
      <c r="H816" s="299">
        <v>5</v>
      </c>
      <c r="I816" s="299">
        <v>32</v>
      </c>
      <c r="J816" s="299">
        <v>15</v>
      </c>
      <c r="K816" s="299">
        <v>7</v>
      </c>
      <c r="L816" s="299">
        <v>0</v>
      </c>
      <c r="M816" s="299">
        <v>1.88</v>
      </c>
      <c r="N816" s="299">
        <v>1.88</v>
      </c>
      <c r="O816" s="299"/>
      <c r="P816" s="299" t="s">
        <v>538</v>
      </c>
      <c r="Q816" s="299">
        <v>1.2</v>
      </c>
      <c r="R816" s="299">
        <v>16</v>
      </c>
      <c r="S816" s="300">
        <v>47</v>
      </c>
      <c r="X816" s="309"/>
      <c r="AC816" s="309"/>
      <c r="AF816" s="309"/>
      <c r="AG816" s="309"/>
      <c r="AH816" s="309"/>
      <c r="AI816" s="309"/>
      <c r="AJ816" s="309"/>
      <c r="AK816" s="309"/>
      <c r="AL816" s="309"/>
      <c r="AM816" s="309"/>
    </row>
    <row r="817" spans="2:39" ht="15" customHeight="1">
      <c r="B817" s="460"/>
      <c r="C817" s="458"/>
      <c r="D817" s="297" t="s">
        <v>524</v>
      </c>
      <c r="E817" s="298">
        <v>0</v>
      </c>
      <c r="F817" s="299">
        <v>0</v>
      </c>
      <c r="G817" s="299">
        <v>6</v>
      </c>
      <c r="H817" s="299">
        <v>6</v>
      </c>
      <c r="I817" s="299">
        <v>31</v>
      </c>
      <c r="J817" s="299">
        <v>26</v>
      </c>
      <c r="K817" s="299">
        <v>9</v>
      </c>
      <c r="L817" s="299">
        <v>0.01</v>
      </c>
      <c r="M817" s="299">
        <v>1.89</v>
      </c>
      <c r="N817" s="299">
        <v>1.9</v>
      </c>
      <c r="O817" s="299"/>
      <c r="P817" s="299" t="s">
        <v>506</v>
      </c>
      <c r="Q817" s="299">
        <v>2.4</v>
      </c>
      <c r="R817" s="299">
        <v>15.1</v>
      </c>
      <c r="S817" s="300">
        <v>53</v>
      </c>
      <c r="X817" s="309"/>
      <c r="AC817" s="309"/>
      <c r="AF817" s="309"/>
      <c r="AG817" s="309"/>
      <c r="AH817" s="309"/>
      <c r="AI817" s="309"/>
      <c r="AJ817" s="309"/>
      <c r="AK817" s="309"/>
      <c r="AL817" s="309"/>
      <c r="AM817" s="309"/>
    </row>
    <row r="818" spans="2:39" ht="15" customHeight="1">
      <c r="B818" s="460"/>
      <c r="C818" s="458"/>
      <c r="D818" s="297" t="s">
        <v>525</v>
      </c>
      <c r="E818" s="298">
        <v>0</v>
      </c>
      <c r="F818" s="299">
        <v>0</v>
      </c>
      <c r="G818" s="299">
        <v>4</v>
      </c>
      <c r="H818" s="299">
        <v>4</v>
      </c>
      <c r="I818" s="299">
        <v>30</v>
      </c>
      <c r="J818" s="299">
        <v>10</v>
      </c>
      <c r="K818" s="299">
        <v>3</v>
      </c>
      <c r="L818" s="299">
        <v>0</v>
      </c>
      <c r="M818" s="299">
        <v>1.87</v>
      </c>
      <c r="N818" s="299">
        <v>1.87</v>
      </c>
      <c r="O818" s="299"/>
      <c r="P818" s="299" t="s">
        <v>506</v>
      </c>
      <c r="Q818" s="299">
        <v>2.5</v>
      </c>
      <c r="R818" s="299">
        <v>13.3</v>
      </c>
      <c r="S818" s="300">
        <v>61</v>
      </c>
      <c r="X818" s="309"/>
      <c r="AC818" s="309"/>
      <c r="AF818" s="309"/>
      <c r="AG818" s="309"/>
      <c r="AH818" s="309"/>
      <c r="AI818" s="309"/>
      <c r="AJ818" s="309"/>
      <c r="AK818" s="309"/>
      <c r="AL818" s="309"/>
      <c r="AM818" s="309"/>
    </row>
    <row r="819" spans="2:39" ht="15" customHeight="1">
      <c r="B819" s="460"/>
      <c r="C819" s="458"/>
      <c r="D819" s="297" t="s">
        <v>526</v>
      </c>
      <c r="E819" s="298">
        <v>0</v>
      </c>
      <c r="F819" s="299">
        <v>0</v>
      </c>
      <c r="G819" s="299">
        <v>4</v>
      </c>
      <c r="H819" s="299">
        <v>4</v>
      </c>
      <c r="I819" s="299">
        <v>30</v>
      </c>
      <c r="J819" s="299">
        <v>10</v>
      </c>
      <c r="K819" s="299">
        <v>-3</v>
      </c>
      <c r="L819" s="299">
        <v>0</v>
      </c>
      <c r="M819" s="299">
        <v>1.9</v>
      </c>
      <c r="N819" s="299">
        <v>1.9</v>
      </c>
      <c r="O819" s="299"/>
      <c r="P819" s="299" t="s">
        <v>506</v>
      </c>
      <c r="Q819" s="299">
        <v>1.9</v>
      </c>
      <c r="R819" s="299">
        <v>11.2</v>
      </c>
      <c r="S819" s="300">
        <v>67</v>
      </c>
      <c r="X819" s="309"/>
      <c r="AC819" s="309"/>
      <c r="AF819" s="309"/>
      <c r="AG819" s="309"/>
      <c r="AH819" s="309"/>
      <c r="AI819" s="309"/>
      <c r="AJ819" s="309"/>
      <c r="AK819" s="309"/>
      <c r="AL819" s="309"/>
      <c r="AM819" s="309"/>
    </row>
    <row r="820" spans="2:39" ht="15" customHeight="1">
      <c r="B820" s="460"/>
      <c r="C820" s="458"/>
      <c r="D820" s="297" t="s">
        <v>527</v>
      </c>
      <c r="E820" s="298">
        <v>0</v>
      </c>
      <c r="F820" s="299">
        <v>0</v>
      </c>
      <c r="G820" s="299">
        <v>4</v>
      </c>
      <c r="H820" s="299">
        <v>4</v>
      </c>
      <c r="I820" s="299">
        <v>28</v>
      </c>
      <c r="J820" s="299">
        <v>10</v>
      </c>
      <c r="K820" s="299">
        <v>3</v>
      </c>
      <c r="L820" s="299">
        <v>0</v>
      </c>
      <c r="M820" s="299">
        <v>1.92</v>
      </c>
      <c r="N820" s="299">
        <v>1.92</v>
      </c>
      <c r="O820" s="299"/>
      <c r="P820" s="299" t="s">
        <v>531</v>
      </c>
      <c r="Q820" s="299">
        <v>1.8</v>
      </c>
      <c r="R820" s="299">
        <v>11.7</v>
      </c>
      <c r="S820" s="300">
        <v>74</v>
      </c>
      <c r="X820" s="309"/>
      <c r="AC820" s="309"/>
      <c r="AF820" s="309"/>
      <c r="AG820" s="309"/>
      <c r="AH820" s="309"/>
      <c r="AI820" s="309"/>
      <c r="AJ820" s="309"/>
      <c r="AK820" s="309"/>
      <c r="AL820" s="309"/>
      <c r="AM820" s="309"/>
    </row>
    <row r="821" spans="2:39" ht="15" customHeight="1">
      <c r="B821" s="460"/>
      <c r="C821" s="458"/>
      <c r="D821" s="297" t="s">
        <v>528</v>
      </c>
      <c r="E821" s="298">
        <v>0</v>
      </c>
      <c r="F821" s="299">
        <v>0</v>
      </c>
      <c r="G821" s="299">
        <v>3</v>
      </c>
      <c r="H821" s="299">
        <v>3</v>
      </c>
      <c r="I821" s="299">
        <v>28</v>
      </c>
      <c r="J821" s="299">
        <v>7</v>
      </c>
      <c r="K821" s="299">
        <v>5</v>
      </c>
      <c r="L821" s="299">
        <v>0.01</v>
      </c>
      <c r="M821" s="299">
        <v>1.93</v>
      </c>
      <c r="N821" s="299">
        <v>1.94</v>
      </c>
      <c r="O821" s="299"/>
      <c r="P821" s="299" t="s">
        <v>506</v>
      </c>
      <c r="Q821" s="299">
        <v>1.9</v>
      </c>
      <c r="R821" s="299">
        <v>11.1</v>
      </c>
      <c r="S821" s="300">
        <v>56</v>
      </c>
      <c r="X821" s="309"/>
      <c r="AC821" s="309"/>
      <c r="AF821" s="309"/>
      <c r="AG821" s="309"/>
      <c r="AH821" s="309"/>
      <c r="AI821" s="309"/>
      <c r="AJ821" s="309"/>
      <c r="AK821" s="309"/>
      <c r="AL821" s="309"/>
      <c r="AM821" s="309"/>
    </row>
    <row r="822" spans="2:39" ht="15" customHeight="1">
      <c r="B822" s="460"/>
      <c r="C822" s="459"/>
      <c r="D822" s="297" t="s">
        <v>529</v>
      </c>
      <c r="E822" s="298">
        <v>0</v>
      </c>
      <c r="F822" s="299">
        <v>0</v>
      </c>
      <c r="G822" s="299">
        <v>2</v>
      </c>
      <c r="H822" s="299">
        <v>2</v>
      </c>
      <c r="I822" s="299">
        <v>29</v>
      </c>
      <c r="J822" s="299">
        <v>4</v>
      </c>
      <c r="K822" s="299">
        <v>2</v>
      </c>
      <c r="L822" s="299">
        <v>0</v>
      </c>
      <c r="M822" s="299">
        <v>1.89</v>
      </c>
      <c r="N822" s="299">
        <v>1.89</v>
      </c>
      <c r="O822" s="299"/>
      <c r="P822" s="299" t="s">
        <v>506</v>
      </c>
      <c r="Q822" s="299">
        <v>3.2</v>
      </c>
      <c r="R822" s="299">
        <v>10.1</v>
      </c>
      <c r="S822" s="300">
        <v>56</v>
      </c>
      <c r="X822" s="309"/>
      <c r="AC822" s="309"/>
      <c r="AF822" s="309"/>
      <c r="AG822" s="309"/>
      <c r="AH822" s="309"/>
      <c r="AI822" s="309"/>
      <c r="AJ822" s="309"/>
      <c r="AK822" s="309"/>
      <c r="AL822" s="309"/>
      <c r="AM822" s="309"/>
    </row>
    <row r="823" spans="2:39" ht="15" customHeight="1">
      <c r="B823" s="460"/>
      <c r="C823" s="457">
        <v>42667</v>
      </c>
      <c r="D823" s="297" t="s">
        <v>492</v>
      </c>
      <c r="E823" s="298">
        <v>0</v>
      </c>
      <c r="F823" s="299">
        <v>0</v>
      </c>
      <c r="G823" s="299">
        <v>1</v>
      </c>
      <c r="H823" s="299">
        <v>1</v>
      </c>
      <c r="I823" s="299">
        <v>29</v>
      </c>
      <c r="J823" s="299">
        <v>14</v>
      </c>
      <c r="K823" s="299">
        <v>2</v>
      </c>
      <c r="L823" s="299">
        <v>0</v>
      </c>
      <c r="M823" s="299">
        <v>1.89</v>
      </c>
      <c r="N823" s="299">
        <v>1.89</v>
      </c>
      <c r="O823" s="299"/>
      <c r="P823" s="299" t="s">
        <v>498</v>
      </c>
      <c r="Q823" s="299">
        <v>1.9</v>
      </c>
      <c r="R823" s="299">
        <v>9.4</v>
      </c>
      <c r="S823" s="300">
        <v>57</v>
      </c>
      <c r="X823" s="309"/>
      <c r="AC823" s="309"/>
      <c r="AF823" s="309"/>
      <c r="AG823" s="309"/>
      <c r="AH823" s="309"/>
      <c r="AI823" s="309"/>
      <c r="AJ823" s="309"/>
      <c r="AK823" s="309"/>
      <c r="AL823" s="309"/>
      <c r="AM823" s="309"/>
    </row>
    <row r="824" spans="2:39" ht="15" customHeight="1">
      <c r="B824" s="460"/>
      <c r="C824" s="458"/>
      <c r="D824" s="297" t="s">
        <v>495</v>
      </c>
      <c r="E824" s="298">
        <v>0</v>
      </c>
      <c r="F824" s="299">
        <v>0</v>
      </c>
      <c r="G824" s="299">
        <v>1</v>
      </c>
      <c r="H824" s="299">
        <v>1</v>
      </c>
      <c r="I824" s="299">
        <v>28</v>
      </c>
      <c r="J824" s="299">
        <v>12</v>
      </c>
      <c r="K824" s="299">
        <v>4</v>
      </c>
      <c r="L824" s="299">
        <v>0</v>
      </c>
      <c r="M824" s="299">
        <v>1.87</v>
      </c>
      <c r="N824" s="299">
        <v>1.87</v>
      </c>
      <c r="O824" s="299"/>
      <c r="P824" s="299" t="s">
        <v>506</v>
      </c>
      <c r="Q824" s="299">
        <v>2.5</v>
      </c>
      <c r="R824" s="299">
        <v>10.3</v>
      </c>
      <c r="S824" s="300">
        <v>57</v>
      </c>
      <c r="X824" s="309"/>
      <c r="AC824" s="309"/>
      <c r="AF824" s="309"/>
      <c r="AG824" s="309"/>
      <c r="AH824" s="309"/>
      <c r="AI824" s="309"/>
      <c r="AJ824" s="309"/>
      <c r="AK824" s="309"/>
      <c r="AL824" s="309"/>
      <c r="AM824" s="309"/>
    </row>
    <row r="825" spans="2:39" ht="15" customHeight="1">
      <c r="B825" s="460"/>
      <c r="C825" s="458"/>
      <c r="D825" s="297" t="s">
        <v>497</v>
      </c>
      <c r="E825" s="298">
        <v>0</v>
      </c>
      <c r="F825" s="299">
        <v>0</v>
      </c>
      <c r="G825" s="299">
        <v>1</v>
      </c>
      <c r="H825" s="299">
        <v>1</v>
      </c>
      <c r="I825" s="299">
        <v>29</v>
      </c>
      <c r="J825" s="299">
        <v>12</v>
      </c>
      <c r="K825" s="299">
        <v>3</v>
      </c>
      <c r="L825" s="299">
        <v>0</v>
      </c>
      <c r="M825" s="299">
        <v>1.87</v>
      </c>
      <c r="N825" s="299">
        <v>1.87</v>
      </c>
      <c r="O825" s="299"/>
      <c r="P825" s="299" t="s">
        <v>506</v>
      </c>
      <c r="Q825" s="299">
        <v>2.6</v>
      </c>
      <c r="R825" s="299">
        <v>9.6999999999999993</v>
      </c>
      <c r="S825" s="300">
        <v>58</v>
      </c>
      <c r="X825" s="309"/>
      <c r="AC825" s="309"/>
      <c r="AF825" s="309"/>
      <c r="AG825" s="309"/>
      <c r="AH825" s="309"/>
      <c r="AI825" s="309"/>
      <c r="AJ825" s="309"/>
      <c r="AK825" s="309"/>
      <c r="AL825" s="309"/>
      <c r="AM825" s="309"/>
    </row>
    <row r="826" spans="2:39" ht="15" customHeight="1">
      <c r="B826" s="460"/>
      <c r="C826" s="458"/>
      <c r="D826" s="297" t="s">
        <v>500</v>
      </c>
      <c r="E826" s="298">
        <v>0</v>
      </c>
      <c r="F826" s="299">
        <v>0</v>
      </c>
      <c r="G826" s="299">
        <v>1</v>
      </c>
      <c r="H826" s="299">
        <v>1</v>
      </c>
      <c r="I826" s="299">
        <v>28</v>
      </c>
      <c r="J826" s="299">
        <v>10</v>
      </c>
      <c r="K826" s="299">
        <v>3</v>
      </c>
      <c r="L826" s="299">
        <v>0.03</v>
      </c>
      <c r="M826" s="299">
        <v>1.86</v>
      </c>
      <c r="N826" s="299">
        <v>1.89</v>
      </c>
      <c r="O826" s="299"/>
      <c r="P826" s="299" t="s">
        <v>506</v>
      </c>
      <c r="Q826" s="299">
        <v>1.9</v>
      </c>
      <c r="R826" s="299">
        <v>9.4</v>
      </c>
      <c r="S826" s="300">
        <v>51</v>
      </c>
      <c r="X826" s="309"/>
      <c r="AC826" s="309"/>
      <c r="AF826" s="309"/>
      <c r="AG826" s="309"/>
      <c r="AH826" s="309"/>
      <c r="AI826" s="309"/>
      <c r="AJ826" s="309"/>
      <c r="AK826" s="309"/>
      <c r="AL826" s="309"/>
      <c r="AM826" s="309"/>
    </row>
    <row r="827" spans="2:39" ht="15" customHeight="1">
      <c r="B827" s="460"/>
      <c r="C827" s="458"/>
      <c r="D827" s="297" t="s">
        <v>503</v>
      </c>
      <c r="E827" s="298">
        <v>0</v>
      </c>
      <c r="F827" s="299">
        <v>0</v>
      </c>
      <c r="G827" s="299">
        <v>2</v>
      </c>
      <c r="H827" s="299">
        <v>2</v>
      </c>
      <c r="I827" s="299">
        <v>29</v>
      </c>
      <c r="J827" s="299">
        <v>12</v>
      </c>
      <c r="K827" s="299">
        <v>3</v>
      </c>
      <c r="L827" s="299">
        <v>0</v>
      </c>
      <c r="M827" s="299">
        <v>1.87</v>
      </c>
      <c r="N827" s="299">
        <v>1.87</v>
      </c>
      <c r="O827" s="299"/>
      <c r="P827" s="299" t="s">
        <v>506</v>
      </c>
      <c r="Q827" s="299">
        <v>1.7</v>
      </c>
      <c r="R827" s="299">
        <v>9.1</v>
      </c>
      <c r="S827" s="300">
        <v>52</v>
      </c>
      <c r="X827" s="309"/>
      <c r="AC827" s="309"/>
      <c r="AF827" s="309"/>
      <c r="AG827" s="309"/>
      <c r="AH827" s="309"/>
      <c r="AI827" s="309"/>
      <c r="AJ827" s="309"/>
      <c r="AK827" s="309"/>
      <c r="AL827" s="309"/>
      <c r="AM827" s="309"/>
    </row>
    <row r="828" spans="2:39" ht="15" customHeight="1">
      <c r="B828" s="460"/>
      <c r="C828" s="458"/>
      <c r="D828" s="297" t="s">
        <v>505</v>
      </c>
      <c r="E828" s="298">
        <v>0</v>
      </c>
      <c r="F828" s="299">
        <v>0</v>
      </c>
      <c r="G828" s="299">
        <v>2</v>
      </c>
      <c r="H828" s="299">
        <v>2</v>
      </c>
      <c r="I828" s="299">
        <v>28</v>
      </c>
      <c r="J828" s="299">
        <v>14</v>
      </c>
      <c r="K828" s="299">
        <v>6</v>
      </c>
      <c r="L828" s="299">
        <v>0</v>
      </c>
      <c r="M828" s="299">
        <v>1.84</v>
      </c>
      <c r="N828" s="299">
        <v>1.84</v>
      </c>
      <c r="O828" s="299"/>
      <c r="P828" s="299" t="s">
        <v>498</v>
      </c>
      <c r="Q828" s="299">
        <v>1.5</v>
      </c>
      <c r="R828" s="299">
        <v>7.8</v>
      </c>
      <c r="S828" s="300">
        <v>58</v>
      </c>
      <c r="X828" s="309"/>
      <c r="AC828" s="309"/>
      <c r="AF828" s="309"/>
      <c r="AG828" s="309"/>
      <c r="AH828" s="309"/>
      <c r="AI828" s="309"/>
      <c r="AJ828" s="309"/>
      <c r="AK828" s="309"/>
      <c r="AL828" s="309"/>
      <c r="AM828" s="309"/>
    </row>
    <row r="829" spans="2:39" ht="15" customHeight="1">
      <c r="B829" s="460"/>
      <c r="C829" s="458"/>
      <c r="D829" s="297" t="s">
        <v>508</v>
      </c>
      <c r="E829" s="298">
        <v>0</v>
      </c>
      <c r="F829" s="299">
        <v>1</v>
      </c>
      <c r="G829" s="299">
        <v>7</v>
      </c>
      <c r="H829" s="299">
        <v>8</v>
      </c>
      <c r="I829" s="299">
        <v>21</v>
      </c>
      <c r="J829" s="299">
        <v>9</v>
      </c>
      <c r="K829" s="299">
        <v>5</v>
      </c>
      <c r="L829" s="299">
        <v>0</v>
      </c>
      <c r="M829" s="299">
        <v>1.89</v>
      </c>
      <c r="N829" s="299">
        <v>1.89</v>
      </c>
      <c r="O829" s="299"/>
      <c r="P829" s="299" t="s">
        <v>498</v>
      </c>
      <c r="Q829" s="299">
        <v>1.6</v>
      </c>
      <c r="R829" s="299">
        <v>9.4</v>
      </c>
      <c r="S829" s="300">
        <v>59</v>
      </c>
      <c r="X829" s="309"/>
      <c r="AC829" s="309"/>
      <c r="AF829" s="309"/>
      <c r="AG829" s="309"/>
      <c r="AH829" s="309"/>
      <c r="AI829" s="309"/>
      <c r="AJ829" s="309"/>
      <c r="AK829" s="309"/>
      <c r="AL829" s="309"/>
      <c r="AM829" s="309"/>
    </row>
    <row r="830" spans="2:39" ht="15" customHeight="1">
      <c r="B830" s="460"/>
      <c r="C830" s="458"/>
      <c r="D830" s="297" t="s">
        <v>510</v>
      </c>
      <c r="E830" s="298">
        <v>0</v>
      </c>
      <c r="F830" s="299">
        <v>1</v>
      </c>
      <c r="G830" s="299">
        <v>6</v>
      </c>
      <c r="H830" s="299">
        <v>7</v>
      </c>
      <c r="I830" s="299">
        <v>26</v>
      </c>
      <c r="J830" s="299">
        <v>15</v>
      </c>
      <c r="K830" s="299">
        <v>10</v>
      </c>
      <c r="L830" s="299">
        <v>0</v>
      </c>
      <c r="M830" s="299">
        <v>1.85</v>
      </c>
      <c r="N830" s="299">
        <v>1.85</v>
      </c>
      <c r="O830" s="299"/>
      <c r="P830" s="299" t="s">
        <v>506</v>
      </c>
      <c r="Q830" s="299">
        <v>2.4</v>
      </c>
      <c r="R830" s="299">
        <v>11.6</v>
      </c>
      <c r="S830" s="300">
        <v>56</v>
      </c>
      <c r="X830" s="309"/>
      <c r="AC830" s="309"/>
      <c r="AF830" s="309"/>
      <c r="AG830" s="309"/>
      <c r="AH830" s="309"/>
      <c r="AI830" s="309"/>
      <c r="AJ830" s="309"/>
      <c r="AK830" s="309"/>
      <c r="AL830" s="309"/>
      <c r="AM830" s="309"/>
    </row>
    <row r="831" spans="2:39" ht="15" customHeight="1">
      <c r="B831" s="460"/>
      <c r="C831" s="458"/>
      <c r="D831" s="297" t="s">
        <v>511</v>
      </c>
      <c r="E831" s="298">
        <v>0</v>
      </c>
      <c r="F831" s="299">
        <v>1</v>
      </c>
      <c r="G831" s="299">
        <v>4</v>
      </c>
      <c r="H831" s="299">
        <v>5</v>
      </c>
      <c r="I831" s="299">
        <v>32</v>
      </c>
      <c r="J831" s="299">
        <v>17</v>
      </c>
      <c r="K831" s="299">
        <v>4</v>
      </c>
      <c r="L831" s="299">
        <v>0</v>
      </c>
      <c r="M831" s="299">
        <v>1.86</v>
      </c>
      <c r="N831" s="299">
        <v>1.86</v>
      </c>
      <c r="O831" s="299"/>
      <c r="P831" s="299" t="s">
        <v>498</v>
      </c>
      <c r="Q831" s="299">
        <v>2.4</v>
      </c>
      <c r="R831" s="299">
        <v>13.7</v>
      </c>
      <c r="S831" s="300">
        <v>56</v>
      </c>
      <c r="X831" s="309"/>
      <c r="AC831" s="309"/>
      <c r="AF831" s="309"/>
      <c r="AG831" s="309"/>
      <c r="AH831" s="309"/>
      <c r="AI831" s="309"/>
      <c r="AJ831" s="309"/>
      <c r="AK831" s="309"/>
      <c r="AL831" s="309"/>
      <c r="AM831" s="309"/>
    </row>
    <row r="832" spans="2:39" ht="15" customHeight="1" thickBot="1">
      <c r="B832" s="460"/>
      <c r="C832" s="458"/>
      <c r="D832" s="310" t="s">
        <v>512</v>
      </c>
      <c r="E832" s="311">
        <v>1</v>
      </c>
      <c r="F832" s="304">
        <v>1</v>
      </c>
      <c r="G832" s="304">
        <v>4</v>
      </c>
      <c r="H832" s="304">
        <v>5</v>
      </c>
      <c r="I832" s="304">
        <v>32</v>
      </c>
      <c r="J832" s="304">
        <v>14</v>
      </c>
      <c r="K832" s="304">
        <v>5</v>
      </c>
      <c r="L832" s="304">
        <v>0.01</v>
      </c>
      <c r="M832" s="304">
        <v>1.91</v>
      </c>
      <c r="N832" s="304">
        <v>1.92</v>
      </c>
      <c r="O832" s="304"/>
      <c r="P832" s="304" t="s">
        <v>498</v>
      </c>
      <c r="Q832" s="304">
        <v>2.2000000000000002</v>
      </c>
      <c r="R832" s="304">
        <v>14.7</v>
      </c>
      <c r="S832" s="305">
        <v>52</v>
      </c>
      <c r="X832" s="309"/>
      <c r="AC832" s="309"/>
      <c r="AF832" s="309"/>
      <c r="AG832" s="309"/>
      <c r="AH832" s="309"/>
      <c r="AI832" s="309"/>
      <c r="AJ832" s="309"/>
      <c r="AK832" s="309"/>
      <c r="AL832" s="309"/>
      <c r="AM832" s="309"/>
    </row>
    <row r="833" spans="2:39" ht="15" customHeight="1">
      <c r="B833" s="456" t="s">
        <v>537</v>
      </c>
      <c r="C833" s="458"/>
      <c r="D833" s="293" t="s">
        <v>514</v>
      </c>
      <c r="E833" s="294">
        <v>1</v>
      </c>
      <c r="F833" s="295">
        <v>2</v>
      </c>
      <c r="G833" s="295">
        <v>4</v>
      </c>
      <c r="H833" s="295">
        <v>6</v>
      </c>
      <c r="I833" s="295">
        <v>35</v>
      </c>
      <c r="J833" s="295">
        <v>10</v>
      </c>
      <c r="K833" s="295">
        <v>5</v>
      </c>
      <c r="L833" s="295">
        <v>0.01</v>
      </c>
      <c r="M833" s="295">
        <v>1.89</v>
      </c>
      <c r="N833" s="295">
        <v>1.9</v>
      </c>
      <c r="O833" s="295"/>
      <c r="P833" s="295" t="s">
        <v>535</v>
      </c>
      <c r="Q833" s="295">
        <v>1.3</v>
      </c>
      <c r="R833" s="295">
        <v>16.2</v>
      </c>
      <c r="S833" s="296">
        <v>45</v>
      </c>
      <c r="X833" s="309"/>
      <c r="AC833" s="309"/>
      <c r="AF833" s="309"/>
      <c r="AG833" s="309"/>
      <c r="AH833" s="309"/>
      <c r="AI833" s="309"/>
      <c r="AJ833" s="309"/>
      <c r="AK833" s="309"/>
      <c r="AL833" s="309"/>
      <c r="AM833" s="309"/>
    </row>
    <row r="834" spans="2:39" ht="15" customHeight="1">
      <c r="B834" s="456"/>
      <c r="C834" s="458"/>
      <c r="D834" s="297" t="s">
        <v>516</v>
      </c>
      <c r="E834" s="298">
        <v>1</v>
      </c>
      <c r="F834" s="299">
        <v>2</v>
      </c>
      <c r="G834" s="299">
        <v>4</v>
      </c>
      <c r="H834" s="299">
        <v>6</v>
      </c>
      <c r="I834" s="299">
        <v>39</v>
      </c>
      <c r="J834" s="299">
        <v>10</v>
      </c>
      <c r="K834" s="299">
        <v>7</v>
      </c>
      <c r="L834" s="299">
        <v>0</v>
      </c>
      <c r="M834" s="299">
        <v>1.88</v>
      </c>
      <c r="N834" s="299">
        <v>1.88</v>
      </c>
      <c r="O834" s="299"/>
      <c r="P834" s="299" t="s">
        <v>538</v>
      </c>
      <c r="Q834" s="299">
        <v>1.3</v>
      </c>
      <c r="R834" s="299">
        <v>17</v>
      </c>
      <c r="S834" s="300">
        <v>47</v>
      </c>
      <c r="X834" s="309"/>
      <c r="AC834" s="309"/>
      <c r="AF834" s="309"/>
      <c r="AG834" s="309"/>
      <c r="AH834" s="309"/>
      <c r="AI834" s="309"/>
      <c r="AJ834" s="309"/>
      <c r="AK834" s="309"/>
      <c r="AL834" s="309"/>
      <c r="AM834" s="309"/>
    </row>
    <row r="835" spans="2:39" ht="15" customHeight="1">
      <c r="B835" s="456"/>
      <c r="C835" s="458"/>
      <c r="D835" s="297" t="s">
        <v>517</v>
      </c>
      <c r="E835" s="298">
        <v>1</v>
      </c>
      <c r="F835" s="299">
        <v>2</v>
      </c>
      <c r="G835" s="299">
        <v>3</v>
      </c>
      <c r="H835" s="299">
        <v>5</v>
      </c>
      <c r="I835" s="299">
        <v>43</v>
      </c>
      <c r="J835" s="299">
        <v>13</v>
      </c>
      <c r="K835" s="299">
        <v>8</v>
      </c>
      <c r="L835" s="299">
        <v>0.05</v>
      </c>
      <c r="M835" s="299">
        <v>1.87</v>
      </c>
      <c r="N835" s="299">
        <v>1.92</v>
      </c>
      <c r="O835" s="299"/>
      <c r="P835" s="299" t="s">
        <v>515</v>
      </c>
      <c r="Q835" s="299">
        <v>2.6</v>
      </c>
      <c r="R835" s="299">
        <v>17.5</v>
      </c>
      <c r="S835" s="300">
        <v>40</v>
      </c>
      <c r="X835" s="309"/>
      <c r="AC835" s="309"/>
      <c r="AF835" s="309"/>
      <c r="AG835" s="309"/>
      <c r="AH835" s="309"/>
      <c r="AI835" s="309"/>
      <c r="AJ835" s="309"/>
      <c r="AK835" s="309"/>
      <c r="AL835" s="309"/>
      <c r="AM835" s="309"/>
    </row>
    <row r="836" spans="2:39" ht="15" customHeight="1">
      <c r="B836" s="456"/>
      <c r="C836" s="458"/>
      <c r="D836" s="297" t="s">
        <v>519</v>
      </c>
      <c r="E836" s="298">
        <v>0</v>
      </c>
      <c r="F836" s="299">
        <v>1</v>
      </c>
      <c r="G836" s="299">
        <v>3</v>
      </c>
      <c r="H836" s="299">
        <v>4</v>
      </c>
      <c r="I836" s="299">
        <v>45</v>
      </c>
      <c r="J836" s="299">
        <v>14</v>
      </c>
      <c r="K836" s="299">
        <v>9</v>
      </c>
      <c r="L836" s="299">
        <v>0</v>
      </c>
      <c r="M836" s="299">
        <v>1.88</v>
      </c>
      <c r="N836" s="299">
        <v>1.88</v>
      </c>
      <c r="O836" s="299"/>
      <c r="P836" s="299" t="s">
        <v>538</v>
      </c>
      <c r="Q836" s="299">
        <v>2.6</v>
      </c>
      <c r="R836" s="299">
        <v>18</v>
      </c>
      <c r="S836" s="300">
        <v>40</v>
      </c>
      <c r="X836" s="309"/>
      <c r="AC836" s="309"/>
      <c r="AF836" s="309"/>
      <c r="AG836" s="309"/>
      <c r="AH836" s="309"/>
      <c r="AI836" s="309"/>
      <c r="AJ836" s="309"/>
      <c r="AK836" s="309"/>
      <c r="AL836" s="309"/>
      <c r="AM836" s="309"/>
    </row>
    <row r="837" spans="2:39" ht="15" customHeight="1">
      <c r="B837" s="456"/>
      <c r="C837" s="458"/>
      <c r="D837" s="297" t="s">
        <v>520</v>
      </c>
      <c r="E837" s="298">
        <v>0</v>
      </c>
      <c r="F837" s="299">
        <v>0</v>
      </c>
      <c r="G837" s="299">
        <v>3</v>
      </c>
      <c r="H837" s="299">
        <v>3</v>
      </c>
      <c r="I837" s="299">
        <v>48</v>
      </c>
      <c r="J837" s="299">
        <v>12</v>
      </c>
      <c r="K837" s="299">
        <v>10</v>
      </c>
      <c r="L837" s="299">
        <v>0.02</v>
      </c>
      <c r="M837" s="299">
        <v>1.89</v>
      </c>
      <c r="N837" s="299">
        <v>1.91</v>
      </c>
      <c r="O837" s="299"/>
      <c r="P837" s="299" t="s">
        <v>538</v>
      </c>
      <c r="Q837" s="299">
        <v>1.9</v>
      </c>
      <c r="R837" s="299">
        <v>17.8</v>
      </c>
      <c r="S837" s="300">
        <v>36</v>
      </c>
      <c r="X837" s="309"/>
      <c r="AC837" s="309"/>
      <c r="AF837" s="309"/>
      <c r="AG837" s="309"/>
      <c r="AH837" s="309"/>
      <c r="AI837" s="309"/>
      <c r="AJ837" s="309"/>
      <c r="AK837" s="309"/>
      <c r="AL837" s="309"/>
      <c r="AM837" s="309"/>
    </row>
    <row r="838" spans="2:39" ht="15" customHeight="1">
      <c r="B838" s="456"/>
      <c r="C838" s="458"/>
      <c r="D838" s="297" t="s">
        <v>521</v>
      </c>
      <c r="E838" s="298">
        <v>0</v>
      </c>
      <c r="F838" s="299">
        <v>0</v>
      </c>
      <c r="G838" s="299">
        <v>3</v>
      </c>
      <c r="H838" s="299">
        <v>3</v>
      </c>
      <c r="I838" s="299" t="s">
        <v>501</v>
      </c>
      <c r="J838" s="299">
        <v>15</v>
      </c>
      <c r="K838" s="299">
        <v>9</v>
      </c>
      <c r="L838" s="299">
        <v>0</v>
      </c>
      <c r="M838" s="299">
        <v>1.87</v>
      </c>
      <c r="N838" s="299">
        <v>1.87</v>
      </c>
      <c r="O838" s="299"/>
      <c r="P838" s="299" t="s">
        <v>518</v>
      </c>
      <c r="Q838" s="299">
        <v>1.6</v>
      </c>
      <c r="R838" s="299">
        <v>17.3</v>
      </c>
      <c r="S838" s="300">
        <v>38</v>
      </c>
      <c r="X838" s="309"/>
      <c r="AC838" s="309"/>
      <c r="AF838" s="309"/>
      <c r="AG838" s="309"/>
      <c r="AH838" s="309"/>
      <c r="AI838" s="309"/>
      <c r="AJ838" s="309"/>
      <c r="AK838" s="309"/>
      <c r="AL838" s="309"/>
      <c r="AM838" s="309"/>
    </row>
    <row r="839" spans="2:39" ht="15" customHeight="1">
      <c r="B839" s="456"/>
      <c r="C839" s="458"/>
      <c r="D839" s="297" t="s">
        <v>522</v>
      </c>
      <c r="E839" s="298">
        <v>0</v>
      </c>
      <c r="F839" s="299">
        <v>0</v>
      </c>
      <c r="G839" s="299">
        <v>5</v>
      </c>
      <c r="H839" s="299">
        <v>5</v>
      </c>
      <c r="I839" s="299">
        <v>40</v>
      </c>
      <c r="J839" s="299">
        <v>11</v>
      </c>
      <c r="K839" s="299">
        <v>11</v>
      </c>
      <c r="L839" s="299">
        <v>0.01</v>
      </c>
      <c r="M839" s="299">
        <v>1.88</v>
      </c>
      <c r="N839" s="299">
        <v>1.89</v>
      </c>
      <c r="O839" s="299"/>
      <c r="P839" s="299" t="s">
        <v>515</v>
      </c>
      <c r="Q839" s="299">
        <v>1.5</v>
      </c>
      <c r="R839" s="299">
        <v>14.6</v>
      </c>
      <c r="S839" s="300">
        <v>43</v>
      </c>
      <c r="X839" s="309"/>
      <c r="AC839" s="309"/>
      <c r="AF839" s="309"/>
      <c r="AG839" s="309"/>
      <c r="AH839" s="309"/>
      <c r="AI839" s="309"/>
      <c r="AJ839" s="309"/>
      <c r="AK839" s="309"/>
      <c r="AL839" s="309"/>
      <c r="AM839" s="309"/>
    </row>
    <row r="840" spans="2:39" ht="15" customHeight="1">
      <c r="B840" s="456"/>
      <c r="C840" s="458"/>
      <c r="D840" s="297" t="s">
        <v>523</v>
      </c>
      <c r="E840" s="298">
        <v>1</v>
      </c>
      <c r="F840" s="299">
        <v>0</v>
      </c>
      <c r="G840" s="299">
        <v>15</v>
      </c>
      <c r="H840" s="299">
        <v>15</v>
      </c>
      <c r="I840" s="299">
        <v>28</v>
      </c>
      <c r="J840" s="299">
        <v>20</v>
      </c>
      <c r="K840" s="299">
        <v>14</v>
      </c>
      <c r="L840" s="299">
        <v>0.05</v>
      </c>
      <c r="M840" s="299">
        <v>1.91</v>
      </c>
      <c r="N840" s="299">
        <v>1.96</v>
      </c>
      <c r="O840" s="299"/>
      <c r="P840" s="299" t="s">
        <v>534</v>
      </c>
      <c r="Q840" s="299">
        <v>1.6</v>
      </c>
      <c r="R840" s="299">
        <v>12.8</v>
      </c>
      <c r="S840" s="300">
        <v>52</v>
      </c>
      <c r="X840" s="309"/>
      <c r="AC840" s="309"/>
      <c r="AF840" s="309"/>
      <c r="AG840" s="309"/>
      <c r="AH840" s="309"/>
      <c r="AI840" s="309"/>
      <c r="AJ840" s="309"/>
      <c r="AK840" s="309"/>
      <c r="AL840" s="309"/>
      <c r="AM840" s="309"/>
    </row>
    <row r="841" spans="2:39" ht="15" customHeight="1">
      <c r="B841" s="456"/>
      <c r="C841" s="458"/>
      <c r="D841" s="297" t="s">
        <v>524</v>
      </c>
      <c r="E841" s="298">
        <v>0</v>
      </c>
      <c r="F841" s="299">
        <v>0</v>
      </c>
      <c r="G841" s="299">
        <v>13</v>
      </c>
      <c r="H841" s="299">
        <v>13</v>
      </c>
      <c r="I841" s="299">
        <v>26</v>
      </c>
      <c r="J841" s="299">
        <v>34</v>
      </c>
      <c r="K841" s="299">
        <v>26</v>
      </c>
      <c r="L841" s="299">
        <v>7.0000000000000007E-2</v>
      </c>
      <c r="M841" s="299">
        <v>1.92</v>
      </c>
      <c r="N841" s="299">
        <v>1.99</v>
      </c>
      <c r="O841" s="299"/>
      <c r="P841" s="299" t="s">
        <v>498</v>
      </c>
      <c r="Q841" s="299">
        <v>2.2999999999999998</v>
      </c>
      <c r="R841" s="299">
        <v>11.7</v>
      </c>
      <c r="S841" s="300">
        <v>54</v>
      </c>
      <c r="X841" s="309"/>
      <c r="AC841" s="309"/>
      <c r="AF841" s="309"/>
      <c r="AG841" s="309"/>
      <c r="AH841" s="309"/>
      <c r="AI841" s="309"/>
      <c r="AJ841" s="309"/>
      <c r="AK841" s="309"/>
      <c r="AL841" s="309"/>
      <c r="AM841" s="309"/>
    </row>
    <row r="842" spans="2:39" ht="15" customHeight="1">
      <c r="B842" s="456"/>
      <c r="C842" s="458"/>
      <c r="D842" s="297" t="s">
        <v>525</v>
      </c>
      <c r="E842" s="298">
        <v>0</v>
      </c>
      <c r="F842" s="299">
        <v>0</v>
      </c>
      <c r="G842" s="299">
        <v>8</v>
      </c>
      <c r="H842" s="299">
        <v>8</v>
      </c>
      <c r="I842" s="299">
        <v>22</v>
      </c>
      <c r="J842" s="299">
        <v>20</v>
      </c>
      <c r="K842" s="299">
        <v>18</v>
      </c>
      <c r="L842" s="299">
        <v>0.05</v>
      </c>
      <c r="M842" s="299">
        <v>2.0099999999999998</v>
      </c>
      <c r="N842" s="299">
        <v>2.06</v>
      </c>
      <c r="O842" s="299"/>
      <c r="P842" s="299" t="s">
        <v>498</v>
      </c>
      <c r="Q842" s="299">
        <v>1.4</v>
      </c>
      <c r="R842" s="299">
        <v>10.199999999999999</v>
      </c>
      <c r="S842" s="300">
        <v>51</v>
      </c>
      <c r="X842" s="309"/>
      <c r="AC842" s="309"/>
      <c r="AF842" s="309"/>
      <c r="AG842" s="309"/>
      <c r="AH842" s="309"/>
      <c r="AI842" s="309"/>
      <c r="AJ842" s="309"/>
      <c r="AK842" s="309"/>
      <c r="AL842" s="309"/>
      <c r="AM842" s="309"/>
    </row>
    <row r="843" spans="2:39" ht="15" customHeight="1">
      <c r="B843" s="456"/>
      <c r="C843" s="458"/>
      <c r="D843" s="297" t="s">
        <v>526</v>
      </c>
      <c r="E843" s="298">
        <v>0</v>
      </c>
      <c r="F843" s="299">
        <v>0</v>
      </c>
      <c r="G843" s="299">
        <v>7</v>
      </c>
      <c r="H843" s="299">
        <v>7</v>
      </c>
      <c r="I843" s="299">
        <v>20</v>
      </c>
      <c r="J843" s="299">
        <v>20</v>
      </c>
      <c r="K843" s="299">
        <v>18</v>
      </c>
      <c r="L843" s="299">
        <v>0.02</v>
      </c>
      <c r="M843" s="299">
        <v>1.96</v>
      </c>
      <c r="N843" s="299">
        <v>1.98</v>
      </c>
      <c r="O843" s="299"/>
      <c r="P843" s="299" t="s">
        <v>498</v>
      </c>
      <c r="Q843" s="299">
        <v>1</v>
      </c>
      <c r="R843" s="299">
        <v>10.3</v>
      </c>
      <c r="S843" s="300">
        <v>69</v>
      </c>
      <c r="X843" s="309"/>
      <c r="AC843" s="309"/>
      <c r="AF843" s="309"/>
      <c r="AG843" s="309"/>
      <c r="AH843" s="309"/>
      <c r="AI843" s="309"/>
      <c r="AJ843" s="309"/>
      <c r="AK843" s="309"/>
      <c r="AL843" s="309"/>
      <c r="AM843" s="309"/>
    </row>
    <row r="844" spans="2:39" ht="15" customHeight="1">
      <c r="B844" s="456"/>
      <c r="C844" s="458"/>
      <c r="D844" s="297" t="s">
        <v>527</v>
      </c>
      <c r="E844" s="298">
        <v>0</v>
      </c>
      <c r="F844" s="299">
        <v>0</v>
      </c>
      <c r="G844" s="299">
        <v>9</v>
      </c>
      <c r="H844" s="299">
        <v>9</v>
      </c>
      <c r="I844" s="299">
        <v>15</v>
      </c>
      <c r="J844" s="299">
        <v>19</v>
      </c>
      <c r="K844" s="299">
        <v>13</v>
      </c>
      <c r="L844" s="299">
        <v>0.1</v>
      </c>
      <c r="M844" s="299">
        <v>1.92</v>
      </c>
      <c r="N844" s="299">
        <v>2.02</v>
      </c>
      <c r="O844" s="299"/>
      <c r="P844" s="299" t="s">
        <v>498</v>
      </c>
      <c r="Q844" s="299">
        <v>1.8</v>
      </c>
      <c r="R844" s="299">
        <v>8.5</v>
      </c>
      <c r="S844" s="300">
        <v>67</v>
      </c>
      <c r="X844" s="309"/>
      <c r="AC844" s="309"/>
      <c r="AF844" s="309"/>
      <c r="AG844" s="309"/>
      <c r="AH844" s="309"/>
      <c r="AI844" s="309"/>
      <c r="AJ844" s="309"/>
      <c r="AK844" s="309"/>
      <c r="AL844" s="309"/>
      <c r="AM844" s="309"/>
    </row>
    <row r="845" spans="2:39" ht="15" customHeight="1">
      <c r="B845" s="456"/>
      <c r="C845" s="458"/>
      <c r="D845" s="297" t="s">
        <v>528</v>
      </c>
      <c r="E845" s="298">
        <v>0</v>
      </c>
      <c r="F845" s="299">
        <v>0</v>
      </c>
      <c r="G845" s="299">
        <v>7</v>
      </c>
      <c r="H845" s="299">
        <v>7</v>
      </c>
      <c r="I845" s="299">
        <v>15</v>
      </c>
      <c r="J845" s="299">
        <v>20</v>
      </c>
      <c r="K845" s="299">
        <v>12</v>
      </c>
      <c r="L845" s="299">
        <v>0</v>
      </c>
      <c r="M845" s="299">
        <v>1.97</v>
      </c>
      <c r="N845" s="299">
        <v>1.97</v>
      </c>
      <c r="O845" s="299"/>
      <c r="P845" s="299" t="s">
        <v>498</v>
      </c>
      <c r="Q845" s="299">
        <v>1.8</v>
      </c>
      <c r="R845" s="299">
        <v>7.9</v>
      </c>
      <c r="S845" s="300">
        <v>68</v>
      </c>
      <c r="X845" s="309"/>
      <c r="AC845" s="309"/>
      <c r="AF845" s="309"/>
      <c r="AG845" s="309"/>
      <c r="AH845" s="309"/>
      <c r="AI845" s="309"/>
      <c r="AJ845" s="309"/>
      <c r="AK845" s="309"/>
      <c r="AL845" s="309"/>
      <c r="AM845" s="309"/>
    </row>
    <row r="846" spans="2:39" ht="15" customHeight="1">
      <c r="B846" s="456"/>
      <c r="C846" s="459"/>
      <c r="D846" s="297" t="s">
        <v>529</v>
      </c>
      <c r="E846" s="298">
        <v>0</v>
      </c>
      <c r="F846" s="299">
        <v>0</v>
      </c>
      <c r="G846" s="299">
        <v>6</v>
      </c>
      <c r="H846" s="299">
        <v>6</v>
      </c>
      <c r="I846" s="299">
        <v>14</v>
      </c>
      <c r="J846" s="299">
        <v>22</v>
      </c>
      <c r="K846" s="299">
        <v>19</v>
      </c>
      <c r="L846" s="299">
        <v>0</v>
      </c>
      <c r="M846" s="299">
        <v>2.0699999999999998</v>
      </c>
      <c r="N846" s="299">
        <v>2.0699999999999998</v>
      </c>
      <c r="O846" s="299"/>
      <c r="P846" s="299" t="s">
        <v>493</v>
      </c>
      <c r="Q846" s="299">
        <v>2</v>
      </c>
      <c r="R846" s="299">
        <v>6.7</v>
      </c>
      <c r="S846" s="300">
        <v>64</v>
      </c>
      <c r="X846" s="309"/>
      <c r="AC846" s="309"/>
      <c r="AF846" s="309"/>
      <c r="AG846" s="309"/>
      <c r="AH846" s="309"/>
      <c r="AI846" s="309"/>
      <c r="AJ846" s="309"/>
      <c r="AK846" s="309"/>
      <c r="AL846" s="309"/>
      <c r="AM846" s="309"/>
    </row>
    <row r="847" spans="2:39" ht="15" customHeight="1">
      <c r="B847" s="456"/>
      <c r="C847" s="457">
        <v>42668</v>
      </c>
      <c r="D847" s="293" t="s">
        <v>492</v>
      </c>
      <c r="E847" s="294">
        <v>0</v>
      </c>
      <c r="F847" s="295">
        <v>0</v>
      </c>
      <c r="G847" s="295">
        <v>5</v>
      </c>
      <c r="H847" s="295">
        <v>5</v>
      </c>
      <c r="I847" s="295">
        <v>12</v>
      </c>
      <c r="J847" s="295">
        <v>14</v>
      </c>
      <c r="K847" s="295">
        <v>12</v>
      </c>
      <c r="L847" s="295">
        <v>0</v>
      </c>
      <c r="M847" s="295">
        <v>2.2799999999999998</v>
      </c>
      <c r="N847" s="295">
        <v>2.2799999999999998</v>
      </c>
      <c r="O847" s="295"/>
      <c r="P847" s="295" t="s">
        <v>498</v>
      </c>
      <c r="Q847" s="295">
        <v>2.7</v>
      </c>
      <c r="R847" s="295">
        <v>6</v>
      </c>
      <c r="S847" s="296">
        <v>56</v>
      </c>
      <c r="X847" s="309"/>
      <c r="AC847" s="309"/>
      <c r="AF847" s="309"/>
      <c r="AG847" s="309"/>
      <c r="AH847" s="309"/>
      <c r="AI847" s="309"/>
      <c r="AJ847" s="309"/>
      <c r="AK847" s="309"/>
      <c r="AL847" s="309"/>
      <c r="AM847" s="309"/>
    </row>
    <row r="848" spans="2:39" ht="15" customHeight="1">
      <c r="B848" s="456"/>
      <c r="C848" s="458"/>
      <c r="D848" s="297" t="s">
        <v>495</v>
      </c>
      <c r="E848" s="298">
        <v>0</v>
      </c>
      <c r="F848" s="299">
        <v>0</v>
      </c>
      <c r="G848" s="299">
        <v>3</v>
      </c>
      <c r="H848" s="299">
        <v>3</v>
      </c>
      <c r="I848" s="299">
        <v>13</v>
      </c>
      <c r="J848" s="299">
        <v>6</v>
      </c>
      <c r="K848" s="299">
        <v>5</v>
      </c>
      <c r="L848" s="299">
        <v>0</v>
      </c>
      <c r="M848" s="299">
        <v>2.17</v>
      </c>
      <c r="N848" s="299">
        <v>2.17</v>
      </c>
      <c r="O848" s="299"/>
      <c r="P848" s="299" t="s">
        <v>498</v>
      </c>
      <c r="Q848" s="299">
        <v>2.2999999999999998</v>
      </c>
      <c r="R848" s="299">
        <v>4.8</v>
      </c>
      <c r="S848" s="300">
        <v>65</v>
      </c>
      <c r="X848" s="309"/>
      <c r="AC848" s="309"/>
      <c r="AF848" s="309"/>
      <c r="AG848" s="309"/>
      <c r="AH848" s="309"/>
      <c r="AI848" s="309"/>
      <c r="AJ848" s="309"/>
      <c r="AK848" s="309"/>
      <c r="AL848" s="309"/>
      <c r="AM848" s="309"/>
    </row>
    <row r="849" spans="2:39" ht="15" customHeight="1">
      <c r="B849" s="456"/>
      <c r="C849" s="458"/>
      <c r="D849" s="297" t="s">
        <v>497</v>
      </c>
      <c r="E849" s="298">
        <v>0</v>
      </c>
      <c r="F849" s="299">
        <v>0</v>
      </c>
      <c r="G849" s="299">
        <v>3</v>
      </c>
      <c r="H849" s="299">
        <v>3</v>
      </c>
      <c r="I849" s="299">
        <v>11</v>
      </c>
      <c r="J849" s="299">
        <v>10</v>
      </c>
      <c r="K849" s="299">
        <v>6</v>
      </c>
      <c r="L849" s="299">
        <v>0</v>
      </c>
      <c r="M849" s="299">
        <v>2.23</v>
      </c>
      <c r="N849" s="299">
        <v>2.23</v>
      </c>
      <c r="O849" s="299"/>
      <c r="P849" s="299" t="s">
        <v>493</v>
      </c>
      <c r="Q849" s="299">
        <v>2.4</v>
      </c>
      <c r="R849" s="299">
        <v>4.9000000000000004</v>
      </c>
      <c r="S849" s="300">
        <v>68</v>
      </c>
      <c r="X849" s="309"/>
      <c r="AC849" s="309"/>
      <c r="AF849" s="309"/>
      <c r="AG849" s="309"/>
      <c r="AH849" s="309"/>
      <c r="AI849" s="309"/>
      <c r="AJ849" s="309"/>
      <c r="AK849" s="309"/>
      <c r="AL849" s="309"/>
      <c r="AM849" s="309"/>
    </row>
    <row r="850" spans="2:39" ht="15" customHeight="1">
      <c r="B850" s="456"/>
      <c r="C850" s="458"/>
      <c r="D850" s="297" t="s">
        <v>500</v>
      </c>
      <c r="E850" s="298">
        <v>0</v>
      </c>
      <c r="F850" s="299">
        <v>0</v>
      </c>
      <c r="G850" s="299">
        <v>4</v>
      </c>
      <c r="H850" s="299">
        <v>4</v>
      </c>
      <c r="I850" s="299">
        <v>9</v>
      </c>
      <c r="J850" s="299">
        <v>18</v>
      </c>
      <c r="K850" s="299">
        <v>9</v>
      </c>
      <c r="L850" s="299">
        <v>0</v>
      </c>
      <c r="M850" s="299">
        <v>2.14</v>
      </c>
      <c r="N850" s="299">
        <v>2.14</v>
      </c>
      <c r="O850" s="299"/>
      <c r="P850" s="299" t="s">
        <v>493</v>
      </c>
      <c r="Q850" s="299">
        <v>2.2999999999999998</v>
      </c>
      <c r="R850" s="299">
        <v>4.9000000000000004</v>
      </c>
      <c r="S850" s="300">
        <v>60</v>
      </c>
      <c r="X850" s="309"/>
      <c r="AC850" s="309"/>
      <c r="AF850" s="309"/>
      <c r="AG850" s="309"/>
      <c r="AH850" s="309"/>
      <c r="AI850" s="309"/>
      <c r="AJ850" s="309"/>
      <c r="AK850" s="309"/>
      <c r="AL850" s="309"/>
      <c r="AM850" s="309"/>
    </row>
    <row r="851" spans="2:39" ht="15" customHeight="1">
      <c r="B851" s="456"/>
      <c r="C851" s="458"/>
      <c r="D851" s="297" t="s">
        <v>503</v>
      </c>
      <c r="E851" s="298">
        <v>0</v>
      </c>
      <c r="F851" s="299">
        <v>1</v>
      </c>
      <c r="G851" s="299">
        <v>6</v>
      </c>
      <c r="H851" s="299">
        <v>7</v>
      </c>
      <c r="I851" s="299">
        <v>8</v>
      </c>
      <c r="J851" s="299">
        <v>11</v>
      </c>
      <c r="K851" s="299">
        <v>7</v>
      </c>
      <c r="L851" s="299">
        <v>0.06</v>
      </c>
      <c r="M851" s="299">
        <v>2.0499999999999998</v>
      </c>
      <c r="N851" s="299">
        <v>2.11</v>
      </c>
      <c r="O851" s="299"/>
      <c r="P851" s="299" t="s">
        <v>506</v>
      </c>
      <c r="Q851" s="299">
        <v>1.6</v>
      </c>
      <c r="R851" s="299">
        <v>4</v>
      </c>
      <c r="S851" s="300">
        <v>64</v>
      </c>
      <c r="X851" s="309"/>
      <c r="AC851" s="309"/>
      <c r="AF851" s="309"/>
      <c r="AG851" s="309"/>
      <c r="AH851" s="309"/>
      <c r="AI851" s="309"/>
      <c r="AJ851" s="309"/>
      <c r="AK851" s="309"/>
      <c r="AL851" s="309"/>
      <c r="AM851" s="309"/>
    </row>
    <row r="852" spans="2:39" ht="15" customHeight="1">
      <c r="B852" s="456"/>
      <c r="C852" s="458"/>
      <c r="D852" s="297" t="s">
        <v>505</v>
      </c>
      <c r="E852" s="298">
        <v>0</v>
      </c>
      <c r="F852" s="299" t="s">
        <v>501</v>
      </c>
      <c r="G852" s="299" t="s">
        <v>501</v>
      </c>
      <c r="H852" s="299" t="s">
        <v>501</v>
      </c>
      <c r="I852" s="299">
        <v>7</v>
      </c>
      <c r="J852" s="299">
        <v>16</v>
      </c>
      <c r="K852" s="299">
        <v>9</v>
      </c>
      <c r="L852" s="299">
        <v>0.01</v>
      </c>
      <c r="M852" s="299">
        <v>2</v>
      </c>
      <c r="N852" s="299">
        <v>2.0099999999999998</v>
      </c>
      <c r="O852" s="299"/>
      <c r="P852" s="299" t="s">
        <v>506</v>
      </c>
      <c r="Q852" s="299">
        <v>1.7</v>
      </c>
      <c r="R852" s="299">
        <v>3.5</v>
      </c>
      <c r="S852" s="300">
        <v>71</v>
      </c>
      <c r="X852" s="309"/>
      <c r="AC852" s="309"/>
      <c r="AF852" s="309"/>
      <c r="AG852" s="309"/>
      <c r="AH852" s="309"/>
      <c r="AI852" s="309"/>
      <c r="AJ852" s="309"/>
      <c r="AK852" s="309"/>
      <c r="AL852" s="309"/>
      <c r="AM852" s="309"/>
    </row>
    <row r="853" spans="2:39" ht="15" customHeight="1">
      <c r="B853" s="456"/>
      <c r="C853" s="458"/>
      <c r="D853" s="297" t="s">
        <v>508</v>
      </c>
      <c r="E853" s="298">
        <v>0</v>
      </c>
      <c r="F853" s="299">
        <v>3</v>
      </c>
      <c r="G853" s="299">
        <v>7</v>
      </c>
      <c r="H853" s="299">
        <v>10</v>
      </c>
      <c r="I853" s="299">
        <v>6</v>
      </c>
      <c r="J853" s="299">
        <v>11</v>
      </c>
      <c r="K853" s="299">
        <v>7</v>
      </c>
      <c r="L853" s="299">
        <v>0.05</v>
      </c>
      <c r="M853" s="299">
        <v>2.0699999999999998</v>
      </c>
      <c r="N853" s="299">
        <v>2.12</v>
      </c>
      <c r="O853" s="299"/>
      <c r="P853" s="299" t="s">
        <v>498</v>
      </c>
      <c r="Q853" s="299">
        <v>2</v>
      </c>
      <c r="R853" s="299">
        <v>5.8</v>
      </c>
      <c r="S853" s="300">
        <v>65</v>
      </c>
      <c r="X853" s="309"/>
      <c r="AC853" s="309"/>
      <c r="AF853" s="309"/>
      <c r="AG853" s="309"/>
      <c r="AH853" s="309"/>
      <c r="AI853" s="309"/>
      <c r="AJ853" s="309"/>
      <c r="AK853" s="309"/>
      <c r="AL853" s="309"/>
      <c r="AM853" s="309"/>
    </row>
    <row r="854" spans="2:39" ht="15" customHeight="1">
      <c r="B854" s="456"/>
      <c r="C854" s="458"/>
      <c r="D854" s="297" t="s">
        <v>510</v>
      </c>
      <c r="E854" s="298">
        <v>0</v>
      </c>
      <c r="F854" s="299">
        <v>5</v>
      </c>
      <c r="G854" s="299">
        <v>7</v>
      </c>
      <c r="H854" s="299">
        <v>12</v>
      </c>
      <c r="I854" s="299">
        <v>9</v>
      </c>
      <c r="J854" s="299">
        <v>22</v>
      </c>
      <c r="K854" s="299">
        <v>11</v>
      </c>
      <c r="L854" s="299">
        <v>0</v>
      </c>
      <c r="M854" s="299">
        <v>2.2000000000000002</v>
      </c>
      <c r="N854" s="299">
        <v>2.2000000000000002</v>
      </c>
      <c r="O854" s="299"/>
      <c r="P854" s="299" t="s">
        <v>498</v>
      </c>
      <c r="Q854" s="299">
        <v>2.7</v>
      </c>
      <c r="R854" s="299">
        <v>10.1</v>
      </c>
      <c r="S854" s="300">
        <v>49</v>
      </c>
      <c r="X854" s="309"/>
      <c r="AC854" s="309"/>
      <c r="AF854" s="309"/>
      <c r="AG854" s="309"/>
      <c r="AH854" s="309"/>
      <c r="AI854" s="309"/>
      <c r="AJ854" s="309"/>
      <c r="AK854" s="309"/>
      <c r="AL854" s="309"/>
      <c r="AM854" s="309"/>
    </row>
    <row r="855" spans="2:39" ht="15" customHeight="1">
      <c r="B855" s="456"/>
      <c r="C855" s="458"/>
      <c r="D855" s="297" t="s">
        <v>511</v>
      </c>
      <c r="E855" s="298">
        <v>0</v>
      </c>
      <c r="F855" s="299">
        <v>3</v>
      </c>
      <c r="G855" s="299">
        <v>7</v>
      </c>
      <c r="H855" s="299">
        <v>10</v>
      </c>
      <c r="I855" s="299">
        <v>16</v>
      </c>
      <c r="J855" s="299">
        <v>17</v>
      </c>
      <c r="K855" s="299">
        <v>14</v>
      </c>
      <c r="L855" s="299">
        <v>0.04</v>
      </c>
      <c r="M855" s="299">
        <v>1.99</v>
      </c>
      <c r="N855" s="299">
        <v>2.0299999999999998</v>
      </c>
      <c r="O855" s="299"/>
      <c r="P855" s="299" t="s">
        <v>506</v>
      </c>
      <c r="Q855" s="299">
        <v>2.7</v>
      </c>
      <c r="R855" s="299">
        <v>12.3</v>
      </c>
      <c r="S855" s="300">
        <v>45</v>
      </c>
      <c r="X855" s="309"/>
      <c r="AC855" s="309"/>
      <c r="AF855" s="309"/>
      <c r="AG855" s="309"/>
      <c r="AH855" s="309"/>
      <c r="AI855" s="309"/>
      <c r="AJ855" s="309"/>
      <c r="AK855" s="309"/>
      <c r="AL855" s="309"/>
      <c r="AM855" s="309"/>
    </row>
    <row r="856" spans="2:39" ht="15" customHeight="1" thickBot="1">
      <c r="B856" s="456"/>
      <c r="C856" s="458"/>
      <c r="D856" s="310" t="s">
        <v>512</v>
      </c>
      <c r="E856" s="311">
        <v>1</v>
      </c>
      <c r="F856" s="304">
        <v>3</v>
      </c>
      <c r="G856" s="304">
        <v>6</v>
      </c>
      <c r="H856" s="304">
        <v>9</v>
      </c>
      <c r="I856" s="304">
        <v>23</v>
      </c>
      <c r="J856" s="304">
        <v>20</v>
      </c>
      <c r="K856" s="304">
        <v>9</v>
      </c>
      <c r="L856" s="304">
        <v>0.05</v>
      </c>
      <c r="M856" s="304">
        <v>2.02</v>
      </c>
      <c r="N856" s="304">
        <v>2.0699999999999998</v>
      </c>
      <c r="O856" s="304"/>
      <c r="P856" s="304" t="s">
        <v>498</v>
      </c>
      <c r="Q856" s="304">
        <v>0.9</v>
      </c>
      <c r="R856" s="304">
        <v>15.6</v>
      </c>
      <c r="S856" s="305">
        <v>43</v>
      </c>
      <c r="X856" s="309"/>
      <c r="AC856" s="309"/>
      <c r="AF856" s="309"/>
      <c r="AG856" s="309"/>
      <c r="AH856" s="309"/>
      <c r="AI856" s="309"/>
      <c r="AJ856" s="309"/>
      <c r="AK856" s="309"/>
      <c r="AL856" s="309"/>
      <c r="AM856" s="309"/>
    </row>
    <row r="857" spans="2:39" ht="15" customHeight="1">
      <c r="B857" s="456" t="s">
        <v>537</v>
      </c>
      <c r="C857" s="458"/>
      <c r="D857" s="293" t="s">
        <v>514</v>
      </c>
      <c r="E857" s="294">
        <v>1</v>
      </c>
      <c r="F857" s="295">
        <v>2</v>
      </c>
      <c r="G857" s="295">
        <v>7</v>
      </c>
      <c r="H857" s="295">
        <v>9</v>
      </c>
      <c r="I857" s="295">
        <v>35</v>
      </c>
      <c r="J857" s="295">
        <v>15</v>
      </c>
      <c r="K857" s="295">
        <v>8</v>
      </c>
      <c r="L857" s="295">
        <v>0</v>
      </c>
      <c r="M857" s="295">
        <v>1.9</v>
      </c>
      <c r="N857" s="295">
        <v>1.9</v>
      </c>
      <c r="O857" s="295"/>
      <c r="P857" s="295" t="s">
        <v>515</v>
      </c>
      <c r="Q857" s="295">
        <v>2.1</v>
      </c>
      <c r="R857" s="295">
        <v>17.8</v>
      </c>
      <c r="S857" s="296">
        <v>40</v>
      </c>
      <c r="X857" s="309"/>
      <c r="AC857" s="309"/>
      <c r="AF857" s="309"/>
      <c r="AG857" s="309"/>
      <c r="AH857" s="309"/>
      <c r="AI857" s="309"/>
      <c r="AJ857" s="309"/>
      <c r="AK857" s="309"/>
      <c r="AL857" s="309"/>
      <c r="AM857" s="309"/>
    </row>
    <row r="858" spans="2:39" ht="15" customHeight="1">
      <c r="B858" s="456"/>
      <c r="C858" s="458"/>
      <c r="D858" s="297" t="s">
        <v>516</v>
      </c>
      <c r="E858" s="298">
        <v>1</v>
      </c>
      <c r="F858" s="299">
        <v>1</v>
      </c>
      <c r="G858" s="299">
        <v>6</v>
      </c>
      <c r="H858" s="299">
        <v>7</v>
      </c>
      <c r="I858" s="299">
        <v>43</v>
      </c>
      <c r="J858" s="299">
        <v>24</v>
      </c>
      <c r="K858" s="299">
        <v>11</v>
      </c>
      <c r="L858" s="299">
        <v>0.01</v>
      </c>
      <c r="M858" s="299">
        <v>1.9</v>
      </c>
      <c r="N858" s="299">
        <v>1.91</v>
      </c>
      <c r="O858" s="299"/>
      <c r="P858" s="299" t="s">
        <v>515</v>
      </c>
      <c r="Q858" s="299">
        <v>2.2000000000000002</v>
      </c>
      <c r="R858" s="299">
        <v>17.5</v>
      </c>
      <c r="S858" s="300">
        <v>46</v>
      </c>
      <c r="X858" s="309"/>
      <c r="AC858" s="309"/>
      <c r="AF858" s="309"/>
      <c r="AG858" s="309"/>
      <c r="AH858" s="309"/>
      <c r="AI858" s="309"/>
      <c r="AJ858" s="309"/>
      <c r="AK858" s="309"/>
      <c r="AL858" s="309"/>
      <c r="AM858" s="309"/>
    </row>
    <row r="859" spans="2:39" ht="15" customHeight="1">
      <c r="B859" s="456"/>
      <c r="C859" s="458"/>
      <c r="D859" s="297" t="s">
        <v>517</v>
      </c>
      <c r="E859" s="298">
        <v>1</v>
      </c>
      <c r="F859" s="299">
        <v>1</v>
      </c>
      <c r="G859" s="299">
        <v>6</v>
      </c>
      <c r="H859" s="299">
        <v>7</v>
      </c>
      <c r="I859" s="299">
        <v>46</v>
      </c>
      <c r="J859" s="299">
        <v>21</v>
      </c>
      <c r="K859" s="299">
        <v>12</v>
      </c>
      <c r="L859" s="299">
        <v>0</v>
      </c>
      <c r="M859" s="299">
        <v>1.92</v>
      </c>
      <c r="N859" s="299">
        <v>1.92</v>
      </c>
      <c r="O859" s="299"/>
      <c r="P859" s="299" t="s">
        <v>515</v>
      </c>
      <c r="Q859" s="299">
        <v>2.9</v>
      </c>
      <c r="R859" s="299">
        <v>17</v>
      </c>
      <c r="S859" s="300">
        <v>51</v>
      </c>
      <c r="X859" s="309"/>
      <c r="AC859" s="309"/>
      <c r="AF859" s="309"/>
      <c r="AG859" s="309"/>
      <c r="AH859" s="309"/>
      <c r="AI859" s="309"/>
      <c r="AJ859" s="309"/>
      <c r="AK859" s="309"/>
      <c r="AL859" s="309"/>
      <c r="AM859" s="309"/>
    </row>
    <row r="860" spans="2:39" ht="15" customHeight="1">
      <c r="B860" s="456"/>
      <c r="C860" s="458"/>
      <c r="D860" s="297" t="s">
        <v>519</v>
      </c>
      <c r="E860" s="298">
        <v>1</v>
      </c>
      <c r="F860" s="299">
        <v>0</v>
      </c>
      <c r="G860" s="299">
        <v>9</v>
      </c>
      <c r="H860" s="299">
        <v>9</v>
      </c>
      <c r="I860" s="299">
        <v>43</v>
      </c>
      <c r="J860" s="299">
        <v>24</v>
      </c>
      <c r="K860" s="299">
        <v>13</v>
      </c>
      <c r="L860" s="299">
        <v>0.08</v>
      </c>
      <c r="M860" s="299">
        <v>1.9</v>
      </c>
      <c r="N860" s="299">
        <v>1.98</v>
      </c>
      <c r="O860" s="299"/>
      <c r="P860" s="299" t="s">
        <v>532</v>
      </c>
      <c r="Q860" s="299">
        <v>2.4</v>
      </c>
      <c r="R860" s="299">
        <v>14.4</v>
      </c>
      <c r="S860" s="300">
        <v>68</v>
      </c>
      <c r="X860" s="309"/>
      <c r="AC860" s="309"/>
      <c r="AF860" s="309"/>
      <c r="AG860" s="309"/>
      <c r="AH860" s="309"/>
      <c r="AI860" s="309"/>
      <c r="AJ860" s="309"/>
      <c r="AK860" s="309"/>
      <c r="AL860" s="309"/>
      <c r="AM860" s="309"/>
    </row>
    <row r="861" spans="2:39" ht="15" customHeight="1">
      <c r="B861" s="456"/>
      <c r="C861" s="458"/>
      <c r="D861" s="297" t="s">
        <v>520</v>
      </c>
      <c r="E861" s="298">
        <v>1</v>
      </c>
      <c r="F861" s="299">
        <v>0</v>
      </c>
      <c r="G861" s="299">
        <v>15</v>
      </c>
      <c r="H861" s="299">
        <v>15</v>
      </c>
      <c r="I861" s="299">
        <v>36</v>
      </c>
      <c r="J861" s="299">
        <v>29</v>
      </c>
      <c r="K861" s="299">
        <v>20</v>
      </c>
      <c r="L861" s="299">
        <v>0.04</v>
      </c>
      <c r="M861" s="299">
        <v>1.92</v>
      </c>
      <c r="N861" s="299">
        <v>1.96</v>
      </c>
      <c r="O861" s="299"/>
      <c r="P861" s="299" t="s">
        <v>265</v>
      </c>
      <c r="Q861" s="299">
        <v>2.2999999999999998</v>
      </c>
      <c r="R861" s="299">
        <v>12.8</v>
      </c>
      <c r="S861" s="300">
        <v>86</v>
      </c>
      <c r="X861" s="309"/>
      <c r="AC861" s="309"/>
      <c r="AF861" s="309"/>
      <c r="AG861" s="309"/>
      <c r="AH861" s="309"/>
      <c r="AI861" s="309"/>
      <c r="AJ861" s="309"/>
      <c r="AK861" s="309"/>
      <c r="AL861" s="309"/>
      <c r="AM861" s="309"/>
    </row>
    <row r="862" spans="2:39" ht="15" customHeight="1">
      <c r="B862" s="456"/>
      <c r="C862" s="458"/>
      <c r="D862" s="297" t="s">
        <v>521</v>
      </c>
      <c r="E862" s="298">
        <v>0</v>
      </c>
      <c r="F862" s="299">
        <v>1</v>
      </c>
      <c r="G862" s="299">
        <v>19</v>
      </c>
      <c r="H862" s="299">
        <v>20</v>
      </c>
      <c r="I862" s="299">
        <v>29</v>
      </c>
      <c r="J862" s="299">
        <v>32</v>
      </c>
      <c r="K862" s="299">
        <v>18</v>
      </c>
      <c r="L862" s="299">
        <v>0.08</v>
      </c>
      <c r="M862" s="299">
        <v>1.91</v>
      </c>
      <c r="N862" s="299">
        <v>1.99</v>
      </c>
      <c r="O862" s="299"/>
      <c r="P862" s="299" t="s">
        <v>265</v>
      </c>
      <c r="Q862" s="299">
        <v>0.5</v>
      </c>
      <c r="R862" s="299">
        <v>12.5</v>
      </c>
      <c r="S862" s="300">
        <v>91</v>
      </c>
      <c r="X862" s="309"/>
      <c r="AC862" s="309"/>
      <c r="AF862" s="309"/>
      <c r="AG862" s="309"/>
      <c r="AH862" s="309"/>
      <c r="AI862" s="309"/>
      <c r="AJ862" s="309"/>
      <c r="AK862" s="309"/>
      <c r="AL862" s="309"/>
      <c r="AM862" s="309"/>
    </row>
    <row r="863" spans="2:39" ht="15" customHeight="1">
      <c r="B863" s="456"/>
      <c r="C863" s="458"/>
      <c r="D863" s="297" t="s">
        <v>522</v>
      </c>
      <c r="E863" s="298">
        <v>0</v>
      </c>
      <c r="F863" s="299">
        <v>1</v>
      </c>
      <c r="G863" s="299">
        <v>24</v>
      </c>
      <c r="H863" s="299">
        <v>25</v>
      </c>
      <c r="I863" s="299">
        <v>23</v>
      </c>
      <c r="J863" s="299">
        <v>31</v>
      </c>
      <c r="K863" s="299">
        <v>17</v>
      </c>
      <c r="L863" s="299">
        <v>0.13</v>
      </c>
      <c r="M863" s="299">
        <v>1.91</v>
      </c>
      <c r="N863" s="299">
        <v>2.04</v>
      </c>
      <c r="O863" s="299"/>
      <c r="P863" s="299" t="s">
        <v>493</v>
      </c>
      <c r="Q863" s="299">
        <v>0.3</v>
      </c>
      <c r="R863" s="299">
        <v>12.5</v>
      </c>
      <c r="S863" s="300">
        <v>91</v>
      </c>
      <c r="X863" s="309"/>
      <c r="AC863" s="309"/>
      <c r="AF863" s="309"/>
      <c r="AG863" s="309"/>
      <c r="AH863" s="309"/>
      <c r="AI863" s="309"/>
      <c r="AJ863" s="309"/>
      <c r="AK863" s="309"/>
      <c r="AL863" s="309"/>
      <c r="AM863" s="309"/>
    </row>
    <row r="864" spans="2:39" ht="15" customHeight="1">
      <c r="B864" s="456"/>
      <c r="C864" s="458"/>
      <c r="D864" s="297" t="s">
        <v>523</v>
      </c>
      <c r="E864" s="298">
        <v>0</v>
      </c>
      <c r="F864" s="299">
        <v>2</v>
      </c>
      <c r="G864" s="299">
        <v>28</v>
      </c>
      <c r="H864" s="299">
        <v>30</v>
      </c>
      <c r="I864" s="299">
        <v>16</v>
      </c>
      <c r="J864" s="299">
        <v>28</v>
      </c>
      <c r="K864" s="299">
        <v>18</v>
      </c>
      <c r="L864" s="299">
        <v>0.16</v>
      </c>
      <c r="M864" s="299">
        <v>1.91</v>
      </c>
      <c r="N864" s="299">
        <v>2.0699999999999998</v>
      </c>
      <c r="O864" s="299"/>
      <c r="P864" s="299" t="s">
        <v>538</v>
      </c>
      <c r="Q864" s="299">
        <v>0.7</v>
      </c>
      <c r="R864" s="299">
        <v>12.5</v>
      </c>
      <c r="S864" s="300">
        <v>93</v>
      </c>
      <c r="X864" s="309"/>
      <c r="AC864" s="309"/>
      <c r="AF864" s="309"/>
      <c r="AG864" s="309"/>
      <c r="AH864" s="309"/>
      <c r="AI864" s="309"/>
      <c r="AJ864" s="309"/>
      <c r="AK864" s="309"/>
      <c r="AL864" s="309"/>
      <c r="AM864" s="309"/>
    </row>
    <row r="865" spans="2:39" ht="15" customHeight="1">
      <c r="B865" s="456"/>
      <c r="C865" s="458"/>
      <c r="D865" s="297" t="s">
        <v>524</v>
      </c>
      <c r="E865" s="298">
        <v>0</v>
      </c>
      <c r="F865" s="299">
        <v>1</v>
      </c>
      <c r="G865" s="299">
        <v>22</v>
      </c>
      <c r="H865" s="299">
        <v>23</v>
      </c>
      <c r="I865" s="299">
        <v>15</v>
      </c>
      <c r="J865" s="299">
        <v>35</v>
      </c>
      <c r="K865" s="299">
        <v>17</v>
      </c>
      <c r="L865" s="299">
        <v>0.06</v>
      </c>
      <c r="M865" s="299">
        <v>1.92</v>
      </c>
      <c r="N865" s="299">
        <v>1.98</v>
      </c>
      <c r="O865" s="299"/>
      <c r="P865" s="299" t="s">
        <v>535</v>
      </c>
      <c r="Q865" s="299">
        <v>0.4</v>
      </c>
      <c r="R865" s="299">
        <v>12.5</v>
      </c>
      <c r="S865" s="300">
        <v>94</v>
      </c>
      <c r="X865" s="309"/>
      <c r="AC865" s="309"/>
      <c r="AF865" s="309"/>
      <c r="AG865" s="309"/>
      <c r="AH865" s="309"/>
      <c r="AI865" s="309"/>
      <c r="AJ865" s="309"/>
      <c r="AK865" s="309"/>
      <c r="AL865" s="309"/>
      <c r="AM865" s="309"/>
    </row>
    <row r="866" spans="2:39" ht="15" customHeight="1">
      <c r="B866" s="456"/>
      <c r="C866" s="458"/>
      <c r="D866" s="297" t="s">
        <v>525</v>
      </c>
      <c r="E866" s="298">
        <v>0</v>
      </c>
      <c r="F866" s="299">
        <v>1</v>
      </c>
      <c r="G866" s="299">
        <v>19</v>
      </c>
      <c r="H866" s="299">
        <v>20</v>
      </c>
      <c r="I866" s="299">
        <v>15</v>
      </c>
      <c r="J866" s="299">
        <v>41</v>
      </c>
      <c r="K866" s="299">
        <v>20</v>
      </c>
      <c r="L866" s="299">
        <v>0.08</v>
      </c>
      <c r="M866" s="299">
        <v>1.94</v>
      </c>
      <c r="N866" s="299">
        <v>2.02</v>
      </c>
      <c r="O866" s="299"/>
      <c r="P866" s="299" t="s">
        <v>535</v>
      </c>
      <c r="Q866" s="299">
        <v>0.8</v>
      </c>
      <c r="R866" s="299">
        <v>12.3</v>
      </c>
      <c r="S866" s="300">
        <v>95</v>
      </c>
      <c r="X866" s="309"/>
      <c r="AC866" s="309"/>
      <c r="AF866" s="309"/>
      <c r="AG866" s="309"/>
      <c r="AH866" s="309"/>
      <c r="AI866" s="309"/>
      <c r="AJ866" s="309"/>
      <c r="AK866" s="309"/>
      <c r="AL866" s="309"/>
      <c r="AM866" s="309"/>
    </row>
    <row r="867" spans="2:39" ht="15" customHeight="1">
      <c r="B867" s="456"/>
      <c r="C867" s="458"/>
      <c r="D867" s="297" t="s">
        <v>526</v>
      </c>
      <c r="E867" s="298">
        <v>0</v>
      </c>
      <c r="F867" s="299">
        <v>1</v>
      </c>
      <c r="G867" s="299">
        <v>17</v>
      </c>
      <c r="H867" s="299">
        <v>18</v>
      </c>
      <c r="I867" s="299">
        <v>15</v>
      </c>
      <c r="J867" s="299">
        <v>43</v>
      </c>
      <c r="K867" s="299">
        <v>20</v>
      </c>
      <c r="L867" s="299">
        <v>0.11</v>
      </c>
      <c r="M867" s="299">
        <v>1.9</v>
      </c>
      <c r="N867" s="299">
        <v>2.0099999999999998</v>
      </c>
      <c r="O867" s="299"/>
      <c r="P867" s="299" t="s">
        <v>534</v>
      </c>
      <c r="Q867" s="299">
        <v>0.7</v>
      </c>
      <c r="R867" s="299">
        <v>12.5</v>
      </c>
      <c r="S867" s="300">
        <v>95</v>
      </c>
      <c r="X867" s="309"/>
      <c r="AC867" s="309"/>
      <c r="AF867" s="309"/>
      <c r="AG867" s="309"/>
      <c r="AH867" s="309"/>
      <c r="AI867" s="309"/>
      <c r="AJ867" s="309"/>
      <c r="AK867" s="309"/>
      <c r="AL867" s="309"/>
      <c r="AM867" s="309"/>
    </row>
    <row r="868" spans="2:39" ht="15" customHeight="1">
      <c r="B868" s="456"/>
      <c r="C868" s="458"/>
      <c r="D868" s="297" t="s">
        <v>527</v>
      </c>
      <c r="E868" s="298">
        <v>0</v>
      </c>
      <c r="F868" s="299">
        <v>1</v>
      </c>
      <c r="G868" s="299">
        <v>15</v>
      </c>
      <c r="H868" s="299">
        <v>16</v>
      </c>
      <c r="I868" s="299">
        <v>14</v>
      </c>
      <c r="J868" s="299">
        <v>45</v>
      </c>
      <c r="K868" s="299">
        <v>13</v>
      </c>
      <c r="L868" s="299">
        <v>0.03</v>
      </c>
      <c r="M868" s="299">
        <v>1.89</v>
      </c>
      <c r="N868" s="299">
        <v>1.92</v>
      </c>
      <c r="O868" s="299"/>
      <c r="P868" s="299" t="s">
        <v>515</v>
      </c>
      <c r="Q868" s="299">
        <v>1.1000000000000001</v>
      </c>
      <c r="R868" s="299">
        <v>12.3</v>
      </c>
      <c r="S868" s="300">
        <v>95</v>
      </c>
      <c r="X868" s="309"/>
      <c r="AC868" s="309"/>
      <c r="AF868" s="309"/>
      <c r="AG868" s="309"/>
      <c r="AH868" s="309"/>
      <c r="AI868" s="309"/>
      <c r="AJ868" s="309"/>
      <c r="AK868" s="309"/>
      <c r="AL868" s="309"/>
      <c r="AM868" s="309"/>
    </row>
    <row r="869" spans="2:39" ht="15" customHeight="1">
      <c r="B869" s="456"/>
      <c r="C869" s="458"/>
      <c r="D869" s="297" t="s">
        <v>528</v>
      </c>
      <c r="E869" s="298">
        <v>0</v>
      </c>
      <c r="F869" s="299">
        <v>0</v>
      </c>
      <c r="G869" s="299">
        <v>13</v>
      </c>
      <c r="H869" s="299">
        <v>13</v>
      </c>
      <c r="I869" s="299">
        <v>16</v>
      </c>
      <c r="J869" s="299">
        <v>24</v>
      </c>
      <c r="K869" s="299">
        <v>11</v>
      </c>
      <c r="L869" s="299">
        <v>0.05</v>
      </c>
      <c r="M869" s="299">
        <v>1.95</v>
      </c>
      <c r="N869" s="299">
        <v>2</v>
      </c>
      <c r="O869" s="299"/>
      <c r="P869" s="299" t="s">
        <v>533</v>
      </c>
      <c r="Q869" s="299">
        <v>1.1000000000000001</v>
      </c>
      <c r="R869" s="299">
        <v>12.3</v>
      </c>
      <c r="S869" s="300">
        <v>95</v>
      </c>
      <c r="X869" s="309"/>
      <c r="AC869" s="309"/>
      <c r="AF869" s="309"/>
      <c r="AG869" s="309"/>
      <c r="AH869" s="309"/>
      <c r="AI869" s="309"/>
      <c r="AJ869" s="309"/>
      <c r="AK869" s="309"/>
      <c r="AL869" s="309"/>
      <c r="AM869" s="309"/>
    </row>
    <row r="870" spans="2:39" ht="15" customHeight="1">
      <c r="B870" s="456"/>
      <c r="C870" s="459"/>
      <c r="D870" s="297" t="s">
        <v>529</v>
      </c>
      <c r="E870" s="298">
        <v>0</v>
      </c>
      <c r="F870" s="299">
        <v>0</v>
      </c>
      <c r="G870" s="299">
        <v>16</v>
      </c>
      <c r="H870" s="299">
        <v>16</v>
      </c>
      <c r="I870" s="299">
        <v>13</v>
      </c>
      <c r="J870" s="299">
        <v>25</v>
      </c>
      <c r="K870" s="299">
        <v>17</v>
      </c>
      <c r="L870" s="299">
        <v>7.0000000000000007E-2</v>
      </c>
      <c r="M870" s="299">
        <v>1.99</v>
      </c>
      <c r="N870" s="299">
        <v>2.06</v>
      </c>
      <c r="O870" s="299"/>
      <c r="P870" s="299" t="s">
        <v>515</v>
      </c>
      <c r="Q870" s="299">
        <v>1.5</v>
      </c>
      <c r="R870" s="299">
        <v>12.5</v>
      </c>
      <c r="S870" s="300">
        <v>96</v>
      </c>
      <c r="X870" s="309"/>
      <c r="AC870" s="309"/>
      <c r="AF870" s="309"/>
      <c r="AG870" s="309"/>
      <c r="AH870" s="309"/>
      <c r="AI870" s="309"/>
      <c r="AJ870" s="309"/>
      <c r="AK870" s="309"/>
      <c r="AL870" s="309"/>
      <c r="AM870" s="309"/>
    </row>
    <row r="871" spans="2:39" ht="15" customHeight="1">
      <c r="B871" s="456"/>
      <c r="C871" s="457">
        <v>42669</v>
      </c>
      <c r="D871" s="297" t="s">
        <v>492</v>
      </c>
      <c r="E871" s="298">
        <v>0</v>
      </c>
      <c r="F871" s="299">
        <v>1</v>
      </c>
      <c r="G871" s="299">
        <v>18</v>
      </c>
      <c r="H871" s="299">
        <v>19</v>
      </c>
      <c r="I871" s="299">
        <v>10</v>
      </c>
      <c r="J871" s="299">
        <v>50</v>
      </c>
      <c r="K871" s="299">
        <v>26</v>
      </c>
      <c r="L871" s="299">
        <v>0.13</v>
      </c>
      <c r="M871" s="299">
        <v>1.82</v>
      </c>
      <c r="N871" s="299">
        <v>1.95</v>
      </c>
      <c r="O871" s="299"/>
      <c r="P871" s="299" t="s">
        <v>533</v>
      </c>
      <c r="Q871" s="299">
        <v>1.2</v>
      </c>
      <c r="R871" s="299">
        <v>12.2</v>
      </c>
      <c r="S871" s="300">
        <v>95</v>
      </c>
      <c r="X871" s="309"/>
      <c r="AC871" s="309"/>
      <c r="AF871" s="309"/>
      <c r="AG871" s="309"/>
      <c r="AH871" s="309"/>
      <c r="AI871" s="309"/>
      <c r="AJ871" s="309"/>
      <c r="AK871" s="309"/>
      <c r="AL871" s="309"/>
      <c r="AM871" s="309"/>
    </row>
    <row r="872" spans="2:39" ht="15" customHeight="1">
      <c r="B872" s="456"/>
      <c r="C872" s="458"/>
      <c r="D872" s="297" t="s">
        <v>495</v>
      </c>
      <c r="E872" s="298">
        <v>0</v>
      </c>
      <c r="F872" s="299">
        <v>1</v>
      </c>
      <c r="G872" s="299">
        <v>22</v>
      </c>
      <c r="H872" s="299">
        <v>23</v>
      </c>
      <c r="I872" s="299">
        <v>7</v>
      </c>
      <c r="J872" s="299">
        <v>49</v>
      </c>
      <c r="K872" s="299">
        <v>21</v>
      </c>
      <c r="L872" s="299">
        <v>0.12</v>
      </c>
      <c r="M872" s="299">
        <v>1.81</v>
      </c>
      <c r="N872" s="299">
        <v>1.93</v>
      </c>
      <c r="O872" s="299"/>
      <c r="P872" s="299" t="s">
        <v>533</v>
      </c>
      <c r="Q872" s="299">
        <v>1.9</v>
      </c>
      <c r="R872" s="299">
        <v>12.3</v>
      </c>
      <c r="S872" s="300">
        <v>93</v>
      </c>
      <c r="X872" s="309"/>
      <c r="AC872" s="309"/>
      <c r="AF872" s="309"/>
      <c r="AG872" s="309"/>
      <c r="AH872" s="309"/>
      <c r="AI872" s="309"/>
      <c r="AJ872" s="309"/>
      <c r="AK872" s="309"/>
      <c r="AL872" s="309"/>
      <c r="AM872" s="309"/>
    </row>
    <row r="873" spans="2:39" ht="15" customHeight="1">
      <c r="B873" s="456"/>
      <c r="C873" s="458"/>
      <c r="D873" s="297" t="s">
        <v>497</v>
      </c>
      <c r="E873" s="298">
        <v>0</v>
      </c>
      <c r="F873" s="299">
        <v>1</v>
      </c>
      <c r="G873" s="299">
        <v>25</v>
      </c>
      <c r="H873" s="299">
        <v>26</v>
      </c>
      <c r="I873" s="299">
        <v>4</v>
      </c>
      <c r="J873" s="299">
        <v>50</v>
      </c>
      <c r="K873" s="299">
        <v>22</v>
      </c>
      <c r="L873" s="299">
        <v>0.19</v>
      </c>
      <c r="M873" s="299">
        <v>1.92</v>
      </c>
      <c r="N873" s="299">
        <v>2.11</v>
      </c>
      <c r="O873" s="299"/>
      <c r="P873" s="299" t="s">
        <v>538</v>
      </c>
      <c r="Q873" s="299">
        <v>1.1000000000000001</v>
      </c>
      <c r="R873" s="299">
        <v>12.2</v>
      </c>
      <c r="S873" s="300">
        <v>95</v>
      </c>
      <c r="X873" s="309"/>
      <c r="AC873" s="309"/>
      <c r="AF873" s="309"/>
      <c r="AG873" s="309"/>
      <c r="AH873" s="309"/>
      <c r="AI873" s="309"/>
      <c r="AJ873" s="309"/>
      <c r="AK873" s="309"/>
      <c r="AL873" s="309"/>
      <c r="AM873" s="309"/>
    </row>
    <row r="874" spans="2:39" ht="15" customHeight="1">
      <c r="B874" s="456"/>
      <c r="C874" s="458"/>
      <c r="D874" s="297" t="s">
        <v>500</v>
      </c>
      <c r="E874" s="298" t="s">
        <v>501</v>
      </c>
      <c r="F874" s="299">
        <v>0</v>
      </c>
      <c r="G874" s="299">
        <v>15</v>
      </c>
      <c r="H874" s="299">
        <v>15</v>
      </c>
      <c r="I874" s="299">
        <v>11</v>
      </c>
      <c r="J874" s="299">
        <v>47</v>
      </c>
      <c r="K874" s="299">
        <v>20</v>
      </c>
      <c r="L874" s="299" t="s">
        <v>501</v>
      </c>
      <c r="M874" s="299" t="s">
        <v>501</v>
      </c>
      <c r="N874" s="299" t="s">
        <v>501</v>
      </c>
      <c r="O874" s="299"/>
      <c r="P874" s="299" t="s">
        <v>536</v>
      </c>
      <c r="Q874" s="299">
        <v>0.2</v>
      </c>
      <c r="R874" s="299">
        <v>12.4</v>
      </c>
      <c r="S874" s="300">
        <v>96</v>
      </c>
      <c r="X874" s="309"/>
      <c r="AC874" s="309"/>
      <c r="AF874" s="309"/>
      <c r="AG874" s="309"/>
      <c r="AH874" s="309"/>
      <c r="AI874" s="309"/>
      <c r="AJ874" s="309"/>
      <c r="AK874" s="309"/>
      <c r="AL874" s="309"/>
      <c r="AM874" s="309"/>
    </row>
    <row r="875" spans="2:39" ht="15" customHeight="1">
      <c r="B875" s="456"/>
      <c r="C875" s="458"/>
      <c r="D875" s="297" t="s">
        <v>503</v>
      </c>
      <c r="E875" s="298">
        <v>0</v>
      </c>
      <c r="F875" s="299">
        <v>1</v>
      </c>
      <c r="G875" s="299">
        <v>14</v>
      </c>
      <c r="H875" s="299">
        <v>15</v>
      </c>
      <c r="I875" s="299">
        <v>8</v>
      </c>
      <c r="J875" s="299">
        <v>42</v>
      </c>
      <c r="K875" s="299">
        <v>24</v>
      </c>
      <c r="L875" s="299">
        <v>0.06</v>
      </c>
      <c r="M875" s="299">
        <v>1.91</v>
      </c>
      <c r="N875" s="299">
        <v>1.97</v>
      </c>
      <c r="O875" s="299"/>
      <c r="P875" s="299" t="s">
        <v>493</v>
      </c>
      <c r="Q875" s="299">
        <v>2</v>
      </c>
      <c r="R875" s="299">
        <v>11.8</v>
      </c>
      <c r="S875" s="300">
        <v>95</v>
      </c>
      <c r="X875" s="309"/>
      <c r="AC875" s="309"/>
      <c r="AF875" s="309"/>
      <c r="AG875" s="309"/>
      <c r="AH875" s="309"/>
      <c r="AI875" s="309"/>
      <c r="AJ875" s="309"/>
      <c r="AK875" s="309"/>
      <c r="AL875" s="309"/>
      <c r="AM875" s="309"/>
    </row>
    <row r="876" spans="2:39" ht="15" customHeight="1">
      <c r="B876" s="456"/>
      <c r="C876" s="458"/>
      <c r="D876" s="297" t="s">
        <v>505</v>
      </c>
      <c r="E876" s="298">
        <v>0</v>
      </c>
      <c r="F876" s="299">
        <v>2</v>
      </c>
      <c r="G876" s="299">
        <v>16</v>
      </c>
      <c r="H876" s="299">
        <v>18</v>
      </c>
      <c r="I876" s="299">
        <v>5</v>
      </c>
      <c r="J876" s="299">
        <v>51</v>
      </c>
      <c r="K876" s="299">
        <v>22</v>
      </c>
      <c r="L876" s="299">
        <v>0</v>
      </c>
      <c r="M876" s="299">
        <v>1.93</v>
      </c>
      <c r="N876" s="299">
        <v>1.93</v>
      </c>
      <c r="O876" s="299"/>
      <c r="P876" s="299" t="s">
        <v>493</v>
      </c>
      <c r="Q876" s="299">
        <v>1.6</v>
      </c>
      <c r="R876" s="299">
        <v>11.2</v>
      </c>
      <c r="S876" s="300">
        <v>95</v>
      </c>
      <c r="X876" s="309"/>
      <c r="AC876" s="309"/>
      <c r="AF876" s="309"/>
      <c r="AG876" s="309"/>
      <c r="AH876" s="309"/>
      <c r="AI876" s="309"/>
      <c r="AJ876" s="309"/>
      <c r="AK876" s="309"/>
      <c r="AL876" s="309"/>
      <c r="AM876" s="309"/>
    </row>
    <row r="877" spans="2:39" ht="15" customHeight="1">
      <c r="B877" s="456"/>
      <c r="C877" s="458"/>
      <c r="D877" s="297" t="s">
        <v>508</v>
      </c>
      <c r="E877" s="298">
        <v>0</v>
      </c>
      <c r="F877" s="299">
        <v>4</v>
      </c>
      <c r="G877" s="299">
        <v>16</v>
      </c>
      <c r="H877" s="299">
        <v>20</v>
      </c>
      <c r="I877" s="299">
        <v>6</v>
      </c>
      <c r="J877" s="299">
        <v>64</v>
      </c>
      <c r="K877" s="299">
        <v>28</v>
      </c>
      <c r="L877" s="299">
        <v>0.17</v>
      </c>
      <c r="M877" s="299">
        <v>2.0099999999999998</v>
      </c>
      <c r="N877" s="299">
        <v>2.1800000000000002</v>
      </c>
      <c r="O877" s="299"/>
      <c r="P877" s="299" t="s">
        <v>493</v>
      </c>
      <c r="Q877" s="299">
        <v>1.3</v>
      </c>
      <c r="R877" s="299">
        <v>12.2</v>
      </c>
      <c r="S877" s="300">
        <v>96</v>
      </c>
      <c r="X877" s="309"/>
      <c r="AC877" s="309"/>
      <c r="AF877" s="309"/>
      <c r="AG877" s="309"/>
      <c r="AH877" s="309"/>
      <c r="AI877" s="309"/>
      <c r="AJ877" s="309"/>
      <c r="AK877" s="309"/>
      <c r="AL877" s="309"/>
      <c r="AM877" s="309"/>
    </row>
    <row r="878" spans="2:39" ht="15" customHeight="1">
      <c r="B878" s="456"/>
      <c r="C878" s="458"/>
      <c r="D878" s="297" t="s">
        <v>510</v>
      </c>
      <c r="E878" s="298">
        <v>0</v>
      </c>
      <c r="F878" s="299">
        <v>8</v>
      </c>
      <c r="G878" s="299">
        <v>16</v>
      </c>
      <c r="H878" s="299">
        <v>24</v>
      </c>
      <c r="I878" s="299">
        <v>7</v>
      </c>
      <c r="J878" s="299">
        <v>60</v>
      </c>
      <c r="K878" s="299">
        <v>21</v>
      </c>
      <c r="L878" s="299">
        <v>0.06</v>
      </c>
      <c r="M878" s="299">
        <v>1.87</v>
      </c>
      <c r="N878" s="299">
        <v>1.93</v>
      </c>
      <c r="O878" s="299"/>
      <c r="P878" s="299" t="s">
        <v>498</v>
      </c>
      <c r="Q878" s="299">
        <v>1.6</v>
      </c>
      <c r="R878" s="299">
        <v>13</v>
      </c>
      <c r="S878" s="300">
        <v>94</v>
      </c>
      <c r="X878" s="309"/>
      <c r="AC878" s="309"/>
      <c r="AF878" s="309"/>
      <c r="AG878" s="309"/>
      <c r="AH878" s="309"/>
      <c r="AI878" s="309"/>
      <c r="AJ878" s="309"/>
      <c r="AK878" s="309"/>
      <c r="AL878" s="309"/>
      <c r="AM878" s="309"/>
    </row>
    <row r="879" spans="2:39" ht="15" customHeight="1">
      <c r="B879" s="456"/>
      <c r="C879" s="458"/>
      <c r="D879" s="297" t="s">
        <v>511</v>
      </c>
      <c r="E879" s="298">
        <v>0</v>
      </c>
      <c r="F879" s="299">
        <v>2</v>
      </c>
      <c r="G879" s="299">
        <v>11</v>
      </c>
      <c r="H879" s="299">
        <v>13</v>
      </c>
      <c r="I879" s="299">
        <v>13</v>
      </c>
      <c r="J879" s="299">
        <v>54</v>
      </c>
      <c r="K879" s="299">
        <v>16</v>
      </c>
      <c r="L879" s="299">
        <v>0.01</v>
      </c>
      <c r="M879" s="299">
        <v>1.95</v>
      </c>
      <c r="N879" s="299">
        <v>1.96</v>
      </c>
      <c r="O879" s="299"/>
      <c r="P879" s="299" t="s">
        <v>265</v>
      </c>
      <c r="Q879" s="299">
        <v>0.6</v>
      </c>
      <c r="R879" s="299">
        <v>13.3</v>
      </c>
      <c r="S879" s="300">
        <v>89</v>
      </c>
      <c r="X879" s="309"/>
      <c r="AC879" s="309"/>
      <c r="AF879" s="309"/>
      <c r="AG879" s="309"/>
      <c r="AH879" s="309"/>
      <c r="AI879" s="309"/>
      <c r="AJ879" s="309"/>
      <c r="AK879" s="309"/>
      <c r="AL879" s="309"/>
      <c r="AM879" s="309"/>
    </row>
    <row r="880" spans="2:39" ht="15" customHeight="1" thickBot="1">
      <c r="B880" s="456"/>
      <c r="C880" s="458"/>
      <c r="D880" s="310" t="s">
        <v>512</v>
      </c>
      <c r="E880" s="311">
        <v>0</v>
      </c>
      <c r="F880" s="304">
        <v>3</v>
      </c>
      <c r="G880" s="304">
        <v>11</v>
      </c>
      <c r="H880" s="304">
        <v>14</v>
      </c>
      <c r="I880" s="304">
        <v>15</v>
      </c>
      <c r="J880" s="304">
        <v>45</v>
      </c>
      <c r="K880" s="304">
        <v>17</v>
      </c>
      <c r="L880" s="304">
        <v>0.09</v>
      </c>
      <c r="M880" s="304">
        <v>1.92</v>
      </c>
      <c r="N880" s="304">
        <v>2.0099999999999998</v>
      </c>
      <c r="O880" s="304"/>
      <c r="P880" s="304" t="s">
        <v>506</v>
      </c>
      <c r="Q880" s="304">
        <v>0.8</v>
      </c>
      <c r="R880" s="304">
        <v>14.1</v>
      </c>
      <c r="S880" s="305">
        <v>80</v>
      </c>
      <c r="X880" s="309"/>
      <c r="AC880" s="309"/>
      <c r="AF880" s="309"/>
      <c r="AG880" s="309"/>
      <c r="AH880" s="309"/>
      <c r="AI880" s="309"/>
      <c r="AJ880" s="309"/>
      <c r="AK880" s="309"/>
      <c r="AL880" s="309"/>
      <c r="AM880" s="309"/>
    </row>
    <row r="881" spans="2:39" ht="15" customHeight="1">
      <c r="B881" s="456" t="s">
        <v>537</v>
      </c>
      <c r="C881" s="458"/>
      <c r="D881" s="293" t="s">
        <v>514</v>
      </c>
      <c r="E881" s="294">
        <v>0</v>
      </c>
      <c r="F881" s="295">
        <v>4</v>
      </c>
      <c r="G881" s="295">
        <v>13</v>
      </c>
      <c r="H881" s="295">
        <v>17</v>
      </c>
      <c r="I881" s="295">
        <v>20</v>
      </c>
      <c r="J881" s="295">
        <v>53</v>
      </c>
      <c r="K881" s="295">
        <v>17</v>
      </c>
      <c r="L881" s="295">
        <v>0.36</v>
      </c>
      <c r="M881" s="295">
        <v>1.86</v>
      </c>
      <c r="N881" s="295">
        <v>2.2200000000000002</v>
      </c>
      <c r="O881" s="295"/>
      <c r="P881" s="295" t="s">
        <v>538</v>
      </c>
      <c r="Q881" s="295">
        <v>1</v>
      </c>
      <c r="R881" s="295">
        <v>17.2</v>
      </c>
      <c r="S881" s="296">
        <v>72</v>
      </c>
      <c r="X881" s="309"/>
      <c r="AC881" s="309"/>
      <c r="AF881" s="309"/>
      <c r="AG881" s="309"/>
      <c r="AH881" s="309"/>
      <c r="AI881" s="309"/>
      <c r="AJ881" s="309"/>
      <c r="AK881" s="309"/>
      <c r="AL881" s="309"/>
      <c r="AM881" s="309"/>
    </row>
    <row r="882" spans="2:39" ht="15" customHeight="1">
      <c r="B882" s="456"/>
      <c r="C882" s="458"/>
      <c r="D882" s="297" t="s">
        <v>516</v>
      </c>
      <c r="E882" s="298">
        <v>0</v>
      </c>
      <c r="F882" s="299">
        <v>4</v>
      </c>
      <c r="G882" s="299">
        <v>16</v>
      </c>
      <c r="H882" s="299">
        <v>20</v>
      </c>
      <c r="I882" s="299">
        <v>30</v>
      </c>
      <c r="J882" s="299">
        <v>42</v>
      </c>
      <c r="K882" s="299">
        <v>18</v>
      </c>
      <c r="L882" s="299">
        <v>0</v>
      </c>
      <c r="M882" s="299">
        <v>1.96</v>
      </c>
      <c r="N882" s="299">
        <v>1.96</v>
      </c>
      <c r="O882" s="299"/>
      <c r="P882" s="299" t="s">
        <v>506</v>
      </c>
      <c r="Q882" s="299">
        <v>1.3</v>
      </c>
      <c r="R882" s="299">
        <v>20.2</v>
      </c>
      <c r="S882" s="300">
        <v>67</v>
      </c>
      <c r="X882" s="309"/>
      <c r="AC882" s="309"/>
      <c r="AF882" s="309"/>
      <c r="AG882" s="309"/>
      <c r="AH882" s="309"/>
      <c r="AI882" s="309"/>
      <c r="AJ882" s="309"/>
      <c r="AK882" s="309"/>
      <c r="AL882" s="309"/>
      <c r="AM882" s="309"/>
    </row>
    <row r="883" spans="2:39" ht="15" customHeight="1">
      <c r="B883" s="456"/>
      <c r="C883" s="458"/>
      <c r="D883" s="297" t="s">
        <v>517</v>
      </c>
      <c r="E883" s="298">
        <v>0</v>
      </c>
      <c r="F883" s="299">
        <v>2</v>
      </c>
      <c r="G883" s="299">
        <v>13</v>
      </c>
      <c r="H883" s="299">
        <v>15</v>
      </c>
      <c r="I883" s="299">
        <v>40</v>
      </c>
      <c r="J883" s="299">
        <v>35</v>
      </c>
      <c r="K883" s="299">
        <v>15</v>
      </c>
      <c r="L883" s="299">
        <v>0.1</v>
      </c>
      <c r="M883" s="299">
        <v>1.94</v>
      </c>
      <c r="N883" s="299">
        <v>2.04</v>
      </c>
      <c r="O883" s="299"/>
      <c r="P883" s="299" t="s">
        <v>531</v>
      </c>
      <c r="Q883" s="299">
        <v>0.5</v>
      </c>
      <c r="R883" s="299">
        <v>22.4</v>
      </c>
      <c r="S883" s="300">
        <v>57</v>
      </c>
      <c r="X883" s="309"/>
      <c r="AC883" s="309"/>
      <c r="AF883" s="309"/>
      <c r="AG883" s="309"/>
      <c r="AH883" s="309"/>
      <c r="AI883" s="309"/>
      <c r="AJ883" s="309"/>
      <c r="AK883" s="309"/>
      <c r="AL883" s="309"/>
      <c r="AM883" s="309"/>
    </row>
    <row r="884" spans="2:39" ht="15" customHeight="1">
      <c r="B884" s="456"/>
      <c r="C884" s="458"/>
      <c r="D884" s="297" t="s">
        <v>519</v>
      </c>
      <c r="E884" s="298">
        <v>0</v>
      </c>
      <c r="F884" s="299">
        <v>1</v>
      </c>
      <c r="G884" s="299">
        <v>11</v>
      </c>
      <c r="H884" s="299">
        <v>12</v>
      </c>
      <c r="I884" s="299">
        <v>45</v>
      </c>
      <c r="J884" s="299">
        <v>18</v>
      </c>
      <c r="K884" s="299">
        <v>14</v>
      </c>
      <c r="L884" s="299">
        <v>0.22</v>
      </c>
      <c r="M884" s="299">
        <v>1.93</v>
      </c>
      <c r="N884" s="299">
        <v>2.15</v>
      </c>
      <c r="O884" s="299"/>
      <c r="P884" s="299" t="s">
        <v>534</v>
      </c>
      <c r="Q884" s="299">
        <v>0.6</v>
      </c>
      <c r="R884" s="299">
        <v>23.4</v>
      </c>
      <c r="S884" s="300">
        <v>51</v>
      </c>
      <c r="X884" s="309"/>
      <c r="AC884" s="309"/>
      <c r="AF884" s="309"/>
      <c r="AG884" s="309"/>
      <c r="AH884" s="309"/>
      <c r="AI884" s="309"/>
      <c r="AJ884" s="309"/>
      <c r="AK884" s="309"/>
      <c r="AL884" s="309"/>
      <c r="AM884" s="309"/>
    </row>
    <row r="885" spans="2:39" ht="15" customHeight="1">
      <c r="B885" s="456"/>
      <c r="C885" s="458"/>
      <c r="D885" s="297" t="s">
        <v>520</v>
      </c>
      <c r="E885" s="298">
        <v>0</v>
      </c>
      <c r="F885" s="299">
        <v>0</v>
      </c>
      <c r="G885" s="299">
        <v>9</v>
      </c>
      <c r="H885" s="299">
        <v>9</v>
      </c>
      <c r="I885" s="299">
        <v>49</v>
      </c>
      <c r="J885" s="299">
        <v>23</v>
      </c>
      <c r="K885" s="299">
        <v>11</v>
      </c>
      <c r="L885" s="299">
        <v>0.11</v>
      </c>
      <c r="M885" s="299">
        <v>1.94</v>
      </c>
      <c r="N885" s="299">
        <v>2.0499999999999998</v>
      </c>
      <c r="O885" s="299"/>
      <c r="P885" s="299" t="s">
        <v>518</v>
      </c>
      <c r="Q885" s="299">
        <v>1.3</v>
      </c>
      <c r="R885" s="299">
        <v>25.2</v>
      </c>
      <c r="S885" s="300">
        <v>53</v>
      </c>
      <c r="X885" s="309"/>
      <c r="AC885" s="309"/>
      <c r="AF885" s="309"/>
      <c r="AG885" s="309"/>
      <c r="AH885" s="309"/>
      <c r="AI885" s="309"/>
      <c r="AJ885" s="309"/>
      <c r="AK885" s="309"/>
      <c r="AL885" s="309"/>
      <c r="AM885" s="309"/>
    </row>
    <row r="886" spans="2:39" ht="15" customHeight="1">
      <c r="B886" s="456"/>
      <c r="C886" s="458"/>
      <c r="D886" s="297" t="s">
        <v>521</v>
      </c>
      <c r="E886" s="298">
        <v>0</v>
      </c>
      <c r="F886" s="299">
        <v>0</v>
      </c>
      <c r="G886" s="299">
        <v>8</v>
      </c>
      <c r="H886" s="299">
        <v>8</v>
      </c>
      <c r="I886" s="299">
        <v>53</v>
      </c>
      <c r="J886" s="299">
        <v>19</v>
      </c>
      <c r="K886" s="299">
        <v>12</v>
      </c>
      <c r="L886" s="299">
        <v>0.14000000000000001</v>
      </c>
      <c r="M886" s="299">
        <v>1.98</v>
      </c>
      <c r="N886" s="299">
        <v>2.12</v>
      </c>
      <c r="O886" s="299"/>
      <c r="P886" s="299" t="s">
        <v>515</v>
      </c>
      <c r="Q886" s="299">
        <v>1.8</v>
      </c>
      <c r="R886" s="299">
        <v>24</v>
      </c>
      <c r="S886" s="300">
        <v>55</v>
      </c>
      <c r="X886" s="309"/>
      <c r="AC886" s="309"/>
      <c r="AF886" s="309"/>
      <c r="AG886" s="309"/>
      <c r="AH886" s="309"/>
      <c r="AI886" s="309"/>
      <c r="AJ886" s="309"/>
      <c r="AK886" s="309"/>
      <c r="AL886" s="309"/>
      <c r="AM886" s="309"/>
    </row>
    <row r="887" spans="2:39" ht="15" customHeight="1">
      <c r="B887" s="456"/>
      <c r="C887" s="458"/>
      <c r="D887" s="297" t="s">
        <v>522</v>
      </c>
      <c r="E887" s="298">
        <v>0</v>
      </c>
      <c r="F887" s="299">
        <v>0</v>
      </c>
      <c r="G887" s="299">
        <v>14</v>
      </c>
      <c r="H887" s="299">
        <v>14</v>
      </c>
      <c r="I887" s="299">
        <v>46</v>
      </c>
      <c r="J887" s="299">
        <v>23</v>
      </c>
      <c r="K887" s="299">
        <v>15</v>
      </c>
      <c r="L887" s="299">
        <v>0.02</v>
      </c>
      <c r="M887" s="299">
        <v>1.99</v>
      </c>
      <c r="N887" s="299">
        <v>2.0099999999999998</v>
      </c>
      <c r="O887" s="299"/>
      <c r="P887" s="299" t="s">
        <v>518</v>
      </c>
      <c r="Q887" s="299">
        <v>1.1000000000000001</v>
      </c>
      <c r="R887" s="299">
        <v>20</v>
      </c>
      <c r="S887" s="300">
        <v>66</v>
      </c>
      <c r="X887" s="309"/>
      <c r="AC887" s="309"/>
      <c r="AF887" s="309"/>
      <c r="AG887" s="309"/>
      <c r="AH887" s="309"/>
      <c r="AI887" s="309"/>
      <c r="AJ887" s="309"/>
      <c r="AK887" s="309"/>
      <c r="AL887" s="309"/>
      <c r="AM887" s="309"/>
    </row>
    <row r="888" spans="2:39" ht="15" customHeight="1">
      <c r="B888" s="456"/>
      <c r="C888" s="458"/>
      <c r="D888" s="297" t="s">
        <v>523</v>
      </c>
      <c r="E888" s="298">
        <v>1</v>
      </c>
      <c r="F888" s="299">
        <v>1</v>
      </c>
      <c r="G888" s="299">
        <v>21</v>
      </c>
      <c r="H888" s="299">
        <v>22</v>
      </c>
      <c r="I888" s="299">
        <v>34</v>
      </c>
      <c r="J888" s="299">
        <v>42</v>
      </c>
      <c r="K888" s="299">
        <v>26</v>
      </c>
      <c r="L888" s="299">
        <v>0.11</v>
      </c>
      <c r="M888" s="299">
        <v>1.97</v>
      </c>
      <c r="N888" s="299">
        <v>2.08</v>
      </c>
      <c r="O888" s="299"/>
      <c r="P888" s="299" t="s">
        <v>506</v>
      </c>
      <c r="Q888" s="299">
        <v>1.4</v>
      </c>
      <c r="R888" s="299">
        <v>19.7</v>
      </c>
      <c r="S888" s="300">
        <v>70</v>
      </c>
      <c r="X888" s="309"/>
      <c r="AC888" s="309"/>
      <c r="AF888" s="309"/>
      <c r="AG888" s="309"/>
      <c r="AH888" s="309"/>
      <c r="AI888" s="309"/>
      <c r="AJ888" s="309"/>
      <c r="AK888" s="309"/>
      <c r="AL888" s="309"/>
      <c r="AM888" s="309"/>
    </row>
    <row r="889" spans="2:39" ht="15" customHeight="1">
      <c r="B889" s="456"/>
      <c r="C889" s="458"/>
      <c r="D889" s="297" t="s">
        <v>524</v>
      </c>
      <c r="E889" s="298">
        <v>0</v>
      </c>
      <c r="F889" s="299">
        <v>0</v>
      </c>
      <c r="G889" s="299">
        <v>17</v>
      </c>
      <c r="H889" s="299">
        <v>17</v>
      </c>
      <c r="I889" s="299">
        <v>27</v>
      </c>
      <c r="J889" s="299">
        <v>31</v>
      </c>
      <c r="K889" s="299">
        <v>23</v>
      </c>
      <c r="L889" s="299">
        <v>0.08</v>
      </c>
      <c r="M889" s="299">
        <v>2.0299999999999998</v>
      </c>
      <c r="N889" s="299">
        <v>2.11</v>
      </c>
      <c r="O889" s="299"/>
      <c r="P889" s="299" t="s">
        <v>498</v>
      </c>
      <c r="Q889" s="299">
        <v>1.9</v>
      </c>
      <c r="R889" s="299">
        <v>18.8</v>
      </c>
      <c r="S889" s="300">
        <v>68</v>
      </c>
      <c r="X889" s="309"/>
      <c r="AC889" s="309"/>
      <c r="AF889" s="309"/>
      <c r="AG889" s="309"/>
      <c r="AH889" s="309"/>
      <c r="AI889" s="309"/>
      <c r="AJ889" s="309"/>
      <c r="AK889" s="309"/>
      <c r="AL889" s="309"/>
      <c r="AM889" s="309"/>
    </row>
    <row r="890" spans="2:39" ht="15" customHeight="1">
      <c r="B890" s="456"/>
      <c r="C890" s="458"/>
      <c r="D890" s="297" t="s">
        <v>525</v>
      </c>
      <c r="E890" s="298">
        <v>0</v>
      </c>
      <c r="F890" s="299">
        <v>0</v>
      </c>
      <c r="G890" s="299">
        <v>14</v>
      </c>
      <c r="H890" s="299">
        <v>14</v>
      </c>
      <c r="I890" s="299">
        <v>28</v>
      </c>
      <c r="J890" s="299">
        <v>23</v>
      </c>
      <c r="K890" s="299">
        <v>17</v>
      </c>
      <c r="L890" s="299">
        <v>0.04</v>
      </c>
      <c r="M890" s="299">
        <v>2</v>
      </c>
      <c r="N890" s="299">
        <v>2.04</v>
      </c>
      <c r="O890" s="299"/>
      <c r="P890" s="299" t="s">
        <v>506</v>
      </c>
      <c r="Q890" s="299">
        <v>1.7</v>
      </c>
      <c r="R890" s="299">
        <v>17.399999999999999</v>
      </c>
      <c r="S890" s="300">
        <v>78</v>
      </c>
      <c r="X890" s="309"/>
      <c r="AC890" s="309"/>
      <c r="AF890" s="309"/>
      <c r="AG890" s="309"/>
      <c r="AH890" s="309"/>
      <c r="AI890" s="309"/>
      <c r="AJ890" s="309"/>
      <c r="AK890" s="309"/>
      <c r="AL890" s="309"/>
      <c r="AM890" s="309"/>
    </row>
    <row r="891" spans="2:39" ht="15" customHeight="1">
      <c r="B891" s="456"/>
      <c r="C891" s="458"/>
      <c r="D891" s="297" t="s">
        <v>526</v>
      </c>
      <c r="E891" s="298">
        <v>0</v>
      </c>
      <c r="F891" s="299">
        <v>0</v>
      </c>
      <c r="G891" s="299">
        <v>14</v>
      </c>
      <c r="H891" s="299">
        <v>14</v>
      </c>
      <c r="I891" s="299">
        <v>29</v>
      </c>
      <c r="J891" s="299">
        <v>20</v>
      </c>
      <c r="K891" s="299">
        <v>7</v>
      </c>
      <c r="L891" s="299">
        <v>0.03</v>
      </c>
      <c r="M891" s="299">
        <v>1.98</v>
      </c>
      <c r="N891" s="299">
        <v>2.0099999999999998</v>
      </c>
      <c r="O891" s="299"/>
      <c r="P891" s="299" t="s">
        <v>498</v>
      </c>
      <c r="Q891" s="299">
        <v>1.2</v>
      </c>
      <c r="R891" s="299">
        <v>16.899999999999999</v>
      </c>
      <c r="S891" s="300">
        <v>82</v>
      </c>
      <c r="X891" s="309"/>
      <c r="AC891" s="309"/>
      <c r="AF891" s="309"/>
      <c r="AG891" s="309"/>
      <c r="AH891" s="309"/>
      <c r="AI891" s="309"/>
      <c r="AJ891" s="309"/>
      <c r="AK891" s="309"/>
      <c r="AL891" s="309"/>
      <c r="AM891" s="309"/>
    </row>
    <row r="892" spans="2:39" ht="15" customHeight="1">
      <c r="B892" s="456"/>
      <c r="C892" s="458"/>
      <c r="D892" s="297" t="s">
        <v>527</v>
      </c>
      <c r="E892" s="298">
        <v>0</v>
      </c>
      <c r="F892" s="299">
        <v>0</v>
      </c>
      <c r="G892" s="299">
        <v>14</v>
      </c>
      <c r="H892" s="299">
        <v>14</v>
      </c>
      <c r="I892" s="299">
        <v>25</v>
      </c>
      <c r="J892" s="299">
        <v>14</v>
      </c>
      <c r="K892" s="299">
        <v>12</v>
      </c>
      <c r="L892" s="299">
        <v>0.02</v>
      </c>
      <c r="M892" s="299">
        <v>2.0299999999999998</v>
      </c>
      <c r="N892" s="299">
        <v>2.0499999999999998</v>
      </c>
      <c r="O892" s="299"/>
      <c r="P892" s="299" t="s">
        <v>539</v>
      </c>
      <c r="Q892" s="299">
        <v>2.5</v>
      </c>
      <c r="R892" s="299">
        <v>18.100000000000001</v>
      </c>
      <c r="S892" s="300">
        <v>91</v>
      </c>
      <c r="X892" s="309"/>
      <c r="AC892" s="309"/>
      <c r="AF892" s="309"/>
      <c r="AG892" s="309"/>
      <c r="AH892" s="309"/>
      <c r="AI892" s="309"/>
      <c r="AJ892" s="309"/>
      <c r="AK892" s="309"/>
      <c r="AL892" s="309"/>
      <c r="AM892" s="309"/>
    </row>
    <row r="893" spans="2:39" ht="15" customHeight="1">
      <c r="B893" s="456"/>
      <c r="C893" s="458"/>
      <c r="D893" s="297" t="s">
        <v>528</v>
      </c>
      <c r="E893" s="298">
        <v>0</v>
      </c>
      <c r="F893" s="299">
        <v>0</v>
      </c>
      <c r="G893" s="299">
        <v>13</v>
      </c>
      <c r="H893" s="299">
        <v>13</v>
      </c>
      <c r="I893" s="299">
        <v>23</v>
      </c>
      <c r="J893" s="299">
        <v>18</v>
      </c>
      <c r="K893" s="299">
        <v>12</v>
      </c>
      <c r="L893" s="299">
        <v>0.08</v>
      </c>
      <c r="M893" s="299">
        <v>2.0099999999999998</v>
      </c>
      <c r="N893" s="299">
        <v>2.09</v>
      </c>
      <c r="O893" s="299"/>
      <c r="P893" s="299" t="s">
        <v>498</v>
      </c>
      <c r="Q893" s="299">
        <v>1</v>
      </c>
      <c r="R893" s="299">
        <v>16.899999999999999</v>
      </c>
      <c r="S893" s="300">
        <v>94</v>
      </c>
      <c r="X893" s="309"/>
      <c r="AC893" s="309"/>
      <c r="AF893" s="309"/>
      <c r="AG893" s="309"/>
      <c r="AH893" s="309"/>
      <c r="AI893" s="309"/>
      <c r="AJ893" s="309"/>
      <c r="AK893" s="309"/>
      <c r="AL893" s="309"/>
      <c r="AM893" s="309"/>
    </row>
    <row r="894" spans="2:39" ht="15" customHeight="1">
      <c r="B894" s="456"/>
      <c r="C894" s="459"/>
      <c r="D894" s="297" t="s">
        <v>529</v>
      </c>
      <c r="E894" s="298">
        <v>0</v>
      </c>
      <c r="F894" s="299">
        <v>0</v>
      </c>
      <c r="G894" s="299">
        <v>16</v>
      </c>
      <c r="H894" s="299">
        <v>16</v>
      </c>
      <c r="I894" s="299">
        <v>14</v>
      </c>
      <c r="J894" s="299">
        <v>20</v>
      </c>
      <c r="K894" s="299">
        <v>14</v>
      </c>
      <c r="L894" s="299">
        <v>0.06</v>
      </c>
      <c r="M894" s="299">
        <v>2.0099999999999998</v>
      </c>
      <c r="N894" s="299">
        <v>2.0699999999999998</v>
      </c>
      <c r="O894" s="299"/>
      <c r="P894" s="299" t="s">
        <v>493</v>
      </c>
      <c r="Q894" s="299">
        <v>2.7</v>
      </c>
      <c r="R894" s="299">
        <v>16.899999999999999</v>
      </c>
      <c r="S894" s="300">
        <v>94</v>
      </c>
      <c r="X894" s="309"/>
      <c r="AC894" s="309"/>
      <c r="AF894" s="309"/>
      <c r="AG894" s="309"/>
      <c r="AH894" s="309"/>
      <c r="AI894" s="309"/>
      <c r="AJ894" s="309"/>
      <c r="AK894" s="309"/>
      <c r="AL894" s="309"/>
      <c r="AM894" s="309"/>
    </row>
    <row r="895" spans="2:39" ht="15" customHeight="1">
      <c r="B895" s="456"/>
      <c r="C895" s="457">
        <v>42670</v>
      </c>
      <c r="D895" s="297" t="s">
        <v>492</v>
      </c>
      <c r="E895" s="298">
        <v>0</v>
      </c>
      <c r="F895" s="299">
        <v>0</v>
      </c>
      <c r="G895" s="299">
        <v>9</v>
      </c>
      <c r="H895" s="299">
        <v>9</v>
      </c>
      <c r="I895" s="299">
        <v>19</v>
      </c>
      <c r="J895" s="299">
        <v>22</v>
      </c>
      <c r="K895" s="299">
        <v>11</v>
      </c>
      <c r="L895" s="299">
        <v>0.04</v>
      </c>
      <c r="M895" s="299">
        <v>2.0699999999999998</v>
      </c>
      <c r="N895" s="299">
        <v>2.11</v>
      </c>
      <c r="O895" s="299"/>
      <c r="P895" s="299" t="s">
        <v>518</v>
      </c>
      <c r="Q895" s="299">
        <v>0.9</v>
      </c>
      <c r="R895" s="299">
        <v>16.5</v>
      </c>
      <c r="S895" s="300">
        <v>95</v>
      </c>
      <c r="X895" s="309"/>
      <c r="AC895" s="309"/>
      <c r="AF895" s="309"/>
      <c r="AG895" s="309"/>
      <c r="AH895" s="309"/>
      <c r="AI895" s="309"/>
      <c r="AJ895" s="309"/>
      <c r="AK895" s="309"/>
      <c r="AL895" s="309"/>
      <c r="AM895" s="309"/>
    </row>
    <row r="896" spans="2:39" ht="15" customHeight="1">
      <c r="B896" s="456"/>
      <c r="C896" s="458"/>
      <c r="D896" s="297" t="s">
        <v>495</v>
      </c>
      <c r="E896" s="298">
        <v>0</v>
      </c>
      <c r="F896" s="299">
        <v>0</v>
      </c>
      <c r="G896" s="299">
        <v>9</v>
      </c>
      <c r="H896" s="299">
        <v>9</v>
      </c>
      <c r="I896" s="299">
        <v>23</v>
      </c>
      <c r="J896" s="299">
        <v>13</v>
      </c>
      <c r="K896" s="299">
        <v>12</v>
      </c>
      <c r="L896" s="299">
        <v>0.02</v>
      </c>
      <c r="M896" s="299">
        <v>2.04</v>
      </c>
      <c r="N896" s="299">
        <v>2.06</v>
      </c>
      <c r="O896" s="299"/>
      <c r="P896" s="299" t="s">
        <v>506</v>
      </c>
      <c r="Q896" s="299">
        <v>1.1000000000000001</v>
      </c>
      <c r="R896" s="299">
        <v>16.2</v>
      </c>
      <c r="S896" s="300">
        <v>96</v>
      </c>
      <c r="X896" s="309"/>
      <c r="AC896" s="309"/>
      <c r="AF896" s="309"/>
      <c r="AG896" s="309"/>
      <c r="AH896" s="309"/>
      <c r="AI896" s="309"/>
      <c r="AJ896" s="309"/>
      <c r="AK896" s="309"/>
      <c r="AL896" s="309"/>
      <c r="AM896" s="309"/>
    </row>
    <row r="897" spans="2:39" ht="15" customHeight="1">
      <c r="B897" s="456"/>
      <c r="C897" s="458"/>
      <c r="D897" s="297" t="s">
        <v>497</v>
      </c>
      <c r="E897" s="298">
        <v>0</v>
      </c>
      <c r="F897" s="299">
        <v>0</v>
      </c>
      <c r="G897" s="299">
        <v>11</v>
      </c>
      <c r="H897" s="299">
        <v>11</v>
      </c>
      <c r="I897" s="299">
        <v>18</v>
      </c>
      <c r="J897" s="299">
        <v>15</v>
      </c>
      <c r="K897" s="299">
        <v>8</v>
      </c>
      <c r="L897" s="299">
        <v>0</v>
      </c>
      <c r="M897" s="299">
        <v>2.0699999999999998</v>
      </c>
      <c r="N897" s="299">
        <v>2.0699999999999998</v>
      </c>
      <c r="O897" s="299"/>
      <c r="P897" s="299" t="s">
        <v>498</v>
      </c>
      <c r="Q897" s="299">
        <v>2.2000000000000002</v>
      </c>
      <c r="R897" s="299">
        <v>15.4</v>
      </c>
      <c r="S897" s="300">
        <v>97</v>
      </c>
      <c r="X897" s="309"/>
      <c r="AC897" s="309"/>
      <c r="AF897" s="309"/>
      <c r="AG897" s="309"/>
      <c r="AH897" s="309"/>
      <c r="AI897" s="309"/>
      <c r="AJ897" s="309"/>
      <c r="AK897" s="309"/>
      <c r="AL897" s="309"/>
      <c r="AM897" s="309"/>
    </row>
    <row r="898" spans="2:39" ht="15" customHeight="1">
      <c r="B898" s="456"/>
      <c r="C898" s="458"/>
      <c r="D898" s="297" t="s">
        <v>500</v>
      </c>
      <c r="E898" s="298">
        <v>0</v>
      </c>
      <c r="F898" s="299">
        <v>0</v>
      </c>
      <c r="G898" s="299">
        <v>11</v>
      </c>
      <c r="H898" s="299">
        <v>11</v>
      </c>
      <c r="I898" s="299">
        <v>15</v>
      </c>
      <c r="J898" s="299">
        <v>11</v>
      </c>
      <c r="K898" s="299">
        <v>8</v>
      </c>
      <c r="L898" s="299">
        <v>0.02</v>
      </c>
      <c r="M898" s="299">
        <v>2.0699999999999998</v>
      </c>
      <c r="N898" s="299">
        <v>2.09</v>
      </c>
      <c r="O898" s="299"/>
      <c r="P898" s="299" t="s">
        <v>498</v>
      </c>
      <c r="Q898" s="299">
        <v>1</v>
      </c>
      <c r="R898" s="299">
        <v>14.3</v>
      </c>
      <c r="S898" s="300">
        <v>97</v>
      </c>
      <c r="X898" s="309"/>
      <c r="AC898" s="309"/>
      <c r="AF898" s="309"/>
      <c r="AG898" s="309"/>
      <c r="AH898" s="309"/>
      <c r="AI898" s="309"/>
      <c r="AJ898" s="309"/>
      <c r="AK898" s="309"/>
      <c r="AL898" s="309"/>
      <c r="AM898" s="309"/>
    </row>
    <row r="899" spans="2:39" ht="15" customHeight="1">
      <c r="B899" s="456"/>
      <c r="C899" s="458"/>
      <c r="D899" s="297" t="s">
        <v>503</v>
      </c>
      <c r="E899" s="298">
        <v>0</v>
      </c>
      <c r="F899" s="299">
        <v>1</v>
      </c>
      <c r="G899" s="299">
        <v>15</v>
      </c>
      <c r="H899" s="299">
        <v>16</v>
      </c>
      <c r="I899" s="299">
        <v>11</v>
      </c>
      <c r="J899" s="299">
        <v>10</v>
      </c>
      <c r="K899" s="299">
        <v>10</v>
      </c>
      <c r="L899" s="299">
        <v>0.02</v>
      </c>
      <c r="M899" s="299">
        <v>2.0699999999999998</v>
      </c>
      <c r="N899" s="299">
        <v>2.09</v>
      </c>
      <c r="O899" s="299"/>
      <c r="P899" s="299" t="s">
        <v>539</v>
      </c>
      <c r="Q899" s="299">
        <v>1.1000000000000001</v>
      </c>
      <c r="R899" s="299">
        <v>12.9</v>
      </c>
      <c r="S899" s="300">
        <v>98</v>
      </c>
      <c r="X899" s="309"/>
      <c r="AC899" s="309"/>
      <c r="AF899" s="309"/>
      <c r="AG899" s="309"/>
      <c r="AH899" s="309"/>
      <c r="AI899" s="309"/>
      <c r="AJ899" s="309"/>
      <c r="AK899" s="309"/>
      <c r="AL899" s="309"/>
      <c r="AM899" s="309"/>
    </row>
    <row r="900" spans="2:39" ht="15" customHeight="1">
      <c r="B900" s="456"/>
      <c r="C900" s="458"/>
      <c r="D900" s="297" t="s">
        <v>505</v>
      </c>
      <c r="E900" s="298">
        <v>0</v>
      </c>
      <c r="F900" s="299">
        <v>0</v>
      </c>
      <c r="G900" s="299">
        <v>14</v>
      </c>
      <c r="H900" s="299">
        <v>14</v>
      </c>
      <c r="I900" s="299">
        <v>15</v>
      </c>
      <c r="J900" s="299">
        <v>10</v>
      </c>
      <c r="K900" s="299">
        <v>10</v>
      </c>
      <c r="L900" s="299">
        <v>0</v>
      </c>
      <c r="M900" s="299">
        <v>2.17</v>
      </c>
      <c r="N900" s="299">
        <v>2.17</v>
      </c>
      <c r="O900" s="299"/>
      <c r="P900" s="299" t="s">
        <v>530</v>
      </c>
      <c r="Q900" s="299">
        <v>0.4</v>
      </c>
      <c r="R900" s="299">
        <v>13.1</v>
      </c>
      <c r="S900" s="300">
        <v>98</v>
      </c>
      <c r="X900" s="309"/>
      <c r="AC900" s="309"/>
      <c r="AF900" s="309"/>
      <c r="AG900" s="309"/>
      <c r="AH900" s="309"/>
      <c r="AI900" s="309"/>
      <c r="AJ900" s="309"/>
      <c r="AK900" s="309"/>
      <c r="AL900" s="309"/>
      <c r="AM900" s="309"/>
    </row>
    <row r="901" spans="2:39" ht="15" customHeight="1">
      <c r="B901" s="456"/>
      <c r="C901" s="458"/>
      <c r="D901" s="297" t="s">
        <v>508</v>
      </c>
      <c r="E901" s="298">
        <v>0</v>
      </c>
      <c r="F901" s="299">
        <v>1</v>
      </c>
      <c r="G901" s="299">
        <v>20</v>
      </c>
      <c r="H901" s="299">
        <v>21</v>
      </c>
      <c r="I901" s="299">
        <v>14</v>
      </c>
      <c r="J901" s="299">
        <v>20</v>
      </c>
      <c r="K901" s="299">
        <v>8</v>
      </c>
      <c r="L901" s="299">
        <v>0.01</v>
      </c>
      <c r="M901" s="299">
        <v>2.15</v>
      </c>
      <c r="N901" s="299">
        <v>2.16</v>
      </c>
      <c r="O901" s="299"/>
      <c r="P901" s="299" t="s">
        <v>531</v>
      </c>
      <c r="Q901" s="299">
        <v>0.8</v>
      </c>
      <c r="R901" s="299">
        <v>13.5</v>
      </c>
      <c r="S901" s="300">
        <v>98</v>
      </c>
      <c r="X901" s="309"/>
      <c r="AC901" s="309"/>
      <c r="AF901" s="309"/>
      <c r="AG901" s="309"/>
      <c r="AH901" s="309"/>
      <c r="AI901" s="309"/>
      <c r="AJ901" s="309"/>
      <c r="AK901" s="309"/>
      <c r="AL901" s="309"/>
      <c r="AM901" s="309"/>
    </row>
    <row r="902" spans="2:39" ht="15" customHeight="1">
      <c r="B902" s="456"/>
      <c r="C902" s="458"/>
      <c r="D902" s="297" t="s">
        <v>510</v>
      </c>
      <c r="E902" s="298">
        <v>0</v>
      </c>
      <c r="F902" s="299">
        <v>2</v>
      </c>
      <c r="G902" s="299">
        <v>20</v>
      </c>
      <c r="H902" s="299">
        <v>22</v>
      </c>
      <c r="I902" s="299">
        <v>20</v>
      </c>
      <c r="J902" s="299">
        <v>18</v>
      </c>
      <c r="K902" s="299">
        <v>7</v>
      </c>
      <c r="L902" s="299">
        <v>0</v>
      </c>
      <c r="M902" s="299">
        <v>2.0099999999999998</v>
      </c>
      <c r="N902" s="299">
        <v>2.0099999999999998</v>
      </c>
      <c r="O902" s="299"/>
      <c r="P902" s="299" t="s">
        <v>506</v>
      </c>
      <c r="Q902" s="299">
        <v>2.4</v>
      </c>
      <c r="R902" s="299">
        <v>16.7</v>
      </c>
      <c r="S902" s="300">
        <v>90</v>
      </c>
      <c r="X902" s="309"/>
      <c r="AC902" s="309"/>
      <c r="AF902" s="309"/>
      <c r="AG902" s="309"/>
      <c r="AH902" s="309"/>
      <c r="AI902" s="309"/>
      <c r="AJ902" s="309"/>
      <c r="AK902" s="309"/>
      <c r="AL902" s="309"/>
      <c r="AM902" s="309"/>
    </row>
    <row r="903" spans="2:39" ht="15" customHeight="1">
      <c r="B903" s="456"/>
      <c r="C903" s="458"/>
      <c r="D903" s="297" t="s">
        <v>511</v>
      </c>
      <c r="E903" s="298">
        <v>0</v>
      </c>
      <c r="F903" s="299">
        <v>1</v>
      </c>
      <c r="G903" s="299">
        <v>13</v>
      </c>
      <c r="H903" s="299">
        <v>14</v>
      </c>
      <c r="I903" s="299">
        <v>33</v>
      </c>
      <c r="J903" s="299">
        <v>18</v>
      </c>
      <c r="K903" s="299">
        <v>12</v>
      </c>
      <c r="L903" s="299">
        <v>0.02</v>
      </c>
      <c r="M903" s="299">
        <v>2</v>
      </c>
      <c r="N903" s="299">
        <v>2.02</v>
      </c>
      <c r="O903" s="299"/>
      <c r="P903" s="299" t="s">
        <v>498</v>
      </c>
      <c r="Q903" s="299">
        <v>6.1</v>
      </c>
      <c r="R903" s="299">
        <v>18.5</v>
      </c>
      <c r="S903" s="300">
        <v>51</v>
      </c>
      <c r="X903" s="309"/>
      <c r="AC903" s="309"/>
      <c r="AF903" s="309"/>
      <c r="AG903" s="309"/>
      <c r="AH903" s="309"/>
      <c r="AI903" s="309"/>
      <c r="AJ903" s="309"/>
      <c r="AK903" s="309"/>
      <c r="AL903" s="309"/>
      <c r="AM903" s="309"/>
    </row>
    <row r="904" spans="2:39" ht="15" customHeight="1" thickBot="1">
      <c r="B904" s="456"/>
      <c r="C904" s="458"/>
      <c r="D904" s="310" t="s">
        <v>512</v>
      </c>
      <c r="E904" s="311">
        <v>0</v>
      </c>
      <c r="F904" s="304">
        <v>1</v>
      </c>
      <c r="G904" s="304">
        <v>9</v>
      </c>
      <c r="H904" s="304">
        <v>10</v>
      </c>
      <c r="I904" s="304">
        <v>39</v>
      </c>
      <c r="J904" s="304">
        <v>17</v>
      </c>
      <c r="K904" s="304">
        <v>10</v>
      </c>
      <c r="L904" s="304">
        <v>0</v>
      </c>
      <c r="M904" s="304">
        <v>1.98</v>
      </c>
      <c r="N904" s="304">
        <v>1.98</v>
      </c>
      <c r="O904" s="304"/>
      <c r="P904" s="304" t="s">
        <v>498</v>
      </c>
      <c r="Q904" s="304">
        <v>4.8</v>
      </c>
      <c r="R904" s="304">
        <v>19.5</v>
      </c>
      <c r="S904" s="305">
        <v>42</v>
      </c>
      <c r="X904" s="309"/>
      <c r="AC904" s="309"/>
      <c r="AF904" s="309"/>
      <c r="AG904" s="309"/>
      <c r="AH904" s="309"/>
      <c r="AI904" s="309"/>
      <c r="AJ904" s="309"/>
      <c r="AK904" s="309"/>
      <c r="AL904" s="309"/>
      <c r="AM904" s="309"/>
    </row>
    <row r="905" spans="2:39" ht="15" customHeight="1">
      <c r="B905" s="456" t="s">
        <v>537</v>
      </c>
      <c r="C905" s="458"/>
      <c r="D905" s="293" t="s">
        <v>514</v>
      </c>
      <c r="E905" s="294">
        <v>0</v>
      </c>
      <c r="F905" s="295">
        <v>1</v>
      </c>
      <c r="G905" s="295">
        <v>6</v>
      </c>
      <c r="H905" s="295">
        <v>7</v>
      </c>
      <c r="I905" s="295">
        <v>41</v>
      </c>
      <c r="J905" s="295">
        <v>17</v>
      </c>
      <c r="K905" s="295">
        <v>11</v>
      </c>
      <c r="L905" s="295">
        <v>0.06</v>
      </c>
      <c r="M905" s="295">
        <v>1.98</v>
      </c>
      <c r="N905" s="295">
        <v>2.04</v>
      </c>
      <c r="O905" s="295"/>
      <c r="P905" s="295" t="s">
        <v>498</v>
      </c>
      <c r="Q905" s="295">
        <v>2.7</v>
      </c>
      <c r="R905" s="295">
        <v>20.2</v>
      </c>
      <c r="S905" s="296">
        <v>42</v>
      </c>
      <c r="X905" s="309"/>
      <c r="AC905" s="309"/>
      <c r="AF905" s="309"/>
      <c r="AG905" s="309"/>
      <c r="AH905" s="309"/>
      <c r="AI905" s="309"/>
      <c r="AJ905" s="309"/>
      <c r="AK905" s="309"/>
      <c r="AL905" s="309"/>
      <c r="AM905" s="309"/>
    </row>
    <row r="906" spans="2:39" ht="15" customHeight="1">
      <c r="B906" s="456"/>
      <c r="C906" s="458"/>
      <c r="D906" s="297" t="s">
        <v>516</v>
      </c>
      <c r="E906" s="298">
        <v>0</v>
      </c>
      <c r="F906" s="299">
        <v>1</v>
      </c>
      <c r="G906" s="299">
        <v>4</v>
      </c>
      <c r="H906" s="299">
        <v>5</v>
      </c>
      <c r="I906" s="299">
        <v>45</v>
      </c>
      <c r="J906" s="299">
        <v>25</v>
      </c>
      <c r="K906" s="299">
        <v>9</v>
      </c>
      <c r="L906" s="299">
        <v>0</v>
      </c>
      <c r="M906" s="299">
        <v>1.97</v>
      </c>
      <c r="N906" s="299">
        <v>1.97</v>
      </c>
      <c r="O906" s="299"/>
      <c r="P906" s="299" t="s">
        <v>535</v>
      </c>
      <c r="Q906" s="299">
        <v>1.1000000000000001</v>
      </c>
      <c r="R906" s="299">
        <v>21.1</v>
      </c>
      <c r="S906" s="300">
        <v>40</v>
      </c>
      <c r="X906" s="309"/>
      <c r="AC906" s="309"/>
      <c r="AF906" s="309"/>
      <c r="AG906" s="309"/>
      <c r="AH906" s="309"/>
      <c r="AI906" s="309"/>
      <c r="AJ906" s="309"/>
      <c r="AK906" s="309"/>
      <c r="AL906" s="309"/>
      <c r="AM906" s="309"/>
    </row>
    <row r="907" spans="2:39" ht="15" customHeight="1">
      <c r="B907" s="456"/>
      <c r="C907" s="458"/>
      <c r="D907" s="297" t="s">
        <v>517</v>
      </c>
      <c r="E907" s="298">
        <v>0</v>
      </c>
      <c r="F907" s="299">
        <v>1</v>
      </c>
      <c r="G907" s="299">
        <v>3</v>
      </c>
      <c r="H907" s="299">
        <v>4</v>
      </c>
      <c r="I907" s="299">
        <v>49</v>
      </c>
      <c r="J907" s="299">
        <v>21</v>
      </c>
      <c r="K907" s="299">
        <v>10</v>
      </c>
      <c r="L907" s="299">
        <v>0.03</v>
      </c>
      <c r="M907" s="299">
        <v>1.99</v>
      </c>
      <c r="N907" s="299">
        <v>2.02</v>
      </c>
      <c r="O907" s="299"/>
      <c r="P907" s="299" t="s">
        <v>518</v>
      </c>
      <c r="Q907" s="299">
        <v>1.7</v>
      </c>
      <c r="R907" s="299">
        <v>21.4</v>
      </c>
      <c r="S907" s="300">
        <v>37</v>
      </c>
      <c r="X907" s="309"/>
      <c r="AC907" s="309"/>
      <c r="AF907" s="309"/>
      <c r="AG907" s="309"/>
      <c r="AH907" s="309"/>
      <c r="AI907" s="309"/>
      <c r="AJ907" s="309"/>
      <c r="AK907" s="309"/>
      <c r="AL907" s="309"/>
      <c r="AM907" s="309"/>
    </row>
    <row r="908" spans="2:39" ht="15" customHeight="1">
      <c r="B908" s="456"/>
      <c r="C908" s="458"/>
      <c r="D908" s="297" t="s">
        <v>519</v>
      </c>
      <c r="E908" s="298">
        <v>0</v>
      </c>
      <c r="F908" s="299">
        <v>0</v>
      </c>
      <c r="G908" s="299">
        <v>3</v>
      </c>
      <c r="H908" s="299">
        <v>3</v>
      </c>
      <c r="I908" s="299">
        <v>52</v>
      </c>
      <c r="J908" s="299">
        <v>14</v>
      </c>
      <c r="K908" s="299">
        <v>12</v>
      </c>
      <c r="L908" s="299">
        <v>0</v>
      </c>
      <c r="M908" s="299">
        <v>1.99</v>
      </c>
      <c r="N908" s="299">
        <v>1.99</v>
      </c>
      <c r="O908" s="299"/>
      <c r="P908" s="299" t="s">
        <v>535</v>
      </c>
      <c r="Q908" s="299">
        <v>1.7</v>
      </c>
      <c r="R908" s="299">
        <v>21.4</v>
      </c>
      <c r="S908" s="300">
        <v>36</v>
      </c>
      <c r="X908" s="309"/>
      <c r="AC908" s="309"/>
      <c r="AF908" s="309"/>
      <c r="AG908" s="309"/>
      <c r="AH908" s="309"/>
      <c r="AI908" s="309"/>
      <c r="AJ908" s="309"/>
      <c r="AK908" s="309"/>
      <c r="AL908" s="309"/>
      <c r="AM908" s="309"/>
    </row>
    <row r="909" spans="2:39" ht="15" customHeight="1">
      <c r="B909" s="456"/>
      <c r="C909" s="458"/>
      <c r="D909" s="297" t="s">
        <v>520</v>
      </c>
      <c r="E909" s="298">
        <v>0</v>
      </c>
      <c r="F909" s="299">
        <v>0</v>
      </c>
      <c r="G909" s="299">
        <v>4</v>
      </c>
      <c r="H909" s="299">
        <v>4</v>
      </c>
      <c r="I909" s="299">
        <v>49</v>
      </c>
      <c r="J909" s="299">
        <v>12</v>
      </c>
      <c r="K909" s="299">
        <v>11</v>
      </c>
      <c r="L909" s="299">
        <v>0</v>
      </c>
      <c r="M909" s="299">
        <v>2</v>
      </c>
      <c r="N909" s="299">
        <v>2</v>
      </c>
      <c r="O909" s="299"/>
      <c r="P909" s="299" t="s">
        <v>506</v>
      </c>
      <c r="Q909" s="299">
        <v>4.8</v>
      </c>
      <c r="R909" s="299">
        <v>20.6</v>
      </c>
      <c r="S909" s="300">
        <v>31</v>
      </c>
      <c r="X909" s="309"/>
      <c r="AC909" s="309"/>
      <c r="AF909" s="309"/>
      <c r="AG909" s="309"/>
      <c r="AH909" s="309"/>
      <c r="AI909" s="309"/>
      <c r="AJ909" s="309"/>
      <c r="AK909" s="309"/>
      <c r="AL909" s="309"/>
      <c r="AM909" s="309"/>
    </row>
    <row r="910" spans="2:39" ht="15" customHeight="1">
      <c r="B910" s="456"/>
      <c r="C910" s="458"/>
      <c r="D910" s="297" t="s">
        <v>521</v>
      </c>
      <c r="E910" s="298">
        <v>0</v>
      </c>
      <c r="F910" s="299">
        <v>0</v>
      </c>
      <c r="G910" s="299">
        <v>3</v>
      </c>
      <c r="H910" s="299">
        <v>3</v>
      </c>
      <c r="I910" s="299">
        <v>42</v>
      </c>
      <c r="J910" s="299">
        <v>24</v>
      </c>
      <c r="K910" s="299">
        <v>13</v>
      </c>
      <c r="L910" s="299">
        <v>0</v>
      </c>
      <c r="M910" s="299">
        <v>2</v>
      </c>
      <c r="N910" s="299">
        <v>2</v>
      </c>
      <c r="O910" s="299"/>
      <c r="P910" s="299" t="s">
        <v>506</v>
      </c>
      <c r="Q910" s="299">
        <v>4.5</v>
      </c>
      <c r="R910" s="299">
        <v>18.899999999999999</v>
      </c>
      <c r="S910" s="300">
        <v>31</v>
      </c>
      <c r="X910" s="309"/>
      <c r="AC910" s="309"/>
      <c r="AF910" s="309"/>
      <c r="AG910" s="309"/>
      <c r="AH910" s="309"/>
      <c r="AI910" s="309"/>
      <c r="AJ910" s="309"/>
      <c r="AK910" s="309"/>
      <c r="AL910" s="309"/>
      <c r="AM910" s="309"/>
    </row>
    <row r="911" spans="2:39" ht="15" customHeight="1">
      <c r="B911" s="456"/>
      <c r="C911" s="458"/>
      <c r="D911" s="297" t="s">
        <v>522</v>
      </c>
      <c r="E911" s="298">
        <v>0</v>
      </c>
      <c r="F911" s="299">
        <v>0</v>
      </c>
      <c r="G911" s="299">
        <v>4</v>
      </c>
      <c r="H911" s="299">
        <v>4</v>
      </c>
      <c r="I911" s="299">
        <v>39</v>
      </c>
      <c r="J911" s="299">
        <v>13</v>
      </c>
      <c r="K911" s="299">
        <v>8</v>
      </c>
      <c r="L911" s="299">
        <v>0.03</v>
      </c>
      <c r="M911" s="299">
        <v>2</v>
      </c>
      <c r="N911" s="299">
        <v>2.0299999999999998</v>
      </c>
      <c r="O911" s="299"/>
      <c r="P911" s="299" t="s">
        <v>506</v>
      </c>
      <c r="Q911" s="299">
        <v>2.5</v>
      </c>
      <c r="R911" s="299">
        <v>16.399999999999999</v>
      </c>
      <c r="S911" s="300">
        <v>28</v>
      </c>
      <c r="X911" s="309"/>
      <c r="AC911" s="309"/>
      <c r="AF911" s="309"/>
      <c r="AG911" s="309"/>
      <c r="AH911" s="309"/>
      <c r="AI911" s="309"/>
      <c r="AJ911" s="309"/>
      <c r="AK911" s="309"/>
      <c r="AL911" s="309"/>
      <c r="AM911" s="309"/>
    </row>
    <row r="912" spans="2:39" ht="15" customHeight="1">
      <c r="B912" s="456"/>
      <c r="C912" s="458"/>
      <c r="D912" s="297" t="s">
        <v>523</v>
      </c>
      <c r="E912" s="298">
        <v>0</v>
      </c>
      <c r="F912" s="299">
        <v>0</v>
      </c>
      <c r="G912" s="299">
        <v>7</v>
      </c>
      <c r="H912" s="299">
        <v>7</v>
      </c>
      <c r="I912" s="299">
        <v>34</v>
      </c>
      <c r="J912" s="299">
        <v>16</v>
      </c>
      <c r="K912" s="299">
        <v>11</v>
      </c>
      <c r="L912" s="299">
        <v>0.04</v>
      </c>
      <c r="M912" s="299">
        <v>2.02</v>
      </c>
      <c r="N912" s="299">
        <v>2.06</v>
      </c>
      <c r="O912" s="299"/>
      <c r="P912" s="299" t="s">
        <v>531</v>
      </c>
      <c r="Q912" s="299">
        <v>1.8</v>
      </c>
      <c r="R912" s="299">
        <v>14.4</v>
      </c>
      <c r="S912" s="300">
        <v>33</v>
      </c>
      <c r="X912" s="309"/>
      <c r="AC912" s="309"/>
      <c r="AF912" s="309"/>
      <c r="AG912" s="309"/>
      <c r="AH912" s="309"/>
      <c r="AI912" s="309"/>
      <c r="AJ912" s="309"/>
      <c r="AK912" s="309"/>
      <c r="AL912" s="309"/>
      <c r="AM912" s="309"/>
    </row>
    <row r="913" spans="2:39" ht="15" customHeight="1">
      <c r="B913" s="456"/>
      <c r="C913" s="458"/>
      <c r="D913" s="297" t="s">
        <v>524</v>
      </c>
      <c r="E913" s="298">
        <v>0</v>
      </c>
      <c r="F913" s="299">
        <v>0</v>
      </c>
      <c r="G913" s="299">
        <v>5</v>
      </c>
      <c r="H913" s="299">
        <v>5</v>
      </c>
      <c r="I913" s="299">
        <v>34</v>
      </c>
      <c r="J913" s="299">
        <v>19</v>
      </c>
      <c r="K913" s="299">
        <v>7</v>
      </c>
      <c r="L913" s="299">
        <v>0.01</v>
      </c>
      <c r="M913" s="299">
        <v>2.0099999999999998</v>
      </c>
      <c r="N913" s="299">
        <v>2.02</v>
      </c>
      <c r="O913" s="299"/>
      <c r="P913" s="299" t="s">
        <v>506</v>
      </c>
      <c r="Q913" s="299">
        <v>1.7</v>
      </c>
      <c r="R913" s="299">
        <v>13.9</v>
      </c>
      <c r="S913" s="300">
        <v>41</v>
      </c>
      <c r="X913" s="309"/>
      <c r="AC913" s="309"/>
      <c r="AF913" s="309"/>
      <c r="AG913" s="309"/>
      <c r="AH913" s="309"/>
      <c r="AI913" s="309"/>
      <c r="AJ913" s="309"/>
      <c r="AK913" s="309"/>
      <c r="AL913" s="309"/>
      <c r="AM913" s="309"/>
    </row>
    <row r="914" spans="2:39" ht="15" customHeight="1">
      <c r="B914" s="456"/>
      <c r="C914" s="458"/>
      <c r="D914" s="297" t="s">
        <v>525</v>
      </c>
      <c r="E914" s="298">
        <v>0</v>
      </c>
      <c r="F914" s="299">
        <v>0</v>
      </c>
      <c r="G914" s="299">
        <v>7</v>
      </c>
      <c r="H914" s="299">
        <v>7</v>
      </c>
      <c r="I914" s="299">
        <v>29</v>
      </c>
      <c r="J914" s="299">
        <v>15</v>
      </c>
      <c r="K914" s="299">
        <v>8</v>
      </c>
      <c r="L914" s="299">
        <v>0.01</v>
      </c>
      <c r="M914" s="299">
        <v>2.0099999999999998</v>
      </c>
      <c r="N914" s="299">
        <v>2.02</v>
      </c>
      <c r="O914" s="299"/>
      <c r="P914" s="299" t="s">
        <v>506</v>
      </c>
      <c r="Q914" s="299">
        <v>1</v>
      </c>
      <c r="R914" s="299">
        <v>11.7</v>
      </c>
      <c r="S914" s="300">
        <v>44</v>
      </c>
      <c r="X914" s="309"/>
      <c r="AC914" s="309"/>
      <c r="AF914" s="309"/>
      <c r="AG914" s="309"/>
      <c r="AH914" s="309"/>
      <c r="AI914" s="309"/>
      <c r="AJ914" s="309"/>
      <c r="AK914" s="309"/>
      <c r="AL914" s="309"/>
      <c r="AM914" s="309"/>
    </row>
    <row r="915" spans="2:39" ht="15" customHeight="1">
      <c r="B915" s="456"/>
      <c r="C915" s="458"/>
      <c r="D915" s="297" t="s">
        <v>526</v>
      </c>
      <c r="E915" s="298">
        <v>0</v>
      </c>
      <c r="F915" s="299">
        <v>0</v>
      </c>
      <c r="G915" s="299">
        <v>9</v>
      </c>
      <c r="H915" s="299">
        <v>9</v>
      </c>
      <c r="I915" s="299">
        <v>23</v>
      </c>
      <c r="J915" s="299">
        <v>15</v>
      </c>
      <c r="K915" s="299">
        <v>6</v>
      </c>
      <c r="L915" s="299">
        <v>0.09</v>
      </c>
      <c r="M915" s="299">
        <v>2.02</v>
      </c>
      <c r="N915" s="299">
        <v>2.11</v>
      </c>
      <c r="O915" s="299"/>
      <c r="P915" s="299" t="s">
        <v>506</v>
      </c>
      <c r="Q915" s="299">
        <v>0.3</v>
      </c>
      <c r="R915" s="299">
        <v>10.8</v>
      </c>
      <c r="S915" s="300">
        <v>61</v>
      </c>
      <c r="X915" s="309"/>
      <c r="AC915" s="309"/>
      <c r="AF915" s="309"/>
      <c r="AG915" s="309"/>
      <c r="AH915" s="309"/>
      <c r="AI915" s="309"/>
      <c r="AJ915" s="309"/>
      <c r="AK915" s="309"/>
      <c r="AL915" s="309"/>
      <c r="AM915" s="309"/>
    </row>
    <row r="916" spans="2:39" ht="15" customHeight="1">
      <c r="B916" s="456"/>
      <c r="C916" s="458"/>
      <c r="D916" s="297" t="s">
        <v>527</v>
      </c>
      <c r="E916" s="298">
        <v>0</v>
      </c>
      <c r="F916" s="299">
        <v>0</v>
      </c>
      <c r="G916" s="299">
        <v>8</v>
      </c>
      <c r="H916" s="299">
        <v>8</v>
      </c>
      <c r="I916" s="299">
        <v>18</v>
      </c>
      <c r="J916" s="299">
        <v>17</v>
      </c>
      <c r="K916" s="299">
        <v>10</v>
      </c>
      <c r="L916" s="299">
        <v>0.06</v>
      </c>
      <c r="M916" s="299">
        <v>2.0699999999999998</v>
      </c>
      <c r="N916" s="299">
        <v>2.13</v>
      </c>
      <c r="O916" s="299"/>
      <c r="P916" s="299" t="s">
        <v>498</v>
      </c>
      <c r="Q916" s="299">
        <v>1.7</v>
      </c>
      <c r="R916" s="299">
        <v>9</v>
      </c>
      <c r="S916" s="300">
        <v>63</v>
      </c>
      <c r="X916" s="309"/>
      <c r="AC916" s="309"/>
      <c r="AF916" s="309"/>
      <c r="AG916" s="309"/>
      <c r="AH916" s="309"/>
      <c r="AI916" s="309"/>
      <c r="AJ916" s="309"/>
      <c r="AK916" s="309"/>
      <c r="AL916" s="309"/>
      <c r="AM916" s="309"/>
    </row>
    <row r="917" spans="2:39" ht="15" customHeight="1">
      <c r="B917" s="456"/>
      <c r="C917" s="458"/>
      <c r="D917" s="297" t="s">
        <v>528</v>
      </c>
      <c r="E917" s="298">
        <v>0</v>
      </c>
      <c r="F917" s="299">
        <v>0</v>
      </c>
      <c r="G917" s="299">
        <v>5</v>
      </c>
      <c r="H917" s="299">
        <v>5</v>
      </c>
      <c r="I917" s="299">
        <v>20</v>
      </c>
      <c r="J917" s="299">
        <v>17</v>
      </c>
      <c r="K917" s="299">
        <v>9</v>
      </c>
      <c r="L917" s="299">
        <v>0.04</v>
      </c>
      <c r="M917" s="299">
        <v>2.15</v>
      </c>
      <c r="N917" s="299">
        <v>2.19</v>
      </c>
      <c r="O917" s="299"/>
      <c r="P917" s="299" t="s">
        <v>498</v>
      </c>
      <c r="Q917" s="299">
        <v>2.9</v>
      </c>
      <c r="R917" s="299">
        <v>7.4</v>
      </c>
      <c r="S917" s="300">
        <v>65</v>
      </c>
      <c r="X917" s="309"/>
      <c r="AC917" s="309"/>
      <c r="AF917" s="309"/>
      <c r="AG917" s="309"/>
      <c r="AH917" s="309"/>
      <c r="AI917" s="309"/>
      <c r="AJ917" s="309"/>
      <c r="AK917" s="309"/>
      <c r="AL917" s="309"/>
      <c r="AM917" s="309"/>
    </row>
    <row r="918" spans="2:39" ht="15" customHeight="1">
      <c r="B918" s="456"/>
      <c r="C918" s="459"/>
      <c r="D918" s="297" t="s">
        <v>529</v>
      </c>
      <c r="E918" s="298">
        <v>0</v>
      </c>
      <c r="F918" s="299">
        <v>0</v>
      </c>
      <c r="G918" s="299">
        <v>3</v>
      </c>
      <c r="H918" s="299">
        <v>3</v>
      </c>
      <c r="I918" s="299">
        <v>20</v>
      </c>
      <c r="J918" s="299">
        <v>11</v>
      </c>
      <c r="K918" s="299">
        <v>12</v>
      </c>
      <c r="L918" s="299">
        <v>0.03</v>
      </c>
      <c r="M918" s="299">
        <v>2.27</v>
      </c>
      <c r="N918" s="299">
        <v>2.2999999999999998</v>
      </c>
      <c r="O918" s="299"/>
      <c r="P918" s="299" t="s">
        <v>498</v>
      </c>
      <c r="Q918" s="299">
        <v>2</v>
      </c>
      <c r="R918" s="299">
        <v>7.3</v>
      </c>
      <c r="S918" s="300">
        <v>62</v>
      </c>
      <c r="X918" s="309"/>
      <c r="AC918" s="309"/>
      <c r="AF918" s="309"/>
      <c r="AG918" s="309"/>
      <c r="AH918" s="309"/>
      <c r="AI918" s="309"/>
      <c r="AJ918" s="309"/>
      <c r="AK918" s="309"/>
      <c r="AL918" s="309"/>
      <c r="AM918" s="309"/>
    </row>
    <row r="919" spans="2:39" ht="15" customHeight="1">
      <c r="B919" s="456"/>
      <c r="C919" s="457">
        <v>42671</v>
      </c>
      <c r="D919" s="297" t="s">
        <v>492</v>
      </c>
      <c r="E919" s="298">
        <v>0</v>
      </c>
      <c r="F919" s="299">
        <v>0</v>
      </c>
      <c r="G919" s="299">
        <v>3</v>
      </c>
      <c r="H919" s="299">
        <v>3</v>
      </c>
      <c r="I919" s="299">
        <v>21</v>
      </c>
      <c r="J919" s="299">
        <v>12</v>
      </c>
      <c r="K919" s="299">
        <v>9</v>
      </c>
      <c r="L919" s="299">
        <v>7.0000000000000007E-2</v>
      </c>
      <c r="M919" s="299">
        <v>2.1</v>
      </c>
      <c r="N919" s="299">
        <v>2.17</v>
      </c>
      <c r="O919" s="299"/>
      <c r="P919" s="299" t="s">
        <v>498</v>
      </c>
      <c r="Q919" s="299">
        <v>2.4</v>
      </c>
      <c r="R919" s="299">
        <v>6.1</v>
      </c>
      <c r="S919" s="300">
        <v>55</v>
      </c>
      <c r="X919" s="309"/>
      <c r="AC919" s="309"/>
      <c r="AF919" s="309"/>
      <c r="AG919" s="309"/>
      <c r="AH919" s="309"/>
      <c r="AI919" s="309"/>
      <c r="AJ919" s="309"/>
      <c r="AK919" s="309"/>
      <c r="AL919" s="309"/>
      <c r="AM919" s="309"/>
    </row>
    <row r="920" spans="2:39" ht="15" customHeight="1">
      <c r="B920" s="456"/>
      <c r="C920" s="458"/>
      <c r="D920" s="297" t="s">
        <v>495</v>
      </c>
      <c r="E920" s="298">
        <v>0</v>
      </c>
      <c r="F920" s="299">
        <v>0</v>
      </c>
      <c r="G920" s="299">
        <v>3</v>
      </c>
      <c r="H920" s="299">
        <v>3</v>
      </c>
      <c r="I920" s="299">
        <v>17</v>
      </c>
      <c r="J920" s="299">
        <v>11</v>
      </c>
      <c r="K920" s="299">
        <v>8</v>
      </c>
      <c r="L920" s="299">
        <v>0</v>
      </c>
      <c r="M920" s="299">
        <v>2.19</v>
      </c>
      <c r="N920" s="299">
        <v>2.19</v>
      </c>
      <c r="O920" s="299"/>
      <c r="P920" s="299" t="s">
        <v>498</v>
      </c>
      <c r="Q920" s="299">
        <v>2.6</v>
      </c>
      <c r="R920" s="299">
        <v>5.6</v>
      </c>
      <c r="S920" s="300">
        <v>58</v>
      </c>
      <c r="X920" s="309"/>
      <c r="AC920" s="309"/>
      <c r="AF920" s="309"/>
      <c r="AG920" s="309"/>
      <c r="AH920" s="309"/>
      <c r="AI920" s="309"/>
      <c r="AJ920" s="309"/>
      <c r="AK920" s="309"/>
      <c r="AL920" s="309"/>
      <c r="AM920" s="309"/>
    </row>
    <row r="921" spans="2:39" ht="15" customHeight="1">
      <c r="B921" s="456"/>
      <c r="C921" s="458"/>
      <c r="D921" s="297" t="s">
        <v>497</v>
      </c>
      <c r="E921" s="298">
        <v>0</v>
      </c>
      <c r="F921" s="299">
        <v>0</v>
      </c>
      <c r="G921" s="299">
        <v>4</v>
      </c>
      <c r="H921" s="299">
        <v>4</v>
      </c>
      <c r="I921" s="299">
        <v>15</v>
      </c>
      <c r="J921" s="299">
        <v>14</v>
      </c>
      <c r="K921" s="299">
        <v>7</v>
      </c>
      <c r="L921" s="299">
        <v>0.01</v>
      </c>
      <c r="M921" s="299">
        <v>2.12</v>
      </c>
      <c r="N921" s="299">
        <v>2.13</v>
      </c>
      <c r="O921" s="299"/>
      <c r="P921" s="299" t="s">
        <v>498</v>
      </c>
      <c r="Q921" s="299">
        <v>1.9</v>
      </c>
      <c r="R921" s="299">
        <v>4</v>
      </c>
      <c r="S921" s="300">
        <v>59</v>
      </c>
      <c r="X921" s="309"/>
      <c r="AC921" s="309"/>
      <c r="AF921" s="309"/>
      <c r="AG921" s="309"/>
      <c r="AH921" s="309"/>
      <c r="AI921" s="309"/>
      <c r="AJ921" s="309"/>
      <c r="AK921" s="309"/>
      <c r="AL921" s="309"/>
      <c r="AM921" s="309"/>
    </row>
    <row r="922" spans="2:39" ht="15" customHeight="1">
      <c r="B922" s="456"/>
      <c r="C922" s="458"/>
      <c r="D922" s="297" t="s">
        <v>500</v>
      </c>
      <c r="E922" s="298">
        <v>0</v>
      </c>
      <c r="F922" s="299">
        <v>0</v>
      </c>
      <c r="G922" s="299">
        <v>4</v>
      </c>
      <c r="H922" s="299">
        <v>4</v>
      </c>
      <c r="I922" s="299" t="s">
        <v>501</v>
      </c>
      <c r="J922" s="299">
        <v>13</v>
      </c>
      <c r="K922" s="299">
        <v>9</v>
      </c>
      <c r="L922" s="299">
        <v>0</v>
      </c>
      <c r="M922" s="299">
        <v>2.0699999999999998</v>
      </c>
      <c r="N922" s="299">
        <v>2.0699999999999998</v>
      </c>
      <c r="O922" s="299"/>
      <c r="P922" s="299" t="s">
        <v>493</v>
      </c>
      <c r="Q922" s="299">
        <v>2.1</v>
      </c>
      <c r="R922" s="299">
        <v>5.2</v>
      </c>
      <c r="S922" s="300">
        <v>55</v>
      </c>
      <c r="X922" s="309"/>
      <c r="AC922" s="309"/>
      <c r="AF922" s="309"/>
      <c r="AG922" s="309"/>
      <c r="AH922" s="309"/>
      <c r="AI922" s="309"/>
      <c r="AJ922" s="309"/>
      <c r="AK922" s="309"/>
      <c r="AL922" s="309"/>
      <c r="AM922" s="309"/>
    </row>
    <row r="923" spans="2:39" ht="15" customHeight="1">
      <c r="B923" s="456"/>
      <c r="C923" s="458"/>
      <c r="D923" s="297" t="s">
        <v>503</v>
      </c>
      <c r="E923" s="298">
        <v>0</v>
      </c>
      <c r="F923" s="299">
        <v>0</v>
      </c>
      <c r="G923" s="299">
        <v>4</v>
      </c>
      <c r="H923" s="299">
        <v>4</v>
      </c>
      <c r="I923" s="299">
        <v>12</v>
      </c>
      <c r="J923" s="299">
        <v>9</v>
      </c>
      <c r="K923" s="299">
        <v>6</v>
      </c>
      <c r="L923" s="299">
        <v>0</v>
      </c>
      <c r="M923" s="299">
        <v>2.12</v>
      </c>
      <c r="N923" s="299">
        <v>2.12</v>
      </c>
      <c r="O923" s="299"/>
      <c r="P923" s="299" t="s">
        <v>498</v>
      </c>
      <c r="Q923" s="299">
        <v>1.6</v>
      </c>
      <c r="R923" s="299">
        <v>6.4</v>
      </c>
      <c r="S923" s="300">
        <v>56</v>
      </c>
      <c r="X923" s="309"/>
      <c r="AC923" s="309"/>
      <c r="AF923" s="309"/>
      <c r="AG923" s="309"/>
      <c r="AH923" s="309"/>
      <c r="AI923" s="309"/>
      <c r="AJ923" s="309"/>
      <c r="AK923" s="309"/>
      <c r="AL923" s="309"/>
      <c r="AM923" s="309"/>
    </row>
    <row r="924" spans="2:39" ht="15" customHeight="1">
      <c r="B924" s="456"/>
      <c r="C924" s="458"/>
      <c r="D924" s="297" t="s">
        <v>505</v>
      </c>
      <c r="E924" s="298">
        <v>0</v>
      </c>
      <c r="F924" s="299">
        <v>0</v>
      </c>
      <c r="G924" s="299">
        <v>6</v>
      </c>
      <c r="H924" s="299">
        <v>6</v>
      </c>
      <c r="I924" s="299">
        <v>12</v>
      </c>
      <c r="J924" s="299">
        <v>14</v>
      </c>
      <c r="K924" s="299">
        <v>7</v>
      </c>
      <c r="L924" s="299">
        <v>0</v>
      </c>
      <c r="M924" s="299">
        <v>2.0699999999999998</v>
      </c>
      <c r="N924" s="299">
        <v>2.0699999999999998</v>
      </c>
      <c r="O924" s="299"/>
      <c r="P924" s="299" t="s">
        <v>498</v>
      </c>
      <c r="Q924" s="299">
        <v>2.1</v>
      </c>
      <c r="R924" s="299">
        <v>7.2</v>
      </c>
      <c r="S924" s="300">
        <v>58</v>
      </c>
      <c r="X924" s="309"/>
      <c r="AC924" s="309"/>
      <c r="AF924" s="309"/>
      <c r="AG924" s="309"/>
      <c r="AH924" s="309"/>
      <c r="AI924" s="309"/>
      <c r="AJ924" s="309"/>
      <c r="AK924" s="309"/>
      <c r="AL924" s="309"/>
      <c r="AM924" s="309"/>
    </row>
    <row r="925" spans="2:39" ht="15" customHeight="1">
      <c r="B925" s="456"/>
      <c r="C925" s="458"/>
      <c r="D925" s="297" t="s">
        <v>508</v>
      </c>
      <c r="E925" s="298">
        <v>0</v>
      </c>
      <c r="F925" s="299">
        <v>1</v>
      </c>
      <c r="G925" s="299">
        <v>7</v>
      </c>
      <c r="H925" s="299">
        <v>8</v>
      </c>
      <c r="I925" s="299">
        <v>14</v>
      </c>
      <c r="J925" s="299">
        <v>22</v>
      </c>
      <c r="K925" s="299">
        <v>6</v>
      </c>
      <c r="L925" s="299">
        <v>0</v>
      </c>
      <c r="M925" s="299">
        <v>2.06</v>
      </c>
      <c r="N925" s="299">
        <v>2.06</v>
      </c>
      <c r="O925" s="299"/>
      <c r="P925" s="299" t="s">
        <v>498</v>
      </c>
      <c r="Q925" s="299">
        <v>2.7</v>
      </c>
      <c r="R925" s="299">
        <v>8.8000000000000007</v>
      </c>
      <c r="S925" s="300">
        <v>60</v>
      </c>
      <c r="X925" s="309"/>
      <c r="AC925" s="309"/>
      <c r="AF925" s="309"/>
      <c r="AG925" s="309"/>
      <c r="AH925" s="309"/>
      <c r="AI925" s="309"/>
      <c r="AJ925" s="309"/>
      <c r="AK925" s="309"/>
      <c r="AL925" s="309"/>
      <c r="AM925" s="309"/>
    </row>
    <row r="926" spans="2:39" ht="15" customHeight="1">
      <c r="B926" s="456"/>
      <c r="C926" s="458"/>
      <c r="D926" s="297" t="s">
        <v>510</v>
      </c>
      <c r="E926" s="298">
        <v>0</v>
      </c>
      <c r="F926" s="299">
        <v>1</v>
      </c>
      <c r="G926" s="299">
        <v>7</v>
      </c>
      <c r="H926" s="299">
        <v>8</v>
      </c>
      <c r="I926" s="299">
        <v>16</v>
      </c>
      <c r="J926" s="299">
        <v>26</v>
      </c>
      <c r="K926" s="299">
        <v>13</v>
      </c>
      <c r="L926" s="299">
        <v>0.01</v>
      </c>
      <c r="M926" s="299">
        <v>2.04</v>
      </c>
      <c r="N926" s="299">
        <v>2.0499999999999998</v>
      </c>
      <c r="O926" s="299"/>
      <c r="P926" s="299" t="s">
        <v>498</v>
      </c>
      <c r="Q926" s="299">
        <v>4</v>
      </c>
      <c r="R926" s="299">
        <v>9.6</v>
      </c>
      <c r="S926" s="300">
        <v>57</v>
      </c>
      <c r="X926" s="309"/>
      <c r="AC926" s="309"/>
      <c r="AF926" s="309"/>
      <c r="AG926" s="309"/>
      <c r="AH926" s="309"/>
      <c r="AI926" s="309"/>
      <c r="AJ926" s="309"/>
      <c r="AK926" s="309"/>
      <c r="AL926" s="309"/>
      <c r="AM926" s="309"/>
    </row>
    <row r="927" spans="2:39" ht="15" customHeight="1">
      <c r="B927" s="456"/>
      <c r="C927" s="458"/>
      <c r="D927" s="297" t="s">
        <v>511</v>
      </c>
      <c r="E927" s="298">
        <v>0</v>
      </c>
      <c r="F927" s="299">
        <v>1</v>
      </c>
      <c r="G927" s="299">
        <v>8</v>
      </c>
      <c r="H927" s="299">
        <v>9</v>
      </c>
      <c r="I927" s="299">
        <v>17</v>
      </c>
      <c r="J927" s="299">
        <v>13</v>
      </c>
      <c r="K927" s="299">
        <v>9</v>
      </c>
      <c r="L927" s="299">
        <v>0.02</v>
      </c>
      <c r="M927" s="299">
        <v>2.0099999999999998</v>
      </c>
      <c r="N927" s="299">
        <v>2.0299999999999998</v>
      </c>
      <c r="O927" s="299"/>
      <c r="P927" s="299" t="s">
        <v>498</v>
      </c>
      <c r="Q927" s="299">
        <v>2.2999999999999998</v>
      </c>
      <c r="R927" s="299">
        <v>10.4</v>
      </c>
      <c r="S927" s="300">
        <v>53</v>
      </c>
      <c r="X927" s="309"/>
      <c r="AC927" s="309"/>
      <c r="AF927" s="309"/>
      <c r="AG927" s="309"/>
      <c r="AH927" s="309"/>
      <c r="AI927" s="309"/>
      <c r="AJ927" s="309"/>
      <c r="AK927" s="309"/>
      <c r="AL927" s="309"/>
      <c r="AM927" s="309"/>
    </row>
    <row r="928" spans="2:39" ht="15" customHeight="1" thickBot="1">
      <c r="B928" s="456"/>
      <c r="C928" s="458"/>
      <c r="D928" s="310" t="s">
        <v>512</v>
      </c>
      <c r="E928" s="311">
        <v>0</v>
      </c>
      <c r="F928" s="304">
        <v>1</v>
      </c>
      <c r="G928" s="304">
        <v>9</v>
      </c>
      <c r="H928" s="304">
        <v>10</v>
      </c>
      <c r="I928" s="304">
        <v>18</v>
      </c>
      <c r="J928" s="304">
        <v>20</v>
      </c>
      <c r="K928" s="304">
        <v>12</v>
      </c>
      <c r="L928" s="304">
        <v>0.02</v>
      </c>
      <c r="M928" s="304">
        <v>2.0299999999999998</v>
      </c>
      <c r="N928" s="304">
        <v>2.0499999999999998</v>
      </c>
      <c r="O928" s="304"/>
      <c r="P928" s="304" t="s">
        <v>498</v>
      </c>
      <c r="Q928" s="304">
        <v>2.8</v>
      </c>
      <c r="R928" s="304">
        <v>11</v>
      </c>
      <c r="S928" s="305">
        <v>54</v>
      </c>
      <c r="X928" s="309"/>
      <c r="AC928" s="309"/>
      <c r="AF928" s="309"/>
      <c r="AG928" s="309"/>
      <c r="AH928" s="309"/>
      <c r="AI928" s="309"/>
      <c r="AJ928" s="309"/>
      <c r="AK928" s="309"/>
      <c r="AL928" s="309"/>
      <c r="AM928" s="309"/>
    </row>
    <row r="929" spans="2:39" ht="15" customHeight="1">
      <c r="B929" s="456" t="s">
        <v>537</v>
      </c>
      <c r="C929" s="458"/>
      <c r="D929" s="293" t="s">
        <v>514</v>
      </c>
      <c r="E929" s="294">
        <v>0</v>
      </c>
      <c r="F929" s="295">
        <v>2</v>
      </c>
      <c r="G929" s="295">
        <v>9</v>
      </c>
      <c r="H929" s="295">
        <v>11</v>
      </c>
      <c r="I929" s="295">
        <v>18</v>
      </c>
      <c r="J929" s="295">
        <v>20</v>
      </c>
      <c r="K929" s="295">
        <v>19</v>
      </c>
      <c r="L929" s="295">
        <v>0.03</v>
      </c>
      <c r="M929" s="295">
        <v>2.0099999999999998</v>
      </c>
      <c r="N929" s="295">
        <v>2.04</v>
      </c>
      <c r="O929" s="295"/>
      <c r="P929" s="295" t="s">
        <v>493</v>
      </c>
      <c r="Q929" s="295">
        <v>2.8</v>
      </c>
      <c r="R929" s="295">
        <v>11.2</v>
      </c>
      <c r="S929" s="296">
        <v>55</v>
      </c>
      <c r="X929" s="309"/>
      <c r="AC929" s="309"/>
      <c r="AF929" s="309"/>
      <c r="AG929" s="309"/>
      <c r="AH929" s="309"/>
      <c r="AI929" s="309"/>
      <c r="AJ929" s="309"/>
      <c r="AK929" s="309"/>
      <c r="AL929" s="309"/>
      <c r="AM929" s="309"/>
    </row>
    <row r="930" spans="2:39" ht="15" customHeight="1">
      <c r="B930" s="456"/>
      <c r="C930" s="458"/>
      <c r="D930" s="297" t="s">
        <v>516</v>
      </c>
      <c r="E930" s="298">
        <v>0</v>
      </c>
      <c r="F930" s="299">
        <v>2</v>
      </c>
      <c r="G930" s="299">
        <v>11</v>
      </c>
      <c r="H930" s="299">
        <v>13</v>
      </c>
      <c r="I930" s="299">
        <v>15</v>
      </c>
      <c r="J930" s="299">
        <v>31</v>
      </c>
      <c r="K930" s="299">
        <v>20</v>
      </c>
      <c r="L930" s="299">
        <v>0.09</v>
      </c>
      <c r="M930" s="299">
        <v>2.06</v>
      </c>
      <c r="N930" s="299">
        <v>2.15</v>
      </c>
      <c r="O930" s="299"/>
      <c r="P930" s="299" t="s">
        <v>498</v>
      </c>
      <c r="Q930" s="299">
        <v>3.1</v>
      </c>
      <c r="R930" s="299">
        <v>11</v>
      </c>
      <c r="S930" s="300">
        <v>69</v>
      </c>
      <c r="X930" s="309"/>
      <c r="AC930" s="309"/>
      <c r="AF930" s="309"/>
      <c r="AG930" s="309"/>
      <c r="AH930" s="309"/>
      <c r="AI930" s="309"/>
      <c r="AJ930" s="309"/>
      <c r="AK930" s="309"/>
      <c r="AL930" s="309"/>
      <c r="AM930" s="309"/>
    </row>
    <row r="931" spans="2:39" ht="15" customHeight="1">
      <c r="B931" s="456"/>
      <c r="C931" s="458"/>
      <c r="D931" s="297" t="s">
        <v>517</v>
      </c>
      <c r="E931" s="298">
        <v>0</v>
      </c>
      <c r="F931" s="299">
        <v>1</v>
      </c>
      <c r="G931" s="299">
        <v>10</v>
      </c>
      <c r="H931" s="299">
        <v>11</v>
      </c>
      <c r="I931" s="299">
        <v>16</v>
      </c>
      <c r="J931" s="299">
        <v>28</v>
      </c>
      <c r="K931" s="299">
        <v>17</v>
      </c>
      <c r="L931" s="299">
        <v>0</v>
      </c>
      <c r="M931" s="299">
        <v>2.02</v>
      </c>
      <c r="N931" s="299">
        <v>2.02</v>
      </c>
      <c r="O931" s="299"/>
      <c r="P931" s="299" t="s">
        <v>506</v>
      </c>
      <c r="Q931" s="299">
        <v>3.3</v>
      </c>
      <c r="R931" s="299">
        <v>10.3</v>
      </c>
      <c r="S931" s="300">
        <v>78</v>
      </c>
      <c r="X931" s="309"/>
      <c r="AC931" s="309"/>
      <c r="AF931" s="309"/>
      <c r="AG931" s="309"/>
      <c r="AH931" s="309"/>
      <c r="AI931" s="309"/>
      <c r="AJ931" s="309"/>
      <c r="AK931" s="309"/>
      <c r="AL931" s="309"/>
      <c r="AM931" s="309"/>
    </row>
    <row r="932" spans="2:39" ht="15" customHeight="1">
      <c r="B932" s="456"/>
      <c r="C932" s="458"/>
      <c r="D932" s="297" t="s">
        <v>519</v>
      </c>
      <c r="E932" s="298">
        <v>0</v>
      </c>
      <c r="F932" s="299">
        <v>1</v>
      </c>
      <c r="G932" s="299">
        <v>9</v>
      </c>
      <c r="H932" s="299">
        <v>10</v>
      </c>
      <c r="I932" s="299">
        <v>19</v>
      </c>
      <c r="J932" s="299">
        <v>26</v>
      </c>
      <c r="K932" s="299">
        <v>18</v>
      </c>
      <c r="L932" s="299">
        <v>7.0000000000000007E-2</v>
      </c>
      <c r="M932" s="299">
        <v>2.0499999999999998</v>
      </c>
      <c r="N932" s="299">
        <v>2.12</v>
      </c>
      <c r="O932" s="299"/>
      <c r="P932" s="299" t="s">
        <v>498</v>
      </c>
      <c r="Q932" s="299">
        <v>3.3</v>
      </c>
      <c r="R932" s="299">
        <v>10.199999999999999</v>
      </c>
      <c r="S932" s="300">
        <v>85</v>
      </c>
      <c r="X932" s="309"/>
      <c r="AC932" s="309"/>
      <c r="AF932" s="309"/>
      <c r="AG932" s="309"/>
      <c r="AH932" s="309"/>
      <c r="AI932" s="309"/>
      <c r="AJ932" s="309"/>
      <c r="AK932" s="309"/>
      <c r="AL932" s="309"/>
      <c r="AM932" s="309"/>
    </row>
    <row r="933" spans="2:39" ht="15" customHeight="1">
      <c r="B933" s="456"/>
      <c r="C933" s="458"/>
      <c r="D933" s="297" t="s">
        <v>520</v>
      </c>
      <c r="E933" s="298">
        <v>0</v>
      </c>
      <c r="F933" s="299">
        <v>1</v>
      </c>
      <c r="G933" s="299">
        <v>9</v>
      </c>
      <c r="H933" s="299">
        <v>10</v>
      </c>
      <c r="I933" s="299">
        <v>20</v>
      </c>
      <c r="J933" s="299">
        <v>29</v>
      </c>
      <c r="K933" s="299">
        <v>16</v>
      </c>
      <c r="L933" s="299">
        <v>0.09</v>
      </c>
      <c r="M933" s="299">
        <v>2.02</v>
      </c>
      <c r="N933" s="299">
        <v>2.11</v>
      </c>
      <c r="O933" s="299"/>
      <c r="P933" s="299" t="s">
        <v>498</v>
      </c>
      <c r="Q933" s="299">
        <v>2.9</v>
      </c>
      <c r="R933" s="299">
        <v>10.3</v>
      </c>
      <c r="S933" s="300">
        <v>92</v>
      </c>
      <c r="X933" s="309"/>
      <c r="AC933" s="309"/>
      <c r="AF933" s="309"/>
      <c r="AG933" s="309"/>
      <c r="AH933" s="309"/>
      <c r="AI933" s="309"/>
      <c r="AJ933" s="309"/>
      <c r="AK933" s="309"/>
      <c r="AL933" s="309"/>
      <c r="AM933" s="309"/>
    </row>
    <row r="934" spans="2:39" ht="15" customHeight="1">
      <c r="B934" s="456"/>
      <c r="C934" s="458"/>
      <c r="D934" s="297" t="s">
        <v>521</v>
      </c>
      <c r="E934" s="298">
        <v>0</v>
      </c>
      <c r="F934" s="299">
        <v>0</v>
      </c>
      <c r="G934" s="299">
        <v>8</v>
      </c>
      <c r="H934" s="299">
        <v>8</v>
      </c>
      <c r="I934" s="299">
        <v>24</v>
      </c>
      <c r="J934" s="299">
        <v>24</v>
      </c>
      <c r="K934" s="299">
        <v>16</v>
      </c>
      <c r="L934" s="299">
        <v>0.04</v>
      </c>
      <c r="M934" s="299">
        <v>1.97</v>
      </c>
      <c r="N934" s="299">
        <v>2.0099999999999998</v>
      </c>
      <c r="O934" s="299"/>
      <c r="P934" s="299" t="s">
        <v>498</v>
      </c>
      <c r="Q934" s="299">
        <v>3.6</v>
      </c>
      <c r="R934" s="299">
        <v>10.6</v>
      </c>
      <c r="S934" s="300">
        <v>95</v>
      </c>
      <c r="X934" s="309"/>
      <c r="AC934" s="309"/>
      <c r="AF934" s="309"/>
      <c r="AG934" s="309"/>
      <c r="AH934" s="309"/>
      <c r="AI934" s="309"/>
      <c r="AJ934" s="309"/>
      <c r="AK934" s="309"/>
      <c r="AL934" s="309"/>
      <c r="AM934" s="309"/>
    </row>
    <row r="935" spans="2:39" ht="15" customHeight="1">
      <c r="B935" s="456"/>
      <c r="C935" s="458"/>
      <c r="D935" s="297" t="s">
        <v>522</v>
      </c>
      <c r="E935" s="298">
        <v>0</v>
      </c>
      <c r="F935" s="299">
        <v>1</v>
      </c>
      <c r="G935" s="299">
        <v>10</v>
      </c>
      <c r="H935" s="299">
        <v>11</v>
      </c>
      <c r="I935" s="299">
        <v>20</v>
      </c>
      <c r="J935" s="299">
        <v>17</v>
      </c>
      <c r="K935" s="299">
        <v>15</v>
      </c>
      <c r="L935" s="299">
        <v>0.03</v>
      </c>
      <c r="M935" s="299">
        <v>1.96</v>
      </c>
      <c r="N935" s="299">
        <v>1.99</v>
      </c>
      <c r="O935" s="299"/>
      <c r="P935" s="299" t="s">
        <v>506</v>
      </c>
      <c r="Q935" s="299">
        <v>2.1</v>
      </c>
      <c r="R935" s="299">
        <v>10.7</v>
      </c>
      <c r="S935" s="300">
        <v>96</v>
      </c>
      <c r="X935" s="309"/>
      <c r="AC935" s="309"/>
      <c r="AF935" s="309"/>
      <c r="AG935" s="309"/>
      <c r="AH935" s="309"/>
      <c r="AI935" s="309"/>
      <c r="AJ935" s="309"/>
      <c r="AK935" s="309"/>
      <c r="AL935" s="309"/>
      <c r="AM935" s="309"/>
    </row>
    <row r="936" spans="2:39" ht="15" customHeight="1">
      <c r="B936" s="456"/>
      <c r="C936" s="458"/>
      <c r="D936" s="297" t="s">
        <v>523</v>
      </c>
      <c r="E936" s="298">
        <v>0</v>
      </c>
      <c r="F936" s="299">
        <v>1</v>
      </c>
      <c r="G936" s="299">
        <v>10</v>
      </c>
      <c r="H936" s="299">
        <v>11</v>
      </c>
      <c r="I936" s="299">
        <v>16</v>
      </c>
      <c r="J936" s="299">
        <v>16</v>
      </c>
      <c r="K936" s="299">
        <v>10</v>
      </c>
      <c r="L936" s="299">
        <v>0.01</v>
      </c>
      <c r="M936" s="299">
        <v>1.96</v>
      </c>
      <c r="N936" s="299">
        <v>1.97</v>
      </c>
      <c r="O936" s="299"/>
      <c r="P936" s="299" t="s">
        <v>498</v>
      </c>
      <c r="Q936" s="299">
        <v>2.5</v>
      </c>
      <c r="R936" s="299">
        <v>11</v>
      </c>
      <c r="S936" s="300">
        <v>96</v>
      </c>
      <c r="X936" s="309"/>
      <c r="AC936" s="309"/>
      <c r="AF936" s="309"/>
      <c r="AG936" s="309"/>
      <c r="AH936" s="309"/>
      <c r="AI936" s="309"/>
      <c r="AJ936" s="309"/>
      <c r="AK936" s="309"/>
      <c r="AL936" s="309"/>
      <c r="AM936" s="309"/>
    </row>
    <row r="937" spans="2:39" ht="15" customHeight="1">
      <c r="B937" s="456"/>
      <c r="C937" s="458"/>
      <c r="D937" s="297" t="s">
        <v>524</v>
      </c>
      <c r="E937" s="298">
        <v>0</v>
      </c>
      <c r="F937" s="299">
        <v>0</v>
      </c>
      <c r="G937" s="299">
        <v>8</v>
      </c>
      <c r="H937" s="299">
        <v>8</v>
      </c>
      <c r="I937" s="299">
        <v>17</v>
      </c>
      <c r="J937" s="299">
        <v>11</v>
      </c>
      <c r="K937" s="299">
        <v>7</v>
      </c>
      <c r="L937" s="299">
        <v>0.04</v>
      </c>
      <c r="M937" s="299">
        <v>1.83</v>
      </c>
      <c r="N937" s="299">
        <v>1.87</v>
      </c>
      <c r="O937" s="299"/>
      <c r="P937" s="299" t="s">
        <v>498</v>
      </c>
      <c r="Q937" s="299">
        <v>2.8</v>
      </c>
      <c r="R937" s="299">
        <v>11</v>
      </c>
      <c r="S937" s="300">
        <v>96</v>
      </c>
      <c r="X937" s="309"/>
      <c r="AC937" s="309"/>
      <c r="AF937" s="309"/>
      <c r="AG937" s="309"/>
      <c r="AH937" s="309"/>
      <c r="AI937" s="309"/>
      <c r="AJ937" s="309"/>
      <c r="AK937" s="309"/>
      <c r="AL937" s="309"/>
      <c r="AM937" s="309"/>
    </row>
    <row r="938" spans="2:39" ht="15" customHeight="1">
      <c r="B938" s="456"/>
      <c r="C938" s="458"/>
      <c r="D938" s="297" t="s">
        <v>525</v>
      </c>
      <c r="E938" s="298">
        <v>0</v>
      </c>
      <c r="F938" s="299">
        <v>0</v>
      </c>
      <c r="G938" s="299">
        <v>10</v>
      </c>
      <c r="H938" s="299">
        <v>10</v>
      </c>
      <c r="I938" s="299">
        <v>13</v>
      </c>
      <c r="J938" s="299">
        <v>8</v>
      </c>
      <c r="K938" s="299">
        <v>11</v>
      </c>
      <c r="L938" s="299">
        <v>0</v>
      </c>
      <c r="M938" s="299">
        <v>1.9</v>
      </c>
      <c r="N938" s="299">
        <v>1.9</v>
      </c>
      <c r="O938" s="299"/>
      <c r="P938" s="299" t="s">
        <v>493</v>
      </c>
      <c r="Q938" s="299">
        <v>3.1</v>
      </c>
      <c r="R938" s="299">
        <v>10.9</v>
      </c>
      <c r="S938" s="300">
        <v>96</v>
      </c>
      <c r="X938" s="309"/>
      <c r="AC938" s="309"/>
      <c r="AF938" s="309"/>
      <c r="AG938" s="309"/>
      <c r="AH938" s="309"/>
      <c r="AI938" s="309"/>
      <c r="AJ938" s="309"/>
      <c r="AK938" s="309"/>
      <c r="AL938" s="309"/>
      <c r="AM938" s="309"/>
    </row>
    <row r="939" spans="2:39" ht="15" customHeight="1">
      <c r="B939" s="456"/>
      <c r="C939" s="458"/>
      <c r="D939" s="297" t="s">
        <v>526</v>
      </c>
      <c r="E939" s="298">
        <v>0</v>
      </c>
      <c r="F939" s="299">
        <v>0</v>
      </c>
      <c r="G939" s="299">
        <v>10</v>
      </c>
      <c r="H939" s="299">
        <v>10</v>
      </c>
      <c r="I939" s="299">
        <v>12</v>
      </c>
      <c r="J939" s="299">
        <v>10</v>
      </c>
      <c r="K939" s="299">
        <v>10</v>
      </c>
      <c r="L939" s="299">
        <v>7.0000000000000007E-2</v>
      </c>
      <c r="M939" s="299">
        <v>1.86</v>
      </c>
      <c r="N939" s="299">
        <v>1.93</v>
      </c>
      <c r="O939" s="299"/>
      <c r="P939" s="299" t="s">
        <v>498</v>
      </c>
      <c r="Q939" s="299">
        <v>2.5</v>
      </c>
      <c r="R939" s="299">
        <v>11.2</v>
      </c>
      <c r="S939" s="300">
        <v>96</v>
      </c>
      <c r="X939" s="309"/>
      <c r="AC939" s="309"/>
      <c r="AF939" s="309"/>
      <c r="AG939" s="309"/>
      <c r="AH939" s="309"/>
      <c r="AI939" s="309"/>
      <c r="AJ939" s="309"/>
      <c r="AK939" s="309"/>
      <c r="AL939" s="309"/>
      <c r="AM939" s="309"/>
    </row>
    <row r="940" spans="2:39" ht="15" customHeight="1">
      <c r="B940" s="456"/>
      <c r="C940" s="458"/>
      <c r="D940" s="297" t="s">
        <v>527</v>
      </c>
      <c r="E940" s="298">
        <v>0</v>
      </c>
      <c r="F940" s="299">
        <v>0</v>
      </c>
      <c r="G940" s="299">
        <v>10</v>
      </c>
      <c r="H940" s="299">
        <v>10</v>
      </c>
      <c r="I940" s="299">
        <v>14</v>
      </c>
      <c r="J940" s="299">
        <v>9</v>
      </c>
      <c r="K940" s="299">
        <v>7</v>
      </c>
      <c r="L940" s="299">
        <v>0</v>
      </c>
      <c r="M940" s="299">
        <v>1.9</v>
      </c>
      <c r="N940" s="299">
        <v>1.9</v>
      </c>
      <c r="O940" s="299"/>
      <c r="P940" s="299" t="s">
        <v>498</v>
      </c>
      <c r="Q940" s="299">
        <v>2.7</v>
      </c>
      <c r="R940" s="299">
        <v>11.3</v>
      </c>
      <c r="S940" s="300">
        <v>97</v>
      </c>
      <c r="X940" s="309"/>
      <c r="AC940" s="309"/>
      <c r="AF940" s="309"/>
      <c r="AG940" s="309"/>
      <c r="AH940" s="309"/>
      <c r="AI940" s="309"/>
      <c r="AJ940" s="309"/>
      <c r="AK940" s="309"/>
      <c r="AL940" s="309"/>
      <c r="AM940" s="309"/>
    </row>
    <row r="941" spans="2:39" ht="15" customHeight="1">
      <c r="B941" s="456"/>
      <c r="C941" s="458"/>
      <c r="D941" s="297" t="s">
        <v>528</v>
      </c>
      <c r="E941" s="298">
        <v>0</v>
      </c>
      <c r="F941" s="299">
        <v>0</v>
      </c>
      <c r="G941" s="299">
        <v>8</v>
      </c>
      <c r="H941" s="299">
        <v>8</v>
      </c>
      <c r="I941" s="299">
        <v>17</v>
      </c>
      <c r="J941" s="299">
        <v>13</v>
      </c>
      <c r="K941" s="299">
        <v>2</v>
      </c>
      <c r="L941" s="299">
        <v>0.03</v>
      </c>
      <c r="M941" s="299">
        <v>1.9</v>
      </c>
      <c r="N941" s="299">
        <v>1.93</v>
      </c>
      <c r="O941" s="299"/>
      <c r="P941" s="299" t="s">
        <v>498</v>
      </c>
      <c r="Q941" s="299">
        <v>3</v>
      </c>
      <c r="R941" s="299">
        <v>11.4</v>
      </c>
      <c r="S941" s="300">
        <v>97</v>
      </c>
      <c r="X941" s="309"/>
      <c r="AC941" s="309"/>
      <c r="AF941" s="309"/>
      <c r="AG941" s="309"/>
      <c r="AH941" s="309"/>
      <c r="AI941" s="309"/>
      <c r="AJ941" s="309"/>
      <c r="AK941" s="309"/>
      <c r="AL941" s="309"/>
      <c r="AM941" s="309"/>
    </row>
    <row r="942" spans="2:39" ht="15" customHeight="1">
      <c r="B942" s="456"/>
      <c r="C942" s="459"/>
      <c r="D942" s="297" t="s">
        <v>529</v>
      </c>
      <c r="E942" s="298">
        <v>0</v>
      </c>
      <c r="F942" s="299">
        <v>0</v>
      </c>
      <c r="G942" s="299">
        <v>7</v>
      </c>
      <c r="H942" s="299">
        <v>7</v>
      </c>
      <c r="I942" s="299">
        <v>18</v>
      </c>
      <c r="J942" s="299">
        <v>6</v>
      </c>
      <c r="K942" s="299">
        <v>1</v>
      </c>
      <c r="L942" s="299">
        <v>0.21</v>
      </c>
      <c r="M942" s="299">
        <v>1.84</v>
      </c>
      <c r="N942" s="299">
        <v>2.0499999999999998</v>
      </c>
      <c r="O942" s="299"/>
      <c r="P942" s="299" t="s">
        <v>498</v>
      </c>
      <c r="Q942" s="299">
        <v>2.2999999999999998</v>
      </c>
      <c r="R942" s="299">
        <v>11.8</v>
      </c>
      <c r="S942" s="300">
        <v>96</v>
      </c>
      <c r="X942" s="309"/>
      <c r="AC942" s="309"/>
      <c r="AF942" s="309"/>
      <c r="AG942" s="309"/>
      <c r="AH942" s="309"/>
      <c r="AI942" s="309"/>
      <c r="AJ942" s="309"/>
      <c r="AK942" s="309"/>
      <c r="AL942" s="309"/>
      <c r="AM942" s="309"/>
    </row>
    <row r="943" spans="2:39" ht="15" customHeight="1">
      <c r="B943" s="456"/>
      <c r="C943" s="457">
        <v>42672</v>
      </c>
      <c r="D943" s="297" t="s">
        <v>492</v>
      </c>
      <c r="E943" s="298">
        <v>0</v>
      </c>
      <c r="F943" s="299">
        <v>0</v>
      </c>
      <c r="G943" s="299">
        <v>7</v>
      </c>
      <c r="H943" s="299">
        <v>7</v>
      </c>
      <c r="I943" s="299">
        <v>19</v>
      </c>
      <c r="J943" s="299">
        <v>9</v>
      </c>
      <c r="K943" s="299">
        <v>5</v>
      </c>
      <c r="L943" s="299">
        <v>0.04</v>
      </c>
      <c r="M943" s="299">
        <v>1.95</v>
      </c>
      <c r="N943" s="299">
        <v>1.99</v>
      </c>
      <c r="O943" s="299"/>
      <c r="P943" s="299" t="s">
        <v>493</v>
      </c>
      <c r="Q943" s="299">
        <v>1.6</v>
      </c>
      <c r="R943" s="299">
        <v>11.7</v>
      </c>
      <c r="S943" s="300">
        <v>96</v>
      </c>
      <c r="X943" s="309"/>
      <c r="AC943" s="309"/>
      <c r="AF943" s="309"/>
      <c r="AG943" s="309"/>
      <c r="AH943" s="309"/>
      <c r="AI943" s="309"/>
      <c r="AJ943" s="309"/>
      <c r="AK943" s="309"/>
      <c r="AL943" s="309"/>
      <c r="AM943" s="309"/>
    </row>
    <row r="944" spans="2:39" ht="15" customHeight="1">
      <c r="B944" s="456"/>
      <c r="C944" s="458"/>
      <c r="D944" s="297" t="s">
        <v>495</v>
      </c>
      <c r="E944" s="298">
        <v>0</v>
      </c>
      <c r="F944" s="299">
        <v>0</v>
      </c>
      <c r="G944" s="299">
        <v>9</v>
      </c>
      <c r="H944" s="299">
        <v>9</v>
      </c>
      <c r="I944" s="299">
        <v>17</v>
      </c>
      <c r="J944" s="299">
        <v>13</v>
      </c>
      <c r="K944" s="299">
        <v>7</v>
      </c>
      <c r="L944" s="299">
        <v>0.06</v>
      </c>
      <c r="M944" s="299">
        <v>1.89</v>
      </c>
      <c r="N944" s="299">
        <v>1.95</v>
      </c>
      <c r="O944" s="299"/>
      <c r="P944" s="299" t="s">
        <v>493</v>
      </c>
      <c r="Q944" s="299">
        <v>2.5</v>
      </c>
      <c r="R944" s="299">
        <v>11.3</v>
      </c>
      <c r="S944" s="300">
        <v>94</v>
      </c>
      <c r="X944" s="309"/>
      <c r="AC944" s="309"/>
      <c r="AF944" s="309"/>
      <c r="AG944" s="309"/>
      <c r="AH944" s="309"/>
      <c r="AI944" s="309"/>
      <c r="AJ944" s="309"/>
      <c r="AK944" s="309"/>
      <c r="AL944" s="309"/>
      <c r="AM944" s="309"/>
    </row>
    <row r="945" spans="2:39" ht="15" customHeight="1">
      <c r="B945" s="456"/>
      <c r="C945" s="458"/>
      <c r="D945" s="297" t="s">
        <v>497</v>
      </c>
      <c r="E945" s="298">
        <v>0</v>
      </c>
      <c r="F945" s="299">
        <v>0</v>
      </c>
      <c r="G945" s="299">
        <v>11</v>
      </c>
      <c r="H945" s="299">
        <v>11</v>
      </c>
      <c r="I945" s="299">
        <v>15</v>
      </c>
      <c r="J945" s="299">
        <v>7</v>
      </c>
      <c r="K945" s="299">
        <v>1</v>
      </c>
      <c r="L945" s="299">
        <v>7.0000000000000007E-2</v>
      </c>
      <c r="M945" s="299">
        <v>1.81</v>
      </c>
      <c r="N945" s="299">
        <v>1.88</v>
      </c>
      <c r="O945" s="299"/>
      <c r="P945" s="299" t="s">
        <v>539</v>
      </c>
      <c r="Q945" s="299">
        <v>1.4</v>
      </c>
      <c r="R945" s="299">
        <v>10.9</v>
      </c>
      <c r="S945" s="300">
        <v>93</v>
      </c>
      <c r="X945" s="309"/>
      <c r="AC945" s="309"/>
      <c r="AF945" s="309"/>
      <c r="AG945" s="309"/>
      <c r="AH945" s="309"/>
      <c r="AI945" s="309"/>
      <c r="AJ945" s="309"/>
      <c r="AK945" s="309"/>
      <c r="AL945" s="309"/>
      <c r="AM945" s="309"/>
    </row>
    <row r="946" spans="2:39" ht="15" customHeight="1">
      <c r="B946" s="456"/>
      <c r="C946" s="458"/>
      <c r="D946" s="297" t="s">
        <v>500</v>
      </c>
      <c r="E946" s="298">
        <v>0</v>
      </c>
      <c r="F946" s="299">
        <v>0</v>
      </c>
      <c r="G946" s="299">
        <v>7</v>
      </c>
      <c r="H946" s="299">
        <v>7</v>
      </c>
      <c r="I946" s="299">
        <v>18</v>
      </c>
      <c r="J946" s="299">
        <v>13</v>
      </c>
      <c r="K946" s="299">
        <v>5</v>
      </c>
      <c r="L946" s="299">
        <v>0</v>
      </c>
      <c r="M946" s="299">
        <v>1.9</v>
      </c>
      <c r="N946" s="299">
        <v>1.9</v>
      </c>
      <c r="O946" s="299"/>
      <c r="P946" s="299" t="s">
        <v>506</v>
      </c>
      <c r="Q946" s="299">
        <v>1.1000000000000001</v>
      </c>
      <c r="R946" s="299">
        <v>10</v>
      </c>
      <c r="S946" s="300">
        <v>92</v>
      </c>
      <c r="X946" s="309"/>
      <c r="AC946" s="309"/>
      <c r="AF946" s="309"/>
      <c r="AG946" s="309"/>
      <c r="AH946" s="309"/>
      <c r="AI946" s="309"/>
      <c r="AJ946" s="309"/>
      <c r="AK946" s="309"/>
      <c r="AL946" s="309"/>
      <c r="AM946" s="309"/>
    </row>
    <row r="947" spans="2:39" ht="15" customHeight="1">
      <c r="B947" s="456"/>
      <c r="C947" s="458"/>
      <c r="D947" s="297" t="s">
        <v>503</v>
      </c>
      <c r="E947" s="298">
        <v>0</v>
      </c>
      <c r="F947" s="299">
        <v>0</v>
      </c>
      <c r="G947" s="299">
        <v>7</v>
      </c>
      <c r="H947" s="299">
        <v>7</v>
      </c>
      <c r="I947" s="299">
        <v>14</v>
      </c>
      <c r="J947" s="299">
        <v>8</v>
      </c>
      <c r="K947" s="299">
        <v>4</v>
      </c>
      <c r="L947" s="299">
        <v>0.02</v>
      </c>
      <c r="M947" s="299">
        <v>1.95</v>
      </c>
      <c r="N947" s="299">
        <v>1.97</v>
      </c>
      <c r="O947" s="299"/>
      <c r="P947" s="299" t="s">
        <v>506</v>
      </c>
      <c r="Q947" s="299">
        <v>1.3</v>
      </c>
      <c r="R947" s="299">
        <v>10.4</v>
      </c>
      <c r="S947" s="300">
        <v>93</v>
      </c>
      <c r="X947" s="309"/>
      <c r="AC947" s="309"/>
      <c r="AF947" s="309"/>
      <c r="AG947" s="309"/>
      <c r="AH947" s="309"/>
      <c r="AI947" s="309"/>
      <c r="AJ947" s="309"/>
      <c r="AK947" s="309"/>
      <c r="AL947" s="309"/>
      <c r="AM947" s="309"/>
    </row>
    <row r="948" spans="2:39" ht="15" customHeight="1">
      <c r="B948" s="456"/>
      <c r="C948" s="458"/>
      <c r="D948" s="297" t="s">
        <v>505</v>
      </c>
      <c r="E948" s="298">
        <v>0</v>
      </c>
      <c r="F948" s="299">
        <v>0</v>
      </c>
      <c r="G948" s="299">
        <v>9</v>
      </c>
      <c r="H948" s="299">
        <v>9</v>
      </c>
      <c r="I948" s="299">
        <v>10</v>
      </c>
      <c r="J948" s="299">
        <v>11</v>
      </c>
      <c r="K948" s="299">
        <v>8</v>
      </c>
      <c r="L948" s="299">
        <v>0.02</v>
      </c>
      <c r="M948" s="299">
        <v>1.94</v>
      </c>
      <c r="N948" s="299">
        <v>1.96</v>
      </c>
      <c r="O948" s="299"/>
      <c r="P948" s="299" t="s">
        <v>515</v>
      </c>
      <c r="Q948" s="299">
        <v>1.7</v>
      </c>
      <c r="R948" s="299">
        <v>10.3</v>
      </c>
      <c r="S948" s="300">
        <v>96</v>
      </c>
      <c r="X948" s="309"/>
      <c r="AC948" s="309"/>
      <c r="AF948" s="309"/>
      <c r="AG948" s="309"/>
      <c r="AH948" s="309"/>
      <c r="AI948" s="309"/>
      <c r="AJ948" s="309"/>
      <c r="AK948" s="309"/>
      <c r="AL948" s="309"/>
      <c r="AM948" s="309"/>
    </row>
    <row r="949" spans="2:39" ht="15" customHeight="1">
      <c r="B949" s="456"/>
      <c r="C949" s="458"/>
      <c r="D949" s="297" t="s">
        <v>508</v>
      </c>
      <c r="E949" s="298">
        <v>0</v>
      </c>
      <c r="F949" s="299">
        <v>1</v>
      </c>
      <c r="G949" s="299">
        <v>12</v>
      </c>
      <c r="H949" s="299">
        <v>13</v>
      </c>
      <c r="I949" s="299">
        <v>8</v>
      </c>
      <c r="J949" s="299">
        <v>12</v>
      </c>
      <c r="K949" s="299">
        <v>4</v>
      </c>
      <c r="L949" s="299">
        <v>0.08</v>
      </c>
      <c r="M949" s="299">
        <v>1.89</v>
      </c>
      <c r="N949" s="299">
        <v>1.97</v>
      </c>
      <c r="O949" s="299"/>
      <c r="P949" s="299" t="s">
        <v>518</v>
      </c>
      <c r="Q949" s="299">
        <v>0.5</v>
      </c>
      <c r="R949" s="299">
        <v>11.2</v>
      </c>
      <c r="S949" s="300">
        <v>96</v>
      </c>
      <c r="X949" s="309"/>
      <c r="AC949" s="309"/>
      <c r="AF949" s="309"/>
      <c r="AG949" s="309"/>
      <c r="AH949" s="309"/>
      <c r="AI949" s="309"/>
      <c r="AJ949" s="309"/>
      <c r="AK949" s="309"/>
      <c r="AL949" s="309"/>
      <c r="AM949" s="309"/>
    </row>
    <row r="950" spans="2:39" ht="15" customHeight="1">
      <c r="B950" s="456"/>
      <c r="C950" s="458"/>
      <c r="D950" s="297" t="s">
        <v>510</v>
      </c>
      <c r="E950" s="298">
        <v>0</v>
      </c>
      <c r="F950" s="299">
        <v>5</v>
      </c>
      <c r="G950" s="299">
        <v>14</v>
      </c>
      <c r="H950" s="299">
        <v>19</v>
      </c>
      <c r="I950" s="299">
        <v>9</v>
      </c>
      <c r="J950" s="299">
        <v>15</v>
      </c>
      <c r="K950" s="299">
        <v>10</v>
      </c>
      <c r="L950" s="299">
        <v>0</v>
      </c>
      <c r="M950" s="299">
        <v>1.84</v>
      </c>
      <c r="N950" s="299">
        <v>1.84</v>
      </c>
      <c r="O950" s="299"/>
      <c r="P950" s="299" t="s">
        <v>538</v>
      </c>
      <c r="Q950" s="299">
        <v>0.6</v>
      </c>
      <c r="R950" s="299">
        <v>13.6</v>
      </c>
      <c r="S950" s="300">
        <v>88</v>
      </c>
      <c r="X950" s="309"/>
      <c r="AC950" s="309"/>
      <c r="AF950" s="309"/>
      <c r="AG950" s="309"/>
      <c r="AH950" s="309"/>
      <c r="AI950" s="309"/>
      <c r="AJ950" s="309"/>
      <c r="AK950" s="309"/>
      <c r="AL950" s="309"/>
      <c r="AM950" s="309"/>
    </row>
    <row r="951" spans="2:39" ht="15" customHeight="1">
      <c r="B951" s="456"/>
      <c r="C951" s="458"/>
      <c r="D951" s="297" t="s">
        <v>511</v>
      </c>
      <c r="E951" s="298">
        <v>0</v>
      </c>
      <c r="F951" s="299">
        <v>3</v>
      </c>
      <c r="G951" s="299">
        <v>10</v>
      </c>
      <c r="H951" s="299">
        <v>13</v>
      </c>
      <c r="I951" s="299">
        <v>17</v>
      </c>
      <c r="J951" s="299">
        <v>12</v>
      </c>
      <c r="K951" s="299">
        <v>9</v>
      </c>
      <c r="L951" s="299">
        <v>7.0000000000000007E-2</v>
      </c>
      <c r="M951" s="299">
        <v>1.97</v>
      </c>
      <c r="N951" s="299">
        <v>2.04</v>
      </c>
      <c r="O951" s="299"/>
      <c r="P951" s="299" t="s">
        <v>518</v>
      </c>
      <c r="Q951" s="299">
        <v>1.8</v>
      </c>
      <c r="R951" s="299">
        <v>16</v>
      </c>
      <c r="S951" s="300">
        <v>76</v>
      </c>
      <c r="X951" s="309"/>
      <c r="AC951" s="309"/>
      <c r="AF951" s="309"/>
      <c r="AG951" s="309"/>
      <c r="AH951" s="309"/>
      <c r="AI951" s="309"/>
      <c r="AJ951" s="309"/>
      <c r="AK951" s="309"/>
      <c r="AL951" s="309"/>
      <c r="AM951" s="309"/>
    </row>
    <row r="952" spans="2:39" ht="15" customHeight="1" thickBot="1">
      <c r="B952" s="456"/>
      <c r="C952" s="458"/>
      <c r="D952" s="310" t="s">
        <v>512</v>
      </c>
      <c r="E952" s="311">
        <v>0</v>
      </c>
      <c r="F952" s="304">
        <v>1</v>
      </c>
      <c r="G952" s="304">
        <v>8</v>
      </c>
      <c r="H952" s="304">
        <v>9</v>
      </c>
      <c r="I952" s="304">
        <v>26</v>
      </c>
      <c r="J952" s="304">
        <v>17</v>
      </c>
      <c r="K952" s="304">
        <v>11</v>
      </c>
      <c r="L952" s="304">
        <v>0.04</v>
      </c>
      <c r="M952" s="304">
        <v>1.93</v>
      </c>
      <c r="N952" s="304">
        <v>1.97</v>
      </c>
      <c r="O952" s="304"/>
      <c r="P952" s="304" t="s">
        <v>518</v>
      </c>
      <c r="Q952" s="304">
        <v>2.5</v>
      </c>
      <c r="R952" s="304">
        <v>17.899999999999999</v>
      </c>
      <c r="S952" s="305">
        <v>69</v>
      </c>
      <c r="X952" s="309"/>
      <c r="AC952" s="309"/>
      <c r="AF952" s="309"/>
      <c r="AG952" s="309"/>
      <c r="AH952" s="309"/>
      <c r="AI952" s="309"/>
      <c r="AJ952" s="309"/>
      <c r="AK952" s="309"/>
      <c r="AL952" s="309"/>
      <c r="AM952" s="309"/>
    </row>
    <row r="953" spans="2:39" ht="15" customHeight="1">
      <c r="B953" s="456" t="s">
        <v>537</v>
      </c>
      <c r="C953" s="458"/>
      <c r="D953" s="293" t="s">
        <v>514</v>
      </c>
      <c r="E953" s="294">
        <v>0</v>
      </c>
      <c r="F953" s="295">
        <v>1</v>
      </c>
      <c r="G953" s="295">
        <v>9</v>
      </c>
      <c r="H953" s="295">
        <v>10</v>
      </c>
      <c r="I953" s="295">
        <v>31</v>
      </c>
      <c r="J953" s="295">
        <v>17</v>
      </c>
      <c r="K953" s="295">
        <v>9</v>
      </c>
      <c r="L953" s="295">
        <v>0.03</v>
      </c>
      <c r="M953" s="295">
        <v>1.87</v>
      </c>
      <c r="N953" s="295">
        <v>1.9</v>
      </c>
      <c r="O953" s="295"/>
      <c r="P953" s="295" t="s">
        <v>538</v>
      </c>
      <c r="Q953" s="295">
        <v>2</v>
      </c>
      <c r="R953" s="295">
        <v>19.7</v>
      </c>
      <c r="S953" s="296">
        <v>55</v>
      </c>
      <c r="X953" s="309"/>
      <c r="AC953" s="309"/>
      <c r="AF953" s="309"/>
      <c r="AG953" s="309"/>
      <c r="AH953" s="309"/>
      <c r="AI953" s="309"/>
      <c r="AJ953" s="309"/>
      <c r="AK953" s="309"/>
      <c r="AL953" s="309"/>
      <c r="AM953" s="309"/>
    </row>
    <row r="954" spans="2:39" ht="15" customHeight="1">
      <c r="B954" s="456"/>
      <c r="C954" s="458"/>
      <c r="D954" s="297" t="s">
        <v>516</v>
      </c>
      <c r="E954" s="298">
        <v>0</v>
      </c>
      <c r="F954" s="299">
        <v>1</v>
      </c>
      <c r="G954" s="299">
        <v>8</v>
      </c>
      <c r="H954" s="299">
        <v>9</v>
      </c>
      <c r="I954" s="299">
        <v>37</v>
      </c>
      <c r="J954" s="299">
        <v>6</v>
      </c>
      <c r="K954" s="299">
        <v>3</v>
      </c>
      <c r="L954" s="299">
        <v>0.05</v>
      </c>
      <c r="M954" s="299">
        <v>1.71</v>
      </c>
      <c r="N954" s="299">
        <v>1.76</v>
      </c>
      <c r="O954" s="299"/>
      <c r="P954" s="299" t="s">
        <v>498</v>
      </c>
      <c r="Q954" s="299">
        <v>6</v>
      </c>
      <c r="R954" s="299">
        <v>19.8</v>
      </c>
      <c r="S954" s="300">
        <v>51</v>
      </c>
      <c r="X954" s="309"/>
      <c r="AC954" s="309"/>
      <c r="AF954" s="309"/>
      <c r="AG954" s="309"/>
      <c r="AH954" s="309"/>
      <c r="AI954" s="309"/>
      <c r="AJ954" s="309"/>
      <c r="AK954" s="309"/>
      <c r="AL954" s="309"/>
      <c r="AM954" s="309"/>
    </row>
    <row r="955" spans="2:39" ht="15" customHeight="1">
      <c r="B955" s="456"/>
      <c r="C955" s="458"/>
      <c r="D955" s="297" t="s">
        <v>517</v>
      </c>
      <c r="E955" s="298">
        <v>0</v>
      </c>
      <c r="F955" s="299">
        <v>1</v>
      </c>
      <c r="G955" s="299">
        <v>5</v>
      </c>
      <c r="H955" s="299">
        <v>6</v>
      </c>
      <c r="I955" s="299">
        <v>39</v>
      </c>
      <c r="J955" s="299">
        <v>8</v>
      </c>
      <c r="K955" s="299">
        <v>-1</v>
      </c>
      <c r="L955" s="299">
        <v>0.02</v>
      </c>
      <c r="M955" s="299">
        <v>1.86</v>
      </c>
      <c r="N955" s="299">
        <v>1.88</v>
      </c>
      <c r="O955" s="299"/>
      <c r="P955" s="299" t="s">
        <v>506</v>
      </c>
      <c r="Q955" s="299">
        <v>5.3</v>
      </c>
      <c r="R955" s="299">
        <v>19.7</v>
      </c>
      <c r="S955" s="300">
        <v>43</v>
      </c>
      <c r="X955" s="309"/>
      <c r="AC955" s="309"/>
      <c r="AF955" s="309"/>
      <c r="AG955" s="309"/>
      <c r="AH955" s="309"/>
      <c r="AI955" s="309"/>
      <c r="AJ955" s="309"/>
      <c r="AK955" s="309"/>
      <c r="AL955" s="309"/>
      <c r="AM955" s="309"/>
    </row>
    <row r="956" spans="2:39" ht="15" customHeight="1">
      <c r="B956" s="456"/>
      <c r="C956" s="458"/>
      <c r="D956" s="297" t="s">
        <v>519</v>
      </c>
      <c r="E956" s="298">
        <v>0</v>
      </c>
      <c r="F956" s="299">
        <v>0</v>
      </c>
      <c r="G956" s="299">
        <v>4</v>
      </c>
      <c r="H956" s="299">
        <v>4</v>
      </c>
      <c r="I956" s="299">
        <v>40</v>
      </c>
      <c r="J956" s="299">
        <v>5</v>
      </c>
      <c r="K956" s="299">
        <v>-3</v>
      </c>
      <c r="L956" s="299">
        <v>0.04</v>
      </c>
      <c r="M956" s="299">
        <v>1.83</v>
      </c>
      <c r="N956" s="299">
        <v>1.87</v>
      </c>
      <c r="O956" s="299"/>
      <c r="P956" s="299" t="s">
        <v>498</v>
      </c>
      <c r="Q956" s="299">
        <v>5</v>
      </c>
      <c r="R956" s="299">
        <v>17.399999999999999</v>
      </c>
      <c r="S956" s="300">
        <v>43</v>
      </c>
      <c r="X956" s="309"/>
      <c r="AC956" s="309"/>
      <c r="AF956" s="309"/>
      <c r="AG956" s="309"/>
      <c r="AH956" s="309"/>
      <c r="AI956" s="309"/>
      <c r="AJ956" s="309"/>
      <c r="AK956" s="309"/>
      <c r="AL956" s="309"/>
      <c r="AM956" s="309"/>
    </row>
    <row r="957" spans="2:39" ht="15" customHeight="1">
      <c r="B957" s="456"/>
      <c r="C957" s="458"/>
      <c r="D957" s="297" t="s">
        <v>520</v>
      </c>
      <c r="E957" s="298">
        <v>0</v>
      </c>
      <c r="F957" s="299">
        <v>0</v>
      </c>
      <c r="G957" s="299">
        <v>3</v>
      </c>
      <c r="H957" s="299">
        <v>3</v>
      </c>
      <c r="I957" s="299">
        <v>38</v>
      </c>
      <c r="J957" s="299">
        <v>6</v>
      </c>
      <c r="K957" s="299">
        <v>-3</v>
      </c>
      <c r="L957" s="299">
        <v>0.02</v>
      </c>
      <c r="M957" s="299">
        <v>1.79</v>
      </c>
      <c r="N957" s="299">
        <v>1.81</v>
      </c>
      <c r="O957" s="299"/>
      <c r="P957" s="299" t="s">
        <v>506</v>
      </c>
      <c r="Q957" s="299">
        <v>4.5</v>
      </c>
      <c r="R957" s="299">
        <v>16.7</v>
      </c>
      <c r="S957" s="300">
        <v>41</v>
      </c>
      <c r="X957" s="309"/>
      <c r="AC957" s="309"/>
      <c r="AF957" s="309"/>
      <c r="AG957" s="309"/>
      <c r="AH957" s="309"/>
      <c r="AI957" s="309"/>
      <c r="AJ957" s="309"/>
      <c r="AK957" s="309"/>
      <c r="AL957" s="309"/>
      <c r="AM957" s="309"/>
    </row>
    <row r="958" spans="2:39" ht="15" customHeight="1">
      <c r="B958" s="456"/>
      <c r="C958" s="458"/>
      <c r="D958" s="297" t="s">
        <v>521</v>
      </c>
      <c r="E958" s="298">
        <v>0</v>
      </c>
      <c r="F958" s="299">
        <v>0</v>
      </c>
      <c r="G958" s="299">
        <v>3</v>
      </c>
      <c r="H958" s="299">
        <v>3</v>
      </c>
      <c r="I958" s="299">
        <v>39</v>
      </c>
      <c r="J958" s="299">
        <v>6</v>
      </c>
      <c r="K958" s="299">
        <v>6</v>
      </c>
      <c r="L958" s="299">
        <v>0</v>
      </c>
      <c r="M958" s="299">
        <v>1.8</v>
      </c>
      <c r="N958" s="299">
        <v>1.8</v>
      </c>
      <c r="O958" s="299"/>
      <c r="P958" s="299" t="s">
        <v>506</v>
      </c>
      <c r="Q958" s="299">
        <v>4.2</v>
      </c>
      <c r="R958" s="299">
        <v>15.3</v>
      </c>
      <c r="S958" s="300">
        <v>44</v>
      </c>
      <c r="X958" s="309"/>
      <c r="AC958" s="309"/>
      <c r="AF958" s="309"/>
      <c r="AG958" s="309"/>
      <c r="AH958" s="309"/>
      <c r="AI958" s="309"/>
      <c r="AJ958" s="309"/>
      <c r="AK958" s="309"/>
      <c r="AL958" s="309"/>
      <c r="AM958" s="309"/>
    </row>
    <row r="959" spans="2:39" ht="15" customHeight="1">
      <c r="B959" s="456"/>
      <c r="C959" s="458"/>
      <c r="D959" s="297" t="s">
        <v>522</v>
      </c>
      <c r="E959" s="298">
        <v>0</v>
      </c>
      <c r="F959" s="299">
        <v>0</v>
      </c>
      <c r="G959" s="299">
        <v>3</v>
      </c>
      <c r="H959" s="299">
        <v>3</v>
      </c>
      <c r="I959" s="299">
        <v>36</v>
      </c>
      <c r="J959" s="299">
        <v>8</v>
      </c>
      <c r="K959" s="299">
        <v>7</v>
      </c>
      <c r="L959" s="299">
        <v>0.01</v>
      </c>
      <c r="M959" s="299">
        <v>1.88</v>
      </c>
      <c r="N959" s="299">
        <v>1.89</v>
      </c>
      <c r="O959" s="299"/>
      <c r="P959" s="299" t="s">
        <v>506</v>
      </c>
      <c r="Q959" s="299">
        <v>5.0999999999999996</v>
      </c>
      <c r="R959" s="299">
        <v>13.2</v>
      </c>
      <c r="S959" s="300">
        <v>51</v>
      </c>
      <c r="X959" s="309"/>
      <c r="AC959" s="309"/>
      <c r="AF959" s="309"/>
      <c r="AG959" s="309"/>
      <c r="AH959" s="309"/>
      <c r="AI959" s="309"/>
      <c r="AJ959" s="309"/>
      <c r="AK959" s="309"/>
      <c r="AL959" s="309"/>
      <c r="AM959" s="309"/>
    </row>
    <row r="960" spans="2:39" ht="15" customHeight="1">
      <c r="B960" s="456"/>
      <c r="C960" s="458"/>
      <c r="D960" s="297" t="s">
        <v>523</v>
      </c>
      <c r="E960" s="298">
        <v>0</v>
      </c>
      <c r="F960" s="299">
        <v>0</v>
      </c>
      <c r="G960" s="299">
        <v>3</v>
      </c>
      <c r="H960" s="299">
        <v>3</v>
      </c>
      <c r="I960" s="299">
        <v>35</v>
      </c>
      <c r="J960" s="299">
        <v>11</v>
      </c>
      <c r="K960" s="299">
        <v>7</v>
      </c>
      <c r="L960" s="299">
        <v>0</v>
      </c>
      <c r="M960" s="299">
        <v>1.87</v>
      </c>
      <c r="N960" s="299">
        <v>1.87</v>
      </c>
      <c r="O960" s="299"/>
      <c r="P960" s="299" t="s">
        <v>506</v>
      </c>
      <c r="Q960" s="299">
        <v>4.5</v>
      </c>
      <c r="R960" s="299">
        <v>12.3</v>
      </c>
      <c r="S960" s="300">
        <v>54</v>
      </c>
      <c r="X960" s="309"/>
      <c r="AC960" s="309"/>
      <c r="AF960" s="309"/>
      <c r="AG960" s="309"/>
      <c r="AH960" s="309"/>
      <c r="AI960" s="309"/>
      <c r="AJ960" s="309"/>
      <c r="AK960" s="309"/>
      <c r="AL960" s="309"/>
      <c r="AM960" s="309"/>
    </row>
    <row r="961" spans="2:39" ht="15" customHeight="1">
      <c r="B961" s="456"/>
      <c r="C961" s="458"/>
      <c r="D961" s="297" t="s">
        <v>524</v>
      </c>
      <c r="E961" s="298">
        <v>0</v>
      </c>
      <c r="F961" s="299">
        <v>0</v>
      </c>
      <c r="G961" s="299">
        <v>2</v>
      </c>
      <c r="H961" s="299">
        <v>2</v>
      </c>
      <c r="I961" s="299">
        <v>36</v>
      </c>
      <c r="J961" s="299">
        <v>17</v>
      </c>
      <c r="K961" s="299">
        <v>7</v>
      </c>
      <c r="L961" s="299">
        <v>0</v>
      </c>
      <c r="M961" s="299">
        <v>1.87</v>
      </c>
      <c r="N961" s="299">
        <v>1.87</v>
      </c>
      <c r="O961" s="299"/>
      <c r="P961" s="299" t="s">
        <v>506</v>
      </c>
      <c r="Q961" s="299">
        <v>4.9000000000000004</v>
      </c>
      <c r="R961" s="299">
        <v>11.8</v>
      </c>
      <c r="S961" s="300">
        <v>54</v>
      </c>
      <c r="X961" s="309"/>
      <c r="AC961" s="309"/>
      <c r="AF961" s="309"/>
      <c r="AG961" s="309"/>
      <c r="AH961" s="309"/>
      <c r="AI961" s="309"/>
      <c r="AJ961" s="309"/>
      <c r="AK961" s="309"/>
      <c r="AL961" s="309"/>
      <c r="AM961" s="309"/>
    </row>
    <row r="962" spans="2:39" ht="15" customHeight="1">
      <c r="B962" s="456"/>
      <c r="C962" s="458"/>
      <c r="D962" s="297" t="s">
        <v>525</v>
      </c>
      <c r="E962" s="298">
        <v>0</v>
      </c>
      <c r="F962" s="299">
        <v>0</v>
      </c>
      <c r="G962" s="299">
        <v>2</v>
      </c>
      <c r="H962" s="299">
        <v>2</v>
      </c>
      <c r="I962" s="299">
        <v>36</v>
      </c>
      <c r="J962" s="299">
        <v>15</v>
      </c>
      <c r="K962" s="299">
        <v>14</v>
      </c>
      <c r="L962" s="299">
        <v>0</v>
      </c>
      <c r="M962" s="299">
        <v>1.9</v>
      </c>
      <c r="N962" s="299">
        <v>1.9</v>
      </c>
      <c r="O962" s="299"/>
      <c r="P962" s="299" t="s">
        <v>506</v>
      </c>
      <c r="Q962" s="299">
        <v>4.4000000000000004</v>
      </c>
      <c r="R962" s="299">
        <v>11.4</v>
      </c>
      <c r="S962" s="300">
        <v>53</v>
      </c>
      <c r="X962" s="309"/>
      <c r="AC962" s="309"/>
      <c r="AF962" s="309"/>
      <c r="AG962" s="309"/>
      <c r="AH962" s="309"/>
      <c r="AI962" s="309"/>
      <c r="AJ962" s="309"/>
      <c r="AK962" s="309"/>
      <c r="AL962" s="309"/>
      <c r="AM962" s="309"/>
    </row>
    <row r="963" spans="2:39" ht="15" customHeight="1">
      <c r="B963" s="456"/>
      <c r="C963" s="458"/>
      <c r="D963" s="297" t="s">
        <v>526</v>
      </c>
      <c r="E963" s="298">
        <v>0</v>
      </c>
      <c r="F963" s="299">
        <v>0</v>
      </c>
      <c r="G963" s="299">
        <v>1</v>
      </c>
      <c r="H963" s="299">
        <v>1</v>
      </c>
      <c r="I963" s="299">
        <v>36</v>
      </c>
      <c r="J963" s="299">
        <v>18</v>
      </c>
      <c r="K963" s="299">
        <v>12</v>
      </c>
      <c r="L963" s="299">
        <v>0.01</v>
      </c>
      <c r="M963" s="299">
        <v>1.93</v>
      </c>
      <c r="N963" s="299">
        <v>1.94</v>
      </c>
      <c r="O963" s="299"/>
      <c r="P963" s="299" t="s">
        <v>506</v>
      </c>
      <c r="Q963" s="299">
        <v>4.2</v>
      </c>
      <c r="R963" s="299">
        <v>10.9</v>
      </c>
      <c r="S963" s="300">
        <v>55</v>
      </c>
      <c r="X963" s="309"/>
      <c r="AC963" s="309"/>
      <c r="AF963" s="309"/>
      <c r="AG963" s="309"/>
      <c r="AH963" s="309"/>
      <c r="AI963" s="309"/>
      <c r="AJ963" s="309"/>
      <c r="AK963" s="309"/>
      <c r="AL963" s="309"/>
      <c r="AM963" s="309"/>
    </row>
    <row r="964" spans="2:39" ht="15" customHeight="1">
      <c r="B964" s="456"/>
      <c r="C964" s="458"/>
      <c r="D964" s="297" t="s">
        <v>527</v>
      </c>
      <c r="E964" s="298">
        <v>0</v>
      </c>
      <c r="F964" s="299">
        <v>0</v>
      </c>
      <c r="G964" s="299">
        <v>1</v>
      </c>
      <c r="H964" s="299">
        <v>1</v>
      </c>
      <c r="I964" s="299">
        <v>36</v>
      </c>
      <c r="J964" s="299">
        <v>19</v>
      </c>
      <c r="K964" s="299">
        <v>10</v>
      </c>
      <c r="L964" s="299">
        <v>0</v>
      </c>
      <c r="M964" s="299">
        <v>1.93</v>
      </c>
      <c r="N964" s="299">
        <v>1.93</v>
      </c>
      <c r="O964" s="299"/>
      <c r="P964" s="299" t="s">
        <v>506</v>
      </c>
      <c r="Q964" s="299">
        <v>2.4</v>
      </c>
      <c r="R964" s="299">
        <v>10.7</v>
      </c>
      <c r="S964" s="300">
        <v>53</v>
      </c>
      <c r="X964" s="309"/>
      <c r="AC964" s="309"/>
      <c r="AF964" s="309"/>
      <c r="AG964" s="309"/>
      <c r="AH964" s="309"/>
      <c r="AI964" s="309"/>
      <c r="AJ964" s="309"/>
      <c r="AK964" s="309"/>
      <c r="AL964" s="309"/>
      <c r="AM964" s="309"/>
    </row>
    <row r="965" spans="2:39" ht="15" customHeight="1">
      <c r="B965" s="456"/>
      <c r="C965" s="458"/>
      <c r="D965" s="297" t="s">
        <v>528</v>
      </c>
      <c r="E965" s="298">
        <v>0</v>
      </c>
      <c r="F965" s="299">
        <v>0</v>
      </c>
      <c r="G965" s="299">
        <v>1</v>
      </c>
      <c r="H965" s="299">
        <v>1</v>
      </c>
      <c r="I965" s="299">
        <v>33</v>
      </c>
      <c r="J965" s="299">
        <v>17</v>
      </c>
      <c r="K965" s="299">
        <v>10</v>
      </c>
      <c r="L965" s="299">
        <v>0.1</v>
      </c>
      <c r="M965" s="299">
        <v>1.86</v>
      </c>
      <c r="N965" s="299">
        <v>1.96</v>
      </c>
      <c r="O965" s="299"/>
      <c r="P965" s="299" t="s">
        <v>531</v>
      </c>
      <c r="Q965" s="299">
        <v>1.4</v>
      </c>
      <c r="R965" s="299">
        <v>10.1</v>
      </c>
      <c r="S965" s="300">
        <v>55</v>
      </c>
      <c r="X965" s="309"/>
      <c r="AC965" s="309"/>
      <c r="AF965" s="309"/>
      <c r="AG965" s="309"/>
      <c r="AH965" s="309"/>
      <c r="AI965" s="309"/>
      <c r="AJ965" s="309"/>
      <c r="AK965" s="309"/>
      <c r="AL965" s="309"/>
      <c r="AM965" s="309"/>
    </row>
    <row r="966" spans="2:39" ht="15" customHeight="1">
      <c r="B966" s="456"/>
      <c r="C966" s="459"/>
      <c r="D966" s="297" t="s">
        <v>529</v>
      </c>
      <c r="E966" s="298">
        <v>0</v>
      </c>
      <c r="F966" s="299">
        <v>0</v>
      </c>
      <c r="G966" s="299">
        <v>1</v>
      </c>
      <c r="H966" s="299">
        <v>1</v>
      </c>
      <c r="I966" s="299">
        <v>33</v>
      </c>
      <c r="J966" s="299">
        <v>13</v>
      </c>
      <c r="K966" s="299">
        <v>11</v>
      </c>
      <c r="L966" s="299">
        <v>0</v>
      </c>
      <c r="M966" s="299">
        <v>1.91</v>
      </c>
      <c r="N966" s="299">
        <v>1.91</v>
      </c>
      <c r="O966" s="299"/>
      <c r="P966" s="299" t="s">
        <v>534</v>
      </c>
      <c r="Q966" s="299">
        <v>1.1000000000000001</v>
      </c>
      <c r="R966" s="299">
        <v>9.8000000000000007</v>
      </c>
      <c r="S966" s="300">
        <v>56</v>
      </c>
      <c r="X966" s="309"/>
      <c r="AC966" s="309"/>
      <c r="AF966" s="309"/>
      <c r="AG966" s="309"/>
      <c r="AH966" s="309"/>
      <c r="AI966" s="309"/>
      <c r="AJ966" s="309"/>
      <c r="AK966" s="309"/>
      <c r="AL966" s="309"/>
      <c r="AM966" s="309"/>
    </row>
    <row r="967" spans="2:39" ht="15" customHeight="1">
      <c r="B967" s="456"/>
      <c r="C967" s="457">
        <v>42673</v>
      </c>
      <c r="D967" s="297" t="s">
        <v>492</v>
      </c>
      <c r="E967" s="298">
        <v>0</v>
      </c>
      <c r="F967" s="299">
        <v>0</v>
      </c>
      <c r="G967" s="299">
        <v>1</v>
      </c>
      <c r="H967" s="299">
        <v>1</v>
      </c>
      <c r="I967" s="299">
        <v>33</v>
      </c>
      <c r="J967" s="299">
        <v>21</v>
      </c>
      <c r="K967" s="299">
        <v>10</v>
      </c>
      <c r="L967" s="299">
        <v>0.37</v>
      </c>
      <c r="M967" s="299">
        <v>1.81</v>
      </c>
      <c r="N967" s="299">
        <v>2.1800000000000002</v>
      </c>
      <c r="O967" s="299"/>
      <c r="P967" s="299" t="s">
        <v>506</v>
      </c>
      <c r="Q967" s="299">
        <v>1.1000000000000001</v>
      </c>
      <c r="R967" s="299">
        <v>9.6999999999999993</v>
      </c>
      <c r="S967" s="300">
        <v>65</v>
      </c>
      <c r="X967" s="309"/>
      <c r="AC967" s="309"/>
      <c r="AF967" s="309"/>
      <c r="AG967" s="309"/>
      <c r="AH967" s="309"/>
      <c r="AI967" s="309"/>
      <c r="AJ967" s="309"/>
      <c r="AK967" s="309"/>
      <c r="AL967" s="309"/>
      <c r="AM967" s="309"/>
    </row>
    <row r="968" spans="2:39" ht="15" customHeight="1">
      <c r="B968" s="456"/>
      <c r="C968" s="458"/>
      <c r="D968" s="297" t="s">
        <v>495</v>
      </c>
      <c r="E968" s="298">
        <v>0</v>
      </c>
      <c r="F968" s="299">
        <v>0</v>
      </c>
      <c r="G968" s="299">
        <v>1</v>
      </c>
      <c r="H968" s="299">
        <v>1</v>
      </c>
      <c r="I968" s="299">
        <v>32</v>
      </c>
      <c r="J968" s="299">
        <v>12</v>
      </c>
      <c r="K968" s="299">
        <v>13</v>
      </c>
      <c r="L968" s="299">
        <v>0</v>
      </c>
      <c r="M968" s="299">
        <v>1.85</v>
      </c>
      <c r="N968" s="299">
        <v>1.85</v>
      </c>
      <c r="O968" s="299"/>
      <c r="P968" s="299" t="s">
        <v>506</v>
      </c>
      <c r="Q968" s="299">
        <v>2.2999999999999998</v>
      </c>
      <c r="R968" s="299">
        <v>9.5</v>
      </c>
      <c r="S968" s="300">
        <v>61</v>
      </c>
      <c r="X968" s="309"/>
      <c r="AC968" s="309"/>
      <c r="AF968" s="309"/>
      <c r="AG968" s="309"/>
      <c r="AH968" s="309"/>
      <c r="AI968" s="309"/>
      <c r="AJ968" s="309"/>
      <c r="AK968" s="309"/>
      <c r="AL968" s="309"/>
      <c r="AM968" s="309"/>
    </row>
    <row r="969" spans="2:39" ht="15" customHeight="1">
      <c r="B969" s="456"/>
      <c r="C969" s="458"/>
      <c r="D969" s="297" t="s">
        <v>497</v>
      </c>
      <c r="E969" s="298">
        <v>0</v>
      </c>
      <c r="F969" s="299">
        <v>0</v>
      </c>
      <c r="G969" s="299">
        <v>1</v>
      </c>
      <c r="H969" s="299">
        <v>1</v>
      </c>
      <c r="I969" s="299">
        <v>30</v>
      </c>
      <c r="J969" s="299">
        <v>19</v>
      </c>
      <c r="K969" s="299">
        <v>8</v>
      </c>
      <c r="L969" s="299">
        <v>0.03</v>
      </c>
      <c r="M969" s="299">
        <v>1.78</v>
      </c>
      <c r="N969" s="299">
        <v>1.81</v>
      </c>
      <c r="O969" s="299"/>
      <c r="P969" s="299" t="s">
        <v>506</v>
      </c>
      <c r="Q969" s="299">
        <v>1.5</v>
      </c>
      <c r="R969" s="299">
        <v>9.3000000000000007</v>
      </c>
      <c r="S969" s="300">
        <v>61</v>
      </c>
      <c r="X969" s="309"/>
      <c r="AC969" s="309"/>
      <c r="AF969" s="309"/>
      <c r="AG969" s="309"/>
      <c r="AH969" s="309"/>
      <c r="AI969" s="309"/>
      <c r="AJ969" s="309"/>
      <c r="AK969" s="309"/>
      <c r="AL969" s="309"/>
      <c r="AM969" s="309"/>
    </row>
    <row r="970" spans="2:39" ht="15" customHeight="1">
      <c r="B970" s="456"/>
      <c r="C970" s="458"/>
      <c r="D970" s="297" t="s">
        <v>500</v>
      </c>
      <c r="E970" s="298">
        <v>0</v>
      </c>
      <c r="F970" s="299">
        <v>0</v>
      </c>
      <c r="G970" s="299">
        <v>0</v>
      </c>
      <c r="H970" s="299">
        <v>0</v>
      </c>
      <c r="I970" s="299">
        <v>31</v>
      </c>
      <c r="J970" s="299">
        <v>14</v>
      </c>
      <c r="K970" s="299">
        <v>10</v>
      </c>
      <c r="L970" s="299">
        <v>0</v>
      </c>
      <c r="M970" s="299">
        <v>1.86</v>
      </c>
      <c r="N970" s="299">
        <v>1.86</v>
      </c>
      <c r="O970" s="299"/>
      <c r="P970" s="299" t="s">
        <v>498</v>
      </c>
      <c r="Q970" s="299">
        <v>1.9</v>
      </c>
      <c r="R970" s="299">
        <v>9.1999999999999993</v>
      </c>
      <c r="S970" s="300">
        <v>61</v>
      </c>
      <c r="X970" s="309"/>
      <c r="AC970" s="309"/>
      <c r="AF970" s="309"/>
      <c r="AG970" s="309"/>
      <c r="AH970" s="309"/>
      <c r="AI970" s="309"/>
      <c r="AJ970" s="309"/>
      <c r="AK970" s="309"/>
      <c r="AL970" s="309"/>
      <c r="AM970" s="309"/>
    </row>
    <row r="971" spans="2:39" ht="15" customHeight="1">
      <c r="B971" s="456"/>
      <c r="C971" s="458"/>
      <c r="D971" s="297" t="s">
        <v>503</v>
      </c>
      <c r="E971" s="298">
        <v>0</v>
      </c>
      <c r="F971" s="299">
        <v>0</v>
      </c>
      <c r="G971" s="299">
        <v>1</v>
      </c>
      <c r="H971" s="299">
        <v>1</v>
      </c>
      <c r="I971" s="299">
        <v>30</v>
      </c>
      <c r="J971" s="299">
        <v>17</v>
      </c>
      <c r="K971" s="299">
        <v>9</v>
      </c>
      <c r="L971" s="299">
        <v>0</v>
      </c>
      <c r="M971" s="299">
        <v>1.9</v>
      </c>
      <c r="N971" s="299">
        <v>1.9</v>
      </c>
      <c r="O971" s="299"/>
      <c r="P971" s="299" t="s">
        <v>498</v>
      </c>
      <c r="Q971" s="299">
        <v>1.3</v>
      </c>
      <c r="R971" s="299">
        <v>9</v>
      </c>
      <c r="S971" s="300">
        <v>63</v>
      </c>
      <c r="X971" s="309"/>
      <c r="AC971" s="309"/>
      <c r="AF971" s="309"/>
      <c r="AG971" s="309"/>
      <c r="AH971" s="309"/>
      <c r="AI971" s="309"/>
      <c r="AJ971" s="309"/>
      <c r="AK971" s="309"/>
      <c r="AL971" s="309"/>
      <c r="AM971" s="309"/>
    </row>
    <row r="972" spans="2:39" ht="15" customHeight="1">
      <c r="B972" s="456"/>
      <c r="C972" s="458"/>
      <c r="D972" s="297" t="s">
        <v>505</v>
      </c>
      <c r="E972" s="298">
        <v>0</v>
      </c>
      <c r="F972" s="299">
        <v>0</v>
      </c>
      <c r="G972" s="299">
        <v>1</v>
      </c>
      <c r="H972" s="299">
        <v>1</v>
      </c>
      <c r="I972" s="299">
        <v>28</v>
      </c>
      <c r="J972" s="299">
        <v>15</v>
      </c>
      <c r="K972" s="299">
        <v>9</v>
      </c>
      <c r="L972" s="299">
        <v>0</v>
      </c>
      <c r="M972" s="299">
        <v>1.84</v>
      </c>
      <c r="N972" s="299">
        <v>1.84</v>
      </c>
      <c r="O972" s="299"/>
      <c r="P972" s="299" t="s">
        <v>534</v>
      </c>
      <c r="Q972" s="299">
        <v>0.5</v>
      </c>
      <c r="R972" s="299">
        <v>8.9</v>
      </c>
      <c r="S972" s="300">
        <v>65</v>
      </c>
      <c r="X972" s="309"/>
      <c r="AC972" s="309"/>
      <c r="AF972" s="309"/>
      <c r="AG972" s="309"/>
      <c r="AH972" s="309"/>
      <c r="AI972" s="309"/>
      <c r="AJ972" s="309"/>
      <c r="AK972" s="309"/>
      <c r="AL972" s="309"/>
      <c r="AM972" s="309"/>
    </row>
    <row r="973" spans="2:39" ht="15" customHeight="1">
      <c r="B973" s="456"/>
      <c r="C973" s="458"/>
      <c r="D973" s="297" t="s">
        <v>508</v>
      </c>
      <c r="E973" s="298">
        <v>0</v>
      </c>
      <c r="F973" s="299">
        <v>0</v>
      </c>
      <c r="G973" s="299">
        <v>2</v>
      </c>
      <c r="H973" s="299">
        <v>2</v>
      </c>
      <c r="I973" s="299">
        <v>26</v>
      </c>
      <c r="J973" s="299">
        <v>17</v>
      </c>
      <c r="K973" s="299">
        <v>9</v>
      </c>
      <c r="L973" s="299">
        <v>0.04</v>
      </c>
      <c r="M973" s="299">
        <v>1.79</v>
      </c>
      <c r="N973" s="299">
        <v>1.83</v>
      </c>
      <c r="O973" s="299"/>
      <c r="P973" s="299" t="s">
        <v>506</v>
      </c>
      <c r="Q973" s="299">
        <v>0.9</v>
      </c>
      <c r="R973" s="299">
        <v>8.9</v>
      </c>
      <c r="S973" s="300">
        <v>61</v>
      </c>
      <c r="X973" s="309"/>
      <c r="AC973" s="309"/>
      <c r="AF973" s="309"/>
      <c r="AG973" s="309"/>
      <c r="AH973" s="309"/>
      <c r="AI973" s="309"/>
      <c r="AJ973" s="309"/>
      <c r="AK973" s="309"/>
      <c r="AL973" s="309"/>
      <c r="AM973" s="309"/>
    </row>
    <row r="974" spans="2:39" ht="15" customHeight="1">
      <c r="B974" s="456"/>
      <c r="C974" s="458"/>
      <c r="D974" s="297" t="s">
        <v>510</v>
      </c>
      <c r="E974" s="298">
        <v>0</v>
      </c>
      <c r="F974" s="299">
        <v>0</v>
      </c>
      <c r="G974" s="299">
        <v>3</v>
      </c>
      <c r="H974" s="299">
        <v>3</v>
      </c>
      <c r="I974" s="299">
        <v>26</v>
      </c>
      <c r="J974" s="299">
        <v>18</v>
      </c>
      <c r="K974" s="299">
        <v>14</v>
      </c>
      <c r="L974" s="299">
        <v>0</v>
      </c>
      <c r="M974" s="299">
        <v>1.97</v>
      </c>
      <c r="N974" s="299">
        <v>1.97</v>
      </c>
      <c r="O974" s="299"/>
      <c r="P974" s="299" t="s">
        <v>498</v>
      </c>
      <c r="Q974" s="299">
        <v>1.3</v>
      </c>
      <c r="R974" s="299">
        <v>10.3</v>
      </c>
      <c r="S974" s="300">
        <v>56</v>
      </c>
      <c r="X974" s="309"/>
      <c r="AC974" s="309"/>
      <c r="AF974" s="309"/>
      <c r="AG974" s="309"/>
      <c r="AH974" s="309"/>
      <c r="AI974" s="309"/>
      <c r="AJ974" s="309"/>
      <c r="AK974" s="309"/>
      <c r="AL974" s="309"/>
      <c r="AM974" s="309"/>
    </row>
    <row r="975" spans="2:39" ht="15" customHeight="1">
      <c r="B975" s="456"/>
      <c r="C975" s="458"/>
      <c r="D975" s="297" t="s">
        <v>511</v>
      </c>
      <c r="E975" s="298">
        <v>0</v>
      </c>
      <c r="F975" s="299">
        <v>0</v>
      </c>
      <c r="G975" s="299">
        <v>2</v>
      </c>
      <c r="H975" s="299">
        <v>2</v>
      </c>
      <c r="I975" s="299">
        <v>30</v>
      </c>
      <c r="J975" s="299">
        <v>15</v>
      </c>
      <c r="K975" s="299">
        <v>11</v>
      </c>
      <c r="L975" s="299">
        <v>0</v>
      </c>
      <c r="M975" s="299">
        <v>1.95</v>
      </c>
      <c r="N975" s="299">
        <v>1.95</v>
      </c>
      <c r="O975" s="299"/>
      <c r="P975" s="299" t="s">
        <v>535</v>
      </c>
      <c r="Q975" s="299">
        <v>1.1000000000000001</v>
      </c>
      <c r="R975" s="299">
        <v>10.9</v>
      </c>
      <c r="S975" s="300">
        <v>54</v>
      </c>
      <c r="X975" s="309"/>
      <c r="AC975" s="309"/>
      <c r="AF975" s="309"/>
      <c r="AG975" s="309"/>
      <c r="AH975" s="309"/>
      <c r="AI975" s="309"/>
      <c r="AJ975" s="309"/>
      <c r="AK975" s="309"/>
      <c r="AL975" s="309"/>
      <c r="AM975" s="309"/>
    </row>
    <row r="976" spans="2:39" ht="15" customHeight="1" thickBot="1">
      <c r="B976" s="456"/>
      <c r="C976" s="458"/>
      <c r="D976" s="310" t="s">
        <v>512</v>
      </c>
      <c r="E976" s="311">
        <v>0</v>
      </c>
      <c r="F976" s="304">
        <v>0</v>
      </c>
      <c r="G976" s="304">
        <v>2</v>
      </c>
      <c r="H976" s="304">
        <v>2</v>
      </c>
      <c r="I976" s="304">
        <v>33</v>
      </c>
      <c r="J976" s="304">
        <v>11</v>
      </c>
      <c r="K976" s="304">
        <v>10</v>
      </c>
      <c r="L976" s="304">
        <v>0.08</v>
      </c>
      <c r="M976" s="304">
        <v>1.92</v>
      </c>
      <c r="N976" s="304">
        <v>2</v>
      </c>
      <c r="O976" s="304"/>
      <c r="P976" s="304" t="s">
        <v>498</v>
      </c>
      <c r="Q976" s="304">
        <v>1.8</v>
      </c>
      <c r="R976" s="304">
        <v>12.6</v>
      </c>
      <c r="S976" s="305">
        <v>50</v>
      </c>
      <c r="X976" s="309"/>
      <c r="AC976" s="309"/>
      <c r="AF976" s="309"/>
      <c r="AG976" s="309"/>
      <c r="AH976" s="309"/>
      <c r="AI976" s="309"/>
      <c r="AJ976" s="309"/>
      <c r="AK976" s="309"/>
      <c r="AL976" s="309"/>
      <c r="AM976" s="309"/>
    </row>
    <row r="977" spans="2:39" ht="15" customHeight="1">
      <c r="B977" s="456" t="s">
        <v>537</v>
      </c>
      <c r="C977" s="458"/>
      <c r="D977" s="293" t="s">
        <v>514</v>
      </c>
      <c r="E977" s="294">
        <v>0</v>
      </c>
      <c r="F977" s="295">
        <v>0</v>
      </c>
      <c r="G977" s="295">
        <v>2</v>
      </c>
      <c r="H977" s="295">
        <v>2</v>
      </c>
      <c r="I977" s="295">
        <v>35</v>
      </c>
      <c r="J977" s="295">
        <v>19</v>
      </c>
      <c r="K977" s="295">
        <v>12</v>
      </c>
      <c r="L977" s="295">
        <v>0</v>
      </c>
      <c r="M977" s="295">
        <v>1.91</v>
      </c>
      <c r="N977" s="295">
        <v>1.91</v>
      </c>
      <c r="O977" s="295"/>
      <c r="P977" s="295" t="s">
        <v>493</v>
      </c>
      <c r="Q977" s="295">
        <v>1</v>
      </c>
      <c r="R977" s="295">
        <v>12.8</v>
      </c>
      <c r="S977" s="296">
        <v>50</v>
      </c>
      <c r="X977" s="309"/>
      <c r="AC977" s="309"/>
      <c r="AF977" s="309"/>
      <c r="AG977" s="309"/>
      <c r="AH977" s="309"/>
      <c r="AI977" s="309"/>
      <c r="AJ977" s="309"/>
      <c r="AK977" s="309"/>
      <c r="AL977" s="309"/>
      <c r="AM977" s="309"/>
    </row>
    <row r="978" spans="2:39" ht="15" customHeight="1">
      <c r="B978" s="456"/>
      <c r="C978" s="458"/>
      <c r="D978" s="297" t="s">
        <v>516</v>
      </c>
      <c r="E978" s="298">
        <v>0</v>
      </c>
      <c r="F978" s="299">
        <v>0</v>
      </c>
      <c r="G978" s="299">
        <v>2</v>
      </c>
      <c r="H978" s="299">
        <v>2</v>
      </c>
      <c r="I978" s="299">
        <v>37</v>
      </c>
      <c r="J978" s="299">
        <v>20</v>
      </c>
      <c r="K978" s="299">
        <v>13</v>
      </c>
      <c r="L978" s="299">
        <v>7.0000000000000007E-2</v>
      </c>
      <c r="M978" s="299">
        <v>1.9</v>
      </c>
      <c r="N978" s="299">
        <v>1.97</v>
      </c>
      <c r="O978" s="299"/>
      <c r="P978" s="299" t="s">
        <v>547</v>
      </c>
      <c r="Q978" s="299">
        <v>0.7</v>
      </c>
      <c r="R978" s="299">
        <v>12.8</v>
      </c>
      <c r="S978" s="300">
        <v>49</v>
      </c>
      <c r="X978" s="309"/>
      <c r="AC978" s="309"/>
      <c r="AF978" s="309"/>
      <c r="AG978" s="309"/>
      <c r="AH978" s="309"/>
      <c r="AI978" s="309"/>
      <c r="AJ978" s="309"/>
      <c r="AK978" s="309"/>
      <c r="AL978" s="309"/>
      <c r="AM978" s="309"/>
    </row>
    <row r="979" spans="2:39" ht="15" customHeight="1">
      <c r="B979" s="456"/>
      <c r="C979" s="458"/>
      <c r="D979" s="297" t="s">
        <v>517</v>
      </c>
      <c r="E979" s="298">
        <v>0</v>
      </c>
      <c r="F979" s="299">
        <v>0</v>
      </c>
      <c r="G979" s="299">
        <v>2</v>
      </c>
      <c r="H979" s="299">
        <v>2</v>
      </c>
      <c r="I979" s="299">
        <v>39</v>
      </c>
      <c r="J979" s="299">
        <v>16</v>
      </c>
      <c r="K979" s="299">
        <v>9</v>
      </c>
      <c r="L979" s="299">
        <v>0.09</v>
      </c>
      <c r="M979" s="299">
        <v>1.84</v>
      </c>
      <c r="N979" s="299">
        <v>1.93</v>
      </c>
      <c r="O979" s="299"/>
      <c r="P979" s="299" t="s">
        <v>518</v>
      </c>
      <c r="Q979" s="299">
        <v>1.8</v>
      </c>
      <c r="R979" s="299">
        <v>14.1</v>
      </c>
      <c r="S979" s="300">
        <v>50</v>
      </c>
      <c r="X979" s="309"/>
      <c r="AC979" s="309"/>
      <c r="AF979" s="309"/>
      <c r="AG979" s="309"/>
      <c r="AH979" s="309"/>
      <c r="AI979" s="309"/>
      <c r="AJ979" s="309"/>
      <c r="AK979" s="309"/>
      <c r="AL979" s="309"/>
      <c r="AM979" s="309"/>
    </row>
    <row r="980" spans="2:39" ht="15" customHeight="1">
      <c r="B980" s="456"/>
      <c r="C980" s="458"/>
      <c r="D980" s="297" t="s">
        <v>519</v>
      </c>
      <c r="E980" s="298">
        <v>0</v>
      </c>
      <c r="F980" s="299">
        <v>0</v>
      </c>
      <c r="G980" s="299">
        <v>2</v>
      </c>
      <c r="H980" s="299">
        <v>2</v>
      </c>
      <c r="I980" s="299">
        <v>40</v>
      </c>
      <c r="J980" s="299">
        <v>19</v>
      </c>
      <c r="K980" s="299">
        <v>13</v>
      </c>
      <c r="L980" s="299">
        <v>0.02</v>
      </c>
      <c r="M980" s="299">
        <v>1.79</v>
      </c>
      <c r="N980" s="299">
        <v>1.81</v>
      </c>
      <c r="O980" s="299"/>
      <c r="P980" s="299" t="s">
        <v>518</v>
      </c>
      <c r="Q980" s="299">
        <v>1.5</v>
      </c>
      <c r="R980" s="299">
        <v>13.6</v>
      </c>
      <c r="S980" s="300">
        <v>49</v>
      </c>
      <c r="X980" s="309"/>
      <c r="AC980" s="309"/>
      <c r="AF980" s="309"/>
      <c r="AG980" s="309"/>
      <c r="AH980" s="309"/>
      <c r="AI980" s="309"/>
      <c r="AJ980" s="309"/>
      <c r="AK980" s="309"/>
      <c r="AL980" s="309"/>
      <c r="AM980" s="309"/>
    </row>
    <row r="981" spans="2:39" ht="15" customHeight="1">
      <c r="B981" s="456"/>
      <c r="C981" s="458"/>
      <c r="D981" s="297" t="s">
        <v>520</v>
      </c>
      <c r="E981" s="298">
        <v>0</v>
      </c>
      <c r="F981" s="299">
        <v>0</v>
      </c>
      <c r="G981" s="299">
        <v>1</v>
      </c>
      <c r="H981" s="299">
        <v>1</v>
      </c>
      <c r="I981" s="299">
        <v>40</v>
      </c>
      <c r="J981" s="299">
        <v>16</v>
      </c>
      <c r="K981" s="299">
        <v>10</v>
      </c>
      <c r="L981" s="299">
        <v>0</v>
      </c>
      <c r="M981" s="299">
        <v>1.94</v>
      </c>
      <c r="N981" s="299">
        <v>1.94</v>
      </c>
      <c r="O981" s="299"/>
      <c r="P981" s="299" t="s">
        <v>515</v>
      </c>
      <c r="Q981" s="299">
        <v>2</v>
      </c>
      <c r="R981" s="299">
        <v>13.4</v>
      </c>
      <c r="S981" s="300">
        <v>51</v>
      </c>
      <c r="X981" s="309"/>
      <c r="AC981" s="309"/>
      <c r="AF981" s="309"/>
      <c r="AG981" s="309"/>
      <c r="AH981" s="309"/>
      <c r="AI981" s="309"/>
      <c r="AJ981" s="309"/>
      <c r="AK981" s="309"/>
      <c r="AL981" s="309"/>
      <c r="AM981" s="309"/>
    </row>
    <row r="982" spans="2:39" ht="15" customHeight="1">
      <c r="B982" s="456"/>
      <c r="C982" s="458"/>
      <c r="D982" s="297" t="s">
        <v>521</v>
      </c>
      <c r="E982" s="298">
        <v>0</v>
      </c>
      <c r="F982" s="299">
        <v>0</v>
      </c>
      <c r="G982" s="299">
        <v>2</v>
      </c>
      <c r="H982" s="299">
        <v>2</v>
      </c>
      <c r="I982" s="299">
        <v>39</v>
      </c>
      <c r="J982" s="299">
        <v>22</v>
      </c>
      <c r="K982" s="299">
        <v>13</v>
      </c>
      <c r="L982" s="299">
        <v>0.03</v>
      </c>
      <c r="M982" s="299">
        <v>1.89</v>
      </c>
      <c r="N982" s="299">
        <v>1.92</v>
      </c>
      <c r="O982" s="299"/>
      <c r="P982" s="299" t="s">
        <v>515</v>
      </c>
      <c r="Q982" s="299">
        <v>1.5</v>
      </c>
      <c r="R982" s="299">
        <v>12.8</v>
      </c>
      <c r="S982" s="300">
        <v>51</v>
      </c>
      <c r="X982" s="309"/>
      <c r="AC982" s="309"/>
      <c r="AF982" s="309"/>
      <c r="AG982" s="309"/>
      <c r="AH982" s="309"/>
      <c r="AI982" s="309"/>
      <c r="AJ982" s="309"/>
      <c r="AK982" s="309"/>
      <c r="AL982" s="309"/>
      <c r="AM982" s="309"/>
    </row>
    <row r="983" spans="2:39" ht="15" customHeight="1">
      <c r="B983" s="456"/>
      <c r="C983" s="458"/>
      <c r="D983" s="297" t="s">
        <v>522</v>
      </c>
      <c r="E983" s="298">
        <v>0</v>
      </c>
      <c r="F983" s="299">
        <v>0</v>
      </c>
      <c r="G983" s="299">
        <v>3</v>
      </c>
      <c r="H983" s="299">
        <v>3</v>
      </c>
      <c r="I983" s="299">
        <v>34</v>
      </c>
      <c r="J983" s="299">
        <v>25</v>
      </c>
      <c r="K983" s="299">
        <v>15</v>
      </c>
      <c r="L983" s="299">
        <v>0.14000000000000001</v>
      </c>
      <c r="M983" s="299">
        <v>1.85</v>
      </c>
      <c r="N983" s="299">
        <v>1.99</v>
      </c>
      <c r="O983" s="299"/>
      <c r="P983" s="299" t="s">
        <v>515</v>
      </c>
      <c r="Q983" s="299">
        <v>1.2</v>
      </c>
      <c r="R983" s="299">
        <v>11</v>
      </c>
      <c r="S983" s="300">
        <v>59</v>
      </c>
      <c r="X983" s="309"/>
      <c r="AC983" s="309"/>
      <c r="AF983" s="309"/>
      <c r="AG983" s="309"/>
      <c r="AH983" s="309"/>
      <c r="AI983" s="309"/>
      <c r="AJ983" s="309"/>
      <c r="AK983" s="309"/>
      <c r="AL983" s="309"/>
      <c r="AM983" s="309"/>
    </row>
    <row r="984" spans="2:39" ht="15" customHeight="1">
      <c r="B984" s="456"/>
      <c r="C984" s="458"/>
      <c r="D984" s="297" t="s">
        <v>523</v>
      </c>
      <c r="E984" s="298">
        <v>0</v>
      </c>
      <c r="F984" s="299">
        <v>0</v>
      </c>
      <c r="G984" s="299">
        <v>6</v>
      </c>
      <c r="H984" s="299">
        <v>6</v>
      </c>
      <c r="I984" s="299">
        <v>25</v>
      </c>
      <c r="J984" s="299">
        <v>36</v>
      </c>
      <c r="K984" s="299">
        <v>25</v>
      </c>
      <c r="L984" s="299">
        <v>0.03</v>
      </c>
      <c r="M984" s="299">
        <v>1.86</v>
      </c>
      <c r="N984" s="299">
        <v>1.89</v>
      </c>
      <c r="O984" s="299"/>
      <c r="P984" s="299" t="s">
        <v>538</v>
      </c>
      <c r="Q984" s="299">
        <v>1.1000000000000001</v>
      </c>
      <c r="R984" s="299">
        <v>9.9</v>
      </c>
      <c r="S984" s="300">
        <v>63</v>
      </c>
      <c r="X984" s="309"/>
      <c r="AC984" s="309"/>
      <c r="AF984" s="309"/>
      <c r="AG984" s="309"/>
      <c r="AH984" s="309"/>
      <c r="AI984" s="309"/>
      <c r="AJ984" s="309"/>
      <c r="AK984" s="309"/>
      <c r="AL984" s="309"/>
      <c r="AM984" s="309"/>
    </row>
    <row r="985" spans="2:39" ht="15" customHeight="1">
      <c r="B985" s="456"/>
      <c r="C985" s="458"/>
      <c r="D985" s="297" t="s">
        <v>524</v>
      </c>
      <c r="E985" s="298">
        <v>0</v>
      </c>
      <c r="F985" s="299">
        <v>0</v>
      </c>
      <c r="G985" s="299">
        <v>7</v>
      </c>
      <c r="H985" s="299">
        <v>7</v>
      </c>
      <c r="I985" s="299">
        <v>22</v>
      </c>
      <c r="J985" s="299">
        <v>34</v>
      </c>
      <c r="K985" s="299">
        <v>27</v>
      </c>
      <c r="L985" s="299">
        <v>0.02</v>
      </c>
      <c r="M985" s="299">
        <v>1.94</v>
      </c>
      <c r="N985" s="299">
        <v>1.96</v>
      </c>
      <c r="O985" s="299"/>
      <c r="P985" s="299" t="s">
        <v>531</v>
      </c>
      <c r="Q985" s="299">
        <v>0.4</v>
      </c>
      <c r="R985" s="299">
        <v>9.1</v>
      </c>
      <c r="S985" s="300">
        <v>72</v>
      </c>
      <c r="X985" s="309"/>
      <c r="AC985" s="309"/>
      <c r="AF985" s="309"/>
      <c r="AG985" s="309"/>
      <c r="AH985" s="309"/>
      <c r="AI985" s="309"/>
      <c r="AJ985" s="309"/>
      <c r="AK985" s="309"/>
      <c r="AL985" s="309"/>
      <c r="AM985" s="309"/>
    </row>
    <row r="986" spans="2:39" ht="15" customHeight="1">
      <c r="B986" s="456"/>
      <c r="C986" s="458"/>
      <c r="D986" s="297" t="s">
        <v>525</v>
      </c>
      <c r="E986" s="298">
        <v>0</v>
      </c>
      <c r="F986" s="299">
        <v>0</v>
      </c>
      <c r="G986" s="299">
        <v>10</v>
      </c>
      <c r="H986" s="299">
        <v>10</v>
      </c>
      <c r="I986" s="299">
        <v>15</v>
      </c>
      <c r="J986" s="299">
        <v>32</v>
      </c>
      <c r="K986" s="299">
        <v>29</v>
      </c>
      <c r="L986" s="299">
        <v>0.11</v>
      </c>
      <c r="M986" s="299">
        <v>1.89</v>
      </c>
      <c r="N986" s="299">
        <v>2</v>
      </c>
      <c r="O986" s="299"/>
      <c r="P986" s="299" t="s">
        <v>498</v>
      </c>
      <c r="Q986" s="299">
        <v>0.9</v>
      </c>
      <c r="R986" s="299">
        <v>6.8</v>
      </c>
      <c r="S986" s="300">
        <v>74</v>
      </c>
      <c r="X986" s="309"/>
      <c r="AC986" s="309"/>
      <c r="AF986" s="309"/>
      <c r="AG986" s="309"/>
      <c r="AH986" s="309"/>
      <c r="AI986" s="309"/>
      <c r="AJ986" s="309"/>
      <c r="AK986" s="309"/>
      <c r="AL986" s="309"/>
      <c r="AM986" s="309"/>
    </row>
    <row r="987" spans="2:39" ht="15" customHeight="1">
      <c r="B987" s="456"/>
      <c r="C987" s="458"/>
      <c r="D987" s="297" t="s">
        <v>526</v>
      </c>
      <c r="E987" s="298">
        <v>0</v>
      </c>
      <c r="F987" s="299">
        <v>1</v>
      </c>
      <c r="G987" s="299">
        <v>8</v>
      </c>
      <c r="H987" s="299">
        <v>9</v>
      </c>
      <c r="I987" s="299">
        <v>9</v>
      </c>
      <c r="J987" s="299">
        <v>48</v>
      </c>
      <c r="K987" s="299">
        <v>34</v>
      </c>
      <c r="L987" s="299">
        <v>0.14000000000000001</v>
      </c>
      <c r="M987" s="299">
        <v>1.88</v>
      </c>
      <c r="N987" s="299">
        <v>2.02</v>
      </c>
      <c r="O987" s="299"/>
      <c r="P987" s="299" t="s">
        <v>493</v>
      </c>
      <c r="Q987" s="299">
        <v>2.2000000000000002</v>
      </c>
      <c r="R987" s="299">
        <v>7</v>
      </c>
      <c r="S987" s="300">
        <v>81</v>
      </c>
      <c r="X987" s="309"/>
      <c r="AC987" s="309"/>
      <c r="AF987" s="309"/>
      <c r="AG987" s="309"/>
      <c r="AH987" s="309"/>
      <c r="AI987" s="309"/>
      <c r="AJ987" s="309"/>
      <c r="AK987" s="309"/>
      <c r="AL987" s="309"/>
      <c r="AM987" s="309"/>
    </row>
    <row r="988" spans="2:39" ht="15" customHeight="1">
      <c r="B988" s="456"/>
      <c r="C988" s="458"/>
      <c r="D988" s="297" t="s">
        <v>527</v>
      </c>
      <c r="E988" s="298">
        <v>0</v>
      </c>
      <c r="F988" s="299">
        <v>1</v>
      </c>
      <c r="G988" s="299">
        <v>7</v>
      </c>
      <c r="H988" s="299">
        <v>8</v>
      </c>
      <c r="I988" s="299">
        <v>7</v>
      </c>
      <c r="J988" s="299">
        <v>40</v>
      </c>
      <c r="K988" s="299">
        <v>29</v>
      </c>
      <c r="L988" s="299">
        <v>0.02</v>
      </c>
      <c r="M988" s="299">
        <v>2.0699999999999998</v>
      </c>
      <c r="N988" s="299">
        <v>2.09</v>
      </c>
      <c r="O988" s="299"/>
      <c r="P988" s="299" t="s">
        <v>498</v>
      </c>
      <c r="Q988" s="299">
        <v>1.2</v>
      </c>
      <c r="R988" s="299">
        <v>6</v>
      </c>
      <c r="S988" s="300">
        <v>86</v>
      </c>
      <c r="X988" s="309"/>
      <c r="AC988" s="309"/>
      <c r="AF988" s="309"/>
      <c r="AG988" s="309"/>
      <c r="AH988" s="309"/>
      <c r="AI988" s="309"/>
      <c r="AJ988" s="309"/>
      <c r="AK988" s="309"/>
      <c r="AL988" s="309"/>
      <c r="AM988" s="309"/>
    </row>
    <row r="989" spans="2:39" ht="15" customHeight="1">
      <c r="B989" s="456"/>
      <c r="C989" s="458"/>
      <c r="D989" s="297" t="s">
        <v>528</v>
      </c>
      <c r="E989" s="298">
        <v>0</v>
      </c>
      <c r="F989" s="299">
        <v>1</v>
      </c>
      <c r="G989" s="299">
        <v>6</v>
      </c>
      <c r="H989" s="299">
        <v>7</v>
      </c>
      <c r="I989" s="299">
        <v>5</v>
      </c>
      <c r="J989" s="299">
        <v>29</v>
      </c>
      <c r="K989" s="299">
        <v>26</v>
      </c>
      <c r="L989" s="299">
        <v>0.08</v>
      </c>
      <c r="M989" s="299">
        <v>2.2400000000000002</v>
      </c>
      <c r="N989" s="299">
        <v>2.3199999999999998</v>
      </c>
      <c r="O989" s="299"/>
      <c r="P989" s="299" t="s">
        <v>498</v>
      </c>
      <c r="Q989" s="299">
        <v>1.3</v>
      </c>
      <c r="R989" s="299">
        <v>5.2</v>
      </c>
      <c r="S989" s="300">
        <v>87</v>
      </c>
      <c r="X989" s="309"/>
      <c r="AC989" s="309"/>
      <c r="AF989" s="309"/>
      <c r="AG989" s="309"/>
      <c r="AH989" s="309"/>
      <c r="AI989" s="309"/>
      <c r="AJ989" s="309"/>
      <c r="AK989" s="309"/>
      <c r="AL989" s="309"/>
      <c r="AM989" s="309"/>
    </row>
    <row r="990" spans="2:39" ht="15" customHeight="1">
      <c r="B990" s="456"/>
      <c r="C990" s="459"/>
      <c r="D990" s="297" t="s">
        <v>529</v>
      </c>
      <c r="E990" s="298">
        <v>0</v>
      </c>
      <c r="F990" s="299">
        <v>0</v>
      </c>
      <c r="G990" s="299">
        <v>4</v>
      </c>
      <c r="H990" s="299">
        <v>4</v>
      </c>
      <c r="I990" s="299">
        <v>6</v>
      </c>
      <c r="J990" s="299">
        <v>27</v>
      </c>
      <c r="K990" s="299">
        <v>16</v>
      </c>
      <c r="L990" s="299">
        <v>0.04</v>
      </c>
      <c r="M990" s="299">
        <v>2.0699999999999998</v>
      </c>
      <c r="N990" s="299">
        <v>2.11</v>
      </c>
      <c r="O990" s="299"/>
      <c r="P990" s="299" t="s">
        <v>531</v>
      </c>
      <c r="Q990" s="299">
        <v>0.7</v>
      </c>
      <c r="R990" s="299">
        <v>5.3</v>
      </c>
      <c r="S990" s="300">
        <v>89</v>
      </c>
      <c r="X990" s="309"/>
      <c r="AC990" s="309"/>
      <c r="AF990" s="309"/>
      <c r="AG990" s="309"/>
      <c r="AH990" s="309"/>
      <c r="AI990" s="309"/>
      <c r="AJ990" s="309"/>
      <c r="AK990" s="309"/>
      <c r="AL990" s="309"/>
      <c r="AM990" s="309"/>
    </row>
    <row r="991" spans="2:39" ht="15" customHeight="1">
      <c r="B991" s="456"/>
      <c r="C991" s="457">
        <v>42674</v>
      </c>
      <c r="D991" s="297" t="s">
        <v>492</v>
      </c>
      <c r="E991" s="298">
        <v>0</v>
      </c>
      <c r="F991" s="299">
        <v>0</v>
      </c>
      <c r="G991" s="299">
        <v>4</v>
      </c>
      <c r="H991" s="299">
        <v>4</v>
      </c>
      <c r="I991" s="299">
        <v>6</v>
      </c>
      <c r="J991" s="299">
        <v>26</v>
      </c>
      <c r="K991" s="299">
        <v>20</v>
      </c>
      <c r="L991" s="299">
        <v>0</v>
      </c>
      <c r="M991" s="299">
        <v>1.93</v>
      </c>
      <c r="N991" s="299">
        <v>1.93</v>
      </c>
      <c r="O991" s="299"/>
      <c r="P991" s="299" t="s">
        <v>498</v>
      </c>
      <c r="Q991" s="299">
        <v>1.4</v>
      </c>
      <c r="R991" s="299">
        <v>4.5999999999999996</v>
      </c>
      <c r="S991" s="300">
        <v>85</v>
      </c>
      <c r="X991" s="309"/>
      <c r="AC991" s="309"/>
      <c r="AF991" s="309"/>
      <c r="AG991" s="309"/>
      <c r="AH991" s="309"/>
      <c r="AI991" s="309"/>
      <c r="AJ991" s="309"/>
      <c r="AK991" s="309"/>
      <c r="AL991" s="309"/>
      <c r="AM991" s="309"/>
    </row>
    <row r="992" spans="2:39" ht="15" customHeight="1">
      <c r="B992" s="456"/>
      <c r="C992" s="458"/>
      <c r="D992" s="297" t="s">
        <v>495</v>
      </c>
      <c r="E992" s="298">
        <v>0</v>
      </c>
      <c r="F992" s="299">
        <v>0</v>
      </c>
      <c r="G992" s="299">
        <v>4</v>
      </c>
      <c r="H992" s="299">
        <v>4</v>
      </c>
      <c r="I992" s="299">
        <v>4</v>
      </c>
      <c r="J992" s="299">
        <v>30</v>
      </c>
      <c r="K992" s="299">
        <v>15</v>
      </c>
      <c r="L992" s="299">
        <v>0.02</v>
      </c>
      <c r="M992" s="299">
        <v>2.12</v>
      </c>
      <c r="N992" s="299">
        <v>2.14</v>
      </c>
      <c r="O992" s="299"/>
      <c r="P992" s="299" t="s">
        <v>498</v>
      </c>
      <c r="Q992" s="299">
        <v>1.2</v>
      </c>
      <c r="R992" s="299">
        <v>5.0999999999999996</v>
      </c>
      <c r="S992" s="300">
        <v>91</v>
      </c>
      <c r="X992" s="309"/>
      <c r="AC992" s="309"/>
      <c r="AF992" s="309"/>
      <c r="AG992" s="309"/>
      <c r="AH992" s="309"/>
      <c r="AI992" s="309"/>
      <c r="AJ992" s="309"/>
      <c r="AK992" s="309"/>
      <c r="AL992" s="309"/>
      <c r="AM992" s="309"/>
    </row>
    <row r="993" spans="2:55" ht="15" customHeight="1">
      <c r="B993" s="456"/>
      <c r="C993" s="458"/>
      <c r="D993" s="297" t="s">
        <v>497</v>
      </c>
      <c r="E993" s="298">
        <v>0</v>
      </c>
      <c r="F993" s="299">
        <v>0</v>
      </c>
      <c r="G993" s="299">
        <v>4</v>
      </c>
      <c r="H993" s="299">
        <v>4</v>
      </c>
      <c r="I993" s="299">
        <v>3</v>
      </c>
      <c r="J993" s="299">
        <v>23</v>
      </c>
      <c r="K993" s="299">
        <v>18</v>
      </c>
      <c r="L993" s="299">
        <v>0.06</v>
      </c>
      <c r="M993" s="299">
        <v>2.2000000000000002</v>
      </c>
      <c r="N993" s="299">
        <v>2.2599999999999998</v>
      </c>
      <c r="O993" s="299"/>
      <c r="P993" s="299" t="s">
        <v>493</v>
      </c>
      <c r="Q993" s="299">
        <v>2</v>
      </c>
      <c r="R993" s="299">
        <v>5.0999999999999996</v>
      </c>
      <c r="S993" s="300">
        <v>86</v>
      </c>
      <c r="X993" s="309"/>
      <c r="AC993" s="309"/>
      <c r="AF993" s="309"/>
      <c r="AG993" s="309"/>
      <c r="AH993" s="309"/>
      <c r="AI993" s="309"/>
      <c r="AJ993" s="309"/>
      <c r="AK993" s="309"/>
      <c r="AL993" s="309"/>
      <c r="AM993" s="309"/>
    </row>
    <row r="994" spans="2:55" ht="15" customHeight="1">
      <c r="B994" s="456"/>
      <c r="C994" s="458"/>
      <c r="D994" s="297" t="s">
        <v>500</v>
      </c>
      <c r="E994" s="298">
        <v>0</v>
      </c>
      <c r="F994" s="299">
        <v>0</v>
      </c>
      <c r="G994" s="299">
        <v>3</v>
      </c>
      <c r="H994" s="299">
        <v>3</v>
      </c>
      <c r="I994" s="299">
        <v>4</v>
      </c>
      <c r="J994" s="299">
        <v>25</v>
      </c>
      <c r="K994" s="299">
        <v>14</v>
      </c>
      <c r="L994" s="299">
        <v>0.09</v>
      </c>
      <c r="M994" s="299">
        <v>2.27</v>
      </c>
      <c r="N994" s="299">
        <v>2.36</v>
      </c>
      <c r="O994" s="299"/>
      <c r="P994" s="299" t="s">
        <v>506</v>
      </c>
      <c r="Q994" s="299">
        <v>1.9</v>
      </c>
      <c r="R994" s="299">
        <v>6</v>
      </c>
      <c r="S994" s="300">
        <v>86</v>
      </c>
      <c r="X994" s="309"/>
      <c r="AC994" s="309"/>
      <c r="AF994" s="309"/>
      <c r="AG994" s="309"/>
      <c r="AH994" s="309"/>
      <c r="AI994" s="309"/>
      <c r="AJ994" s="309"/>
      <c r="AK994" s="309"/>
      <c r="AL994" s="309"/>
      <c r="AM994" s="309"/>
    </row>
    <row r="995" spans="2:55" ht="15" customHeight="1">
      <c r="B995" s="456"/>
      <c r="C995" s="458"/>
      <c r="D995" s="297" t="s">
        <v>503</v>
      </c>
      <c r="E995" s="298">
        <v>0</v>
      </c>
      <c r="F995" s="299">
        <v>0</v>
      </c>
      <c r="G995" s="299">
        <v>3</v>
      </c>
      <c r="H995" s="299">
        <v>3</v>
      </c>
      <c r="I995" s="299">
        <v>6</v>
      </c>
      <c r="J995" s="299">
        <v>22</v>
      </c>
      <c r="K995" s="299">
        <v>17</v>
      </c>
      <c r="L995" s="299">
        <v>0.06</v>
      </c>
      <c r="M995" s="299">
        <v>2.12</v>
      </c>
      <c r="N995" s="299">
        <v>2.1800000000000002</v>
      </c>
      <c r="O995" s="299"/>
      <c r="P995" s="299" t="s">
        <v>498</v>
      </c>
      <c r="Q995" s="299">
        <v>1.8</v>
      </c>
      <c r="R995" s="299">
        <v>6.2</v>
      </c>
      <c r="S995" s="300">
        <v>83</v>
      </c>
      <c r="X995" s="309"/>
      <c r="AC995" s="309"/>
      <c r="AF995" s="309"/>
      <c r="AG995" s="309"/>
      <c r="AH995" s="309"/>
      <c r="AI995" s="309"/>
      <c r="AJ995" s="309"/>
      <c r="AK995" s="309"/>
      <c r="AL995" s="309"/>
      <c r="AM995" s="309"/>
    </row>
    <row r="996" spans="2:55" ht="15" customHeight="1">
      <c r="B996" s="456"/>
      <c r="C996" s="458"/>
      <c r="D996" s="297" t="s">
        <v>505</v>
      </c>
      <c r="E996" s="298">
        <v>0</v>
      </c>
      <c r="F996" s="299">
        <v>1</v>
      </c>
      <c r="G996" s="299">
        <v>3</v>
      </c>
      <c r="H996" s="299">
        <v>4</v>
      </c>
      <c r="I996" s="299">
        <v>4</v>
      </c>
      <c r="J996" s="299">
        <v>18</v>
      </c>
      <c r="K996" s="299">
        <v>15</v>
      </c>
      <c r="L996" s="299">
        <v>0</v>
      </c>
      <c r="M996" s="299">
        <v>2.23</v>
      </c>
      <c r="N996" s="299">
        <v>2.23</v>
      </c>
      <c r="O996" s="299"/>
      <c r="P996" s="299" t="s">
        <v>498</v>
      </c>
      <c r="Q996" s="299">
        <v>1.5</v>
      </c>
      <c r="R996" s="299">
        <v>6.9</v>
      </c>
      <c r="S996" s="300">
        <v>85</v>
      </c>
      <c r="X996" s="309"/>
      <c r="AC996" s="309"/>
      <c r="AF996" s="309"/>
      <c r="AG996" s="309"/>
      <c r="AH996" s="309"/>
      <c r="AI996" s="309"/>
      <c r="AJ996" s="309"/>
      <c r="AK996" s="309"/>
      <c r="AL996" s="309"/>
      <c r="AM996" s="309"/>
    </row>
    <row r="997" spans="2:55" ht="15" customHeight="1">
      <c r="B997" s="456"/>
      <c r="C997" s="458"/>
      <c r="D997" s="297" t="s">
        <v>508</v>
      </c>
      <c r="E997" s="298">
        <v>0</v>
      </c>
      <c r="F997" s="299">
        <v>3</v>
      </c>
      <c r="G997" s="299">
        <v>4</v>
      </c>
      <c r="H997" s="299">
        <v>7</v>
      </c>
      <c r="I997" s="299">
        <v>3</v>
      </c>
      <c r="J997" s="299">
        <v>21</v>
      </c>
      <c r="K997" s="299">
        <v>12</v>
      </c>
      <c r="L997" s="299">
        <v>0.08</v>
      </c>
      <c r="M997" s="299">
        <v>2.08</v>
      </c>
      <c r="N997" s="299">
        <v>2.16</v>
      </c>
      <c r="O997" s="299"/>
      <c r="P997" s="299" t="s">
        <v>498</v>
      </c>
      <c r="Q997" s="299">
        <v>1.1000000000000001</v>
      </c>
      <c r="R997" s="299">
        <v>8</v>
      </c>
      <c r="S997" s="300">
        <v>80</v>
      </c>
      <c r="X997" s="309"/>
      <c r="AC997" s="309"/>
      <c r="AF997" s="309"/>
      <c r="AG997" s="309"/>
      <c r="AH997" s="309"/>
      <c r="AI997" s="309"/>
      <c r="AJ997" s="309"/>
      <c r="AK997" s="309"/>
      <c r="AL997" s="309"/>
      <c r="AM997" s="309"/>
    </row>
    <row r="998" spans="2:55" ht="15" customHeight="1">
      <c r="B998" s="456"/>
      <c r="C998" s="458"/>
      <c r="D998" s="297" t="s">
        <v>510</v>
      </c>
      <c r="E998" s="298">
        <v>0</v>
      </c>
      <c r="F998" s="299">
        <v>6</v>
      </c>
      <c r="G998" s="299">
        <v>6</v>
      </c>
      <c r="H998" s="299">
        <v>12</v>
      </c>
      <c r="I998" s="299">
        <v>4</v>
      </c>
      <c r="J998" s="299">
        <v>25</v>
      </c>
      <c r="K998" s="299">
        <v>18</v>
      </c>
      <c r="L998" s="299">
        <v>0.36</v>
      </c>
      <c r="M998" s="299">
        <v>1.99</v>
      </c>
      <c r="N998" s="299">
        <v>2.35</v>
      </c>
      <c r="O998" s="299"/>
      <c r="P998" s="299" t="s">
        <v>493</v>
      </c>
      <c r="Q998" s="299">
        <v>1.5</v>
      </c>
      <c r="R998" s="299">
        <v>9.4</v>
      </c>
      <c r="S998" s="300">
        <v>75</v>
      </c>
      <c r="X998" s="309"/>
      <c r="AC998" s="309"/>
      <c r="AF998" s="309"/>
      <c r="AG998" s="309"/>
      <c r="AH998" s="309"/>
      <c r="AI998" s="309"/>
      <c r="AJ998" s="309"/>
      <c r="AK998" s="309"/>
      <c r="AL998" s="309"/>
      <c r="AM998" s="309"/>
    </row>
    <row r="999" spans="2:55" ht="15" customHeight="1">
      <c r="B999" s="456"/>
      <c r="C999" s="458"/>
      <c r="D999" s="297" t="s">
        <v>511</v>
      </c>
      <c r="E999" s="298">
        <v>0</v>
      </c>
      <c r="F999" s="299">
        <v>4</v>
      </c>
      <c r="G999" s="299">
        <v>7</v>
      </c>
      <c r="H999" s="299">
        <v>11</v>
      </c>
      <c r="I999" s="299">
        <v>12</v>
      </c>
      <c r="J999" s="299">
        <v>28</v>
      </c>
      <c r="K999" s="299">
        <v>21</v>
      </c>
      <c r="L999" s="299">
        <v>0</v>
      </c>
      <c r="M999" s="299">
        <v>1.94</v>
      </c>
      <c r="N999" s="299">
        <v>1.94</v>
      </c>
      <c r="O999" s="299"/>
      <c r="P999" s="299" t="s">
        <v>531</v>
      </c>
      <c r="Q999" s="299">
        <v>0.8</v>
      </c>
      <c r="R999" s="299">
        <v>12.4</v>
      </c>
      <c r="S999" s="300">
        <v>62</v>
      </c>
      <c r="X999" s="309"/>
      <c r="AC999" s="309"/>
      <c r="AF999" s="309"/>
      <c r="AG999" s="309"/>
      <c r="AH999" s="309"/>
      <c r="AI999" s="309"/>
      <c r="AJ999" s="309"/>
      <c r="AK999" s="309"/>
      <c r="AL999" s="309"/>
      <c r="AM999" s="309"/>
    </row>
    <row r="1000" spans="2:55" ht="15" customHeight="1" thickBot="1">
      <c r="B1000" s="456"/>
      <c r="C1000" s="458"/>
      <c r="D1000" s="310" t="s">
        <v>512</v>
      </c>
      <c r="E1000" s="311">
        <v>0</v>
      </c>
      <c r="F1000" s="304">
        <v>4</v>
      </c>
      <c r="G1000" s="304">
        <v>11</v>
      </c>
      <c r="H1000" s="304">
        <v>15</v>
      </c>
      <c r="I1000" s="304">
        <v>20</v>
      </c>
      <c r="J1000" s="304">
        <v>22</v>
      </c>
      <c r="K1000" s="304">
        <v>16</v>
      </c>
      <c r="L1000" s="304">
        <v>0.05</v>
      </c>
      <c r="M1000" s="304">
        <v>1.97</v>
      </c>
      <c r="N1000" s="304">
        <v>2.02</v>
      </c>
      <c r="O1000" s="304"/>
      <c r="P1000" s="304" t="s">
        <v>538</v>
      </c>
      <c r="Q1000" s="304">
        <v>0.8</v>
      </c>
      <c r="R1000" s="304">
        <v>15</v>
      </c>
      <c r="S1000" s="305">
        <v>55</v>
      </c>
      <c r="X1000" s="309"/>
      <c r="AC1000" s="309"/>
      <c r="AF1000" s="309"/>
      <c r="AG1000" s="309"/>
      <c r="AH1000" s="309"/>
      <c r="AI1000" s="309"/>
      <c r="AJ1000" s="309"/>
      <c r="AK1000" s="309"/>
      <c r="AL1000" s="309"/>
      <c r="AM1000" s="309"/>
    </row>
    <row r="1001" spans="2:55" ht="15" customHeight="1">
      <c r="B1001" s="456"/>
      <c r="C1001" s="458"/>
      <c r="D1001" s="293" t="s">
        <v>514</v>
      </c>
      <c r="E1001" s="294">
        <v>1</v>
      </c>
      <c r="F1001" s="295">
        <v>2</v>
      </c>
      <c r="G1001" s="295">
        <v>9</v>
      </c>
      <c r="H1001" s="295">
        <v>11</v>
      </c>
      <c r="I1001" s="295">
        <v>34</v>
      </c>
      <c r="J1001" s="295">
        <v>23</v>
      </c>
      <c r="K1001" s="295">
        <v>15</v>
      </c>
      <c r="L1001" s="295">
        <v>0.06</v>
      </c>
      <c r="M1001" s="295">
        <v>1.9</v>
      </c>
      <c r="N1001" s="295">
        <v>1.96</v>
      </c>
      <c r="O1001" s="295"/>
      <c r="P1001" s="295" t="s">
        <v>515</v>
      </c>
      <c r="Q1001" s="295">
        <v>2.1</v>
      </c>
      <c r="R1001" s="295">
        <v>16.3</v>
      </c>
      <c r="S1001" s="296">
        <v>55</v>
      </c>
      <c r="X1001" s="309"/>
      <c r="AC1001" s="309"/>
      <c r="AF1001" s="309"/>
      <c r="AG1001" s="309"/>
      <c r="AH1001" s="309"/>
      <c r="AI1001" s="309"/>
      <c r="AJ1001" s="309"/>
      <c r="AK1001" s="309"/>
      <c r="AL1001" s="309"/>
      <c r="AM1001" s="309"/>
    </row>
    <row r="1002" spans="2:55" ht="15" customHeight="1">
      <c r="B1002" s="456"/>
      <c r="C1002" s="458"/>
      <c r="D1002" s="297" t="s">
        <v>516</v>
      </c>
      <c r="E1002" s="298">
        <v>1</v>
      </c>
      <c r="F1002" s="299">
        <v>1</v>
      </c>
      <c r="G1002" s="299">
        <v>7</v>
      </c>
      <c r="H1002" s="299">
        <v>8</v>
      </c>
      <c r="I1002" s="299">
        <v>41</v>
      </c>
      <c r="J1002" s="299">
        <v>28</v>
      </c>
      <c r="K1002" s="299">
        <v>10</v>
      </c>
      <c r="L1002" s="299">
        <v>0.06</v>
      </c>
      <c r="M1002" s="299">
        <v>1.81</v>
      </c>
      <c r="N1002" s="299">
        <v>1.87</v>
      </c>
      <c r="O1002" s="299"/>
      <c r="P1002" s="299" t="s">
        <v>533</v>
      </c>
      <c r="Q1002" s="299">
        <v>2.1</v>
      </c>
      <c r="R1002" s="299">
        <v>16.399999999999999</v>
      </c>
      <c r="S1002" s="300">
        <v>58</v>
      </c>
      <c r="X1002" s="309"/>
      <c r="AC1002" s="309"/>
      <c r="AF1002" s="309"/>
      <c r="AG1002" s="309"/>
      <c r="AH1002" s="309"/>
      <c r="AI1002" s="309"/>
      <c r="AJ1002" s="309"/>
      <c r="AK1002" s="309"/>
      <c r="AL1002" s="309"/>
      <c r="AM1002" s="309"/>
    </row>
    <row r="1003" spans="2:55" ht="15" customHeight="1">
      <c r="B1003" s="456"/>
      <c r="C1003" s="458"/>
      <c r="D1003" s="297" t="s">
        <v>517</v>
      </c>
      <c r="E1003" s="298">
        <v>1</v>
      </c>
      <c r="F1003" s="299">
        <v>1</v>
      </c>
      <c r="G1003" s="299">
        <v>9</v>
      </c>
      <c r="H1003" s="299">
        <v>10</v>
      </c>
      <c r="I1003" s="299">
        <v>40</v>
      </c>
      <c r="J1003" s="299">
        <v>18</v>
      </c>
      <c r="K1003" s="299">
        <v>12</v>
      </c>
      <c r="L1003" s="299">
        <v>0.05</v>
      </c>
      <c r="M1003" s="299">
        <v>1.84</v>
      </c>
      <c r="N1003" s="299">
        <v>1.89</v>
      </c>
      <c r="O1003" s="299"/>
      <c r="P1003" s="299" t="s">
        <v>533</v>
      </c>
      <c r="Q1003" s="299">
        <v>1.7</v>
      </c>
      <c r="R1003" s="299">
        <v>17</v>
      </c>
      <c r="S1003" s="300">
        <v>57</v>
      </c>
      <c r="X1003" s="309"/>
      <c r="AC1003" s="309"/>
      <c r="AF1003" s="309"/>
      <c r="AG1003" s="309"/>
      <c r="AH1003" s="309"/>
      <c r="AI1003" s="309"/>
      <c r="AJ1003" s="309"/>
      <c r="AK1003" s="309"/>
      <c r="AL1003" s="309"/>
      <c r="AM1003" s="309"/>
      <c r="AN1003" s="309"/>
      <c r="AO1003" s="309"/>
      <c r="AP1003" s="309"/>
      <c r="AQ1003" s="309"/>
      <c r="AR1003" s="309"/>
      <c r="AS1003" s="309"/>
      <c r="AT1003" s="309"/>
      <c r="AU1003" s="309"/>
      <c r="AV1003" s="309"/>
      <c r="AW1003" s="309"/>
      <c r="AX1003" s="309"/>
      <c r="AY1003" s="309"/>
      <c r="AZ1003" s="309"/>
      <c r="BA1003" s="309"/>
      <c r="BB1003" s="309"/>
      <c r="BC1003" s="309"/>
    </row>
    <row r="1004" spans="2:55" ht="15" customHeight="1">
      <c r="B1004" s="456"/>
      <c r="C1004" s="458"/>
      <c r="D1004" s="297" t="s">
        <v>519</v>
      </c>
      <c r="E1004" s="298">
        <v>1</v>
      </c>
      <c r="F1004" s="299">
        <v>0</v>
      </c>
      <c r="G1004" s="299">
        <v>7</v>
      </c>
      <c r="H1004" s="299">
        <v>7</v>
      </c>
      <c r="I1004" s="299">
        <v>43</v>
      </c>
      <c r="J1004" s="299">
        <v>20</v>
      </c>
      <c r="K1004" s="299">
        <v>14</v>
      </c>
      <c r="L1004" s="299">
        <v>0</v>
      </c>
      <c r="M1004" s="299">
        <v>1.92</v>
      </c>
      <c r="N1004" s="299">
        <v>1.92</v>
      </c>
      <c r="O1004" s="299"/>
      <c r="P1004" s="299" t="s">
        <v>547</v>
      </c>
      <c r="Q1004" s="299">
        <v>1.4</v>
      </c>
      <c r="R1004" s="299">
        <v>16.600000000000001</v>
      </c>
      <c r="S1004" s="300">
        <v>56</v>
      </c>
      <c r="X1004" s="309"/>
      <c r="AC1004" s="309"/>
      <c r="AF1004" s="309"/>
      <c r="AG1004" s="309"/>
      <c r="AH1004" s="309"/>
      <c r="AI1004" s="309"/>
      <c r="AJ1004" s="309"/>
      <c r="AK1004" s="309"/>
      <c r="AL1004" s="309"/>
      <c r="AM1004" s="309"/>
      <c r="AN1004" s="309"/>
      <c r="AO1004" s="309"/>
      <c r="AP1004" s="309"/>
      <c r="AQ1004" s="309"/>
      <c r="AR1004" s="309"/>
      <c r="AS1004" s="309"/>
      <c r="AT1004" s="309"/>
      <c r="AU1004" s="309"/>
      <c r="AV1004" s="309"/>
      <c r="AW1004" s="309"/>
      <c r="AX1004" s="309"/>
      <c r="AY1004" s="309"/>
      <c r="AZ1004" s="309"/>
      <c r="BA1004" s="309"/>
      <c r="BB1004" s="309"/>
      <c r="BC1004" s="309"/>
    </row>
    <row r="1005" spans="2:55" ht="15" customHeight="1">
      <c r="B1005" s="456"/>
      <c r="C1005" s="458"/>
      <c r="D1005" s="297" t="s">
        <v>520</v>
      </c>
      <c r="E1005" s="298">
        <v>0</v>
      </c>
      <c r="F1005" s="299">
        <v>0</v>
      </c>
      <c r="G1005" s="299">
        <v>8</v>
      </c>
      <c r="H1005" s="299">
        <v>8</v>
      </c>
      <c r="I1005" s="299">
        <v>41</v>
      </c>
      <c r="J1005" s="299">
        <v>22</v>
      </c>
      <c r="K1005" s="299">
        <v>12</v>
      </c>
      <c r="L1005" s="299">
        <v>0.03</v>
      </c>
      <c r="M1005" s="299">
        <v>1.92</v>
      </c>
      <c r="N1005" s="299">
        <v>1.95</v>
      </c>
      <c r="O1005" s="299"/>
      <c r="P1005" s="299" t="s">
        <v>513</v>
      </c>
      <c r="Q1005" s="299">
        <v>1.8</v>
      </c>
      <c r="R1005" s="299">
        <v>16.3</v>
      </c>
      <c r="S1005" s="300">
        <v>59</v>
      </c>
      <c r="X1005" s="309"/>
      <c r="AC1005" s="309"/>
      <c r="AF1005" s="309"/>
      <c r="AG1005" s="309"/>
      <c r="AH1005" s="309"/>
      <c r="AI1005" s="309"/>
      <c r="AJ1005" s="309"/>
      <c r="AK1005" s="309"/>
      <c r="AL1005" s="309"/>
      <c r="AM1005" s="309"/>
      <c r="AN1005" s="309"/>
      <c r="AO1005" s="309"/>
      <c r="AP1005" s="309"/>
      <c r="AQ1005" s="309"/>
      <c r="AR1005" s="309"/>
      <c r="AS1005" s="309"/>
      <c r="AT1005" s="309"/>
      <c r="AU1005" s="309"/>
      <c r="AV1005" s="309"/>
      <c r="AW1005" s="309"/>
      <c r="AX1005" s="309"/>
      <c r="AY1005" s="309"/>
      <c r="AZ1005" s="309"/>
      <c r="BA1005" s="309"/>
      <c r="BB1005" s="309"/>
      <c r="BC1005" s="309"/>
    </row>
    <row r="1006" spans="2:55" ht="15" customHeight="1">
      <c r="B1006" s="456"/>
      <c r="C1006" s="458"/>
      <c r="D1006" s="297" t="s">
        <v>521</v>
      </c>
      <c r="E1006" s="298">
        <v>0</v>
      </c>
      <c r="F1006" s="299">
        <v>0</v>
      </c>
      <c r="G1006" s="299">
        <v>10</v>
      </c>
      <c r="H1006" s="299">
        <v>10</v>
      </c>
      <c r="I1006" s="299">
        <v>40</v>
      </c>
      <c r="J1006" s="299">
        <v>14</v>
      </c>
      <c r="K1006" s="299">
        <v>13</v>
      </c>
      <c r="L1006" s="299">
        <v>0</v>
      </c>
      <c r="M1006" s="299">
        <v>1.99</v>
      </c>
      <c r="N1006" s="299">
        <v>1.99</v>
      </c>
      <c r="O1006" s="299"/>
      <c r="P1006" s="299" t="s">
        <v>533</v>
      </c>
      <c r="Q1006" s="299">
        <v>0.5</v>
      </c>
      <c r="R1006" s="299">
        <v>14.9</v>
      </c>
      <c r="S1006" s="300">
        <v>61</v>
      </c>
      <c r="X1006" s="309"/>
      <c r="AC1006" s="309"/>
      <c r="AF1006" s="309"/>
      <c r="AG1006" s="309"/>
      <c r="AH1006" s="309"/>
      <c r="AI1006" s="309"/>
      <c r="AJ1006" s="309"/>
      <c r="AK1006" s="309"/>
      <c r="AL1006" s="309"/>
      <c r="AM1006" s="309"/>
    </row>
    <row r="1007" spans="2:55" ht="15" customHeight="1">
      <c r="B1007" s="456"/>
      <c r="C1007" s="458"/>
      <c r="D1007" s="297" t="s">
        <v>522</v>
      </c>
      <c r="E1007" s="298">
        <v>0</v>
      </c>
      <c r="F1007" s="299">
        <v>0</v>
      </c>
      <c r="G1007" s="299">
        <v>13</v>
      </c>
      <c r="H1007" s="299">
        <v>13</v>
      </c>
      <c r="I1007" s="299">
        <v>36</v>
      </c>
      <c r="J1007" s="299">
        <v>23</v>
      </c>
      <c r="K1007" s="299">
        <v>13</v>
      </c>
      <c r="L1007" s="299">
        <v>0.08</v>
      </c>
      <c r="M1007" s="299">
        <v>1.97</v>
      </c>
      <c r="N1007" s="299">
        <v>2.0499999999999998</v>
      </c>
      <c r="O1007" s="299"/>
      <c r="P1007" s="299" t="s">
        <v>538</v>
      </c>
      <c r="Q1007" s="299">
        <v>0.8</v>
      </c>
      <c r="R1007" s="299">
        <v>14.1</v>
      </c>
      <c r="S1007" s="300">
        <v>63</v>
      </c>
      <c r="X1007" s="309"/>
      <c r="AC1007" s="309"/>
      <c r="AF1007" s="309"/>
      <c r="AG1007" s="309"/>
      <c r="AH1007" s="309"/>
      <c r="AI1007" s="309"/>
      <c r="AJ1007" s="309"/>
      <c r="AK1007" s="309"/>
      <c r="AL1007" s="309"/>
      <c r="AM1007" s="309"/>
    </row>
    <row r="1008" spans="2:55" ht="15" customHeight="1">
      <c r="B1008" s="456"/>
      <c r="C1008" s="458"/>
      <c r="D1008" s="297" t="s">
        <v>523</v>
      </c>
      <c r="E1008" s="298">
        <v>0</v>
      </c>
      <c r="F1008" s="299">
        <v>1</v>
      </c>
      <c r="G1008" s="299">
        <v>22</v>
      </c>
      <c r="H1008" s="299">
        <v>23</v>
      </c>
      <c r="I1008" s="299">
        <v>16</v>
      </c>
      <c r="J1008" s="299">
        <v>36</v>
      </c>
      <c r="K1008" s="299">
        <v>24</v>
      </c>
      <c r="L1008" s="299">
        <v>0.47</v>
      </c>
      <c r="M1008" s="299">
        <v>1.95</v>
      </c>
      <c r="N1008" s="299">
        <v>2.42</v>
      </c>
      <c r="O1008" s="299"/>
      <c r="P1008" s="299" t="s">
        <v>493</v>
      </c>
      <c r="Q1008" s="299">
        <v>0.6</v>
      </c>
      <c r="R1008" s="299">
        <v>12.9</v>
      </c>
      <c r="S1008" s="300">
        <v>72</v>
      </c>
      <c r="X1008" s="309"/>
      <c r="AC1008" s="309"/>
      <c r="AF1008" s="309"/>
      <c r="AG1008" s="309"/>
      <c r="AH1008" s="309"/>
      <c r="AI1008" s="309"/>
      <c r="AJ1008" s="309"/>
      <c r="AK1008" s="309"/>
      <c r="AL1008" s="309"/>
      <c r="AM1008" s="309"/>
    </row>
    <row r="1009" spans="2:53" ht="15" customHeight="1">
      <c r="B1009" s="456"/>
      <c r="C1009" s="458"/>
      <c r="D1009" s="297" t="s">
        <v>524</v>
      </c>
      <c r="E1009" s="298">
        <v>0</v>
      </c>
      <c r="F1009" s="299">
        <v>1</v>
      </c>
      <c r="G1009" s="299">
        <v>20</v>
      </c>
      <c r="H1009" s="299">
        <v>21</v>
      </c>
      <c r="I1009" s="299">
        <v>11</v>
      </c>
      <c r="J1009" s="299">
        <v>42</v>
      </c>
      <c r="K1009" s="299">
        <v>32</v>
      </c>
      <c r="L1009" s="299">
        <v>0.15</v>
      </c>
      <c r="M1009" s="299">
        <v>2</v>
      </c>
      <c r="N1009" s="299">
        <v>2.15</v>
      </c>
      <c r="O1009" s="299"/>
      <c r="P1009" s="299" t="s">
        <v>536</v>
      </c>
      <c r="Q1009" s="299">
        <v>0</v>
      </c>
      <c r="R1009" s="299">
        <v>12.5</v>
      </c>
      <c r="S1009" s="300">
        <v>76</v>
      </c>
      <c r="X1009" s="309"/>
      <c r="AC1009" s="309"/>
      <c r="AF1009" s="309"/>
      <c r="AG1009" s="309"/>
      <c r="AH1009" s="309"/>
      <c r="AI1009" s="309"/>
      <c r="AJ1009" s="309"/>
      <c r="AK1009" s="309"/>
      <c r="AL1009" s="309"/>
      <c r="AM1009" s="309"/>
    </row>
    <row r="1010" spans="2:53" ht="15" customHeight="1">
      <c r="B1010" s="456"/>
      <c r="C1010" s="458"/>
      <c r="D1010" s="297" t="s">
        <v>525</v>
      </c>
      <c r="E1010" s="298">
        <v>0</v>
      </c>
      <c r="F1010" s="299">
        <v>2</v>
      </c>
      <c r="G1010" s="299">
        <v>18</v>
      </c>
      <c r="H1010" s="299">
        <v>20</v>
      </c>
      <c r="I1010" s="299">
        <v>9</v>
      </c>
      <c r="J1010" s="299">
        <v>43</v>
      </c>
      <c r="K1010" s="299">
        <v>31</v>
      </c>
      <c r="L1010" s="299">
        <v>0.22</v>
      </c>
      <c r="M1010" s="299">
        <v>1.86</v>
      </c>
      <c r="N1010" s="299">
        <v>2.08</v>
      </c>
      <c r="O1010" s="299"/>
      <c r="P1010" s="299" t="s">
        <v>498</v>
      </c>
      <c r="Q1010" s="299">
        <v>2</v>
      </c>
      <c r="R1010" s="299">
        <v>12.2</v>
      </c>
      <c r="S1010" s="300">
        <v>78</v>
      </c>
      <c r="X1010" s="309"/>
      <c r="AC1010" s="309"/>
      <c r="AF1010" s="309"/>
      <c r="AG1010" s="309"/>
      <c r="AH1010" s="309"/>
      <c r="AI1010" s="309"/>
      <c r="AJ1010" s="309"/>
      <c r="AK1010" s="309"/>
      <c r="AL1010" s="309"/>
      <c r="AM1010" s="309"/>
    </row>
    <row r="1011" spans="2:53" ht="15" customHeight="1">
      <c r="B1011" s="456"/>
      <c r="C1011" s="458"/>
      <c r="D1011" s="297" t="s">
        <v>526</v>
      </c>
      <c r="E1011" s="298">
        <v>0</v>
      </c>
      <c r="F1011" s="299">
        <v>1</v>
      </c>
      <c r="G1011" s="299">
        <v>14</v>
      </c>
      <c r="H1011" s="299">
        <v>15</v>
      </c>
      <c r="I1011" s="299">
        <v>8</v>
      </c>
      <c r="J1011" s="299">
        <v>46</v>
      </c>
      <c r="K1011" s="299">
        <v>30</v>
      </c>
      <c r="L1011" s="299">
        <v>0</v>
      </c>
      <c r="M1011" s="299">
        <v>2.0299999999999998</v>
      </c>
      <c r="N1011" s="299">
        <v>2.0299999999999998</v>
      </c>
      <c r="O1011" s="299"/>
      <c r="P1011" s="299" t="s">
        <v>506</v>
      </c>
      <c r="Q1011" s="299">
        <v>0.9</v>
      </c>
      <c r="R1011" s="299">
        <v>11.9</v>
      </c>
      <c r="S1011" s="300">
        <v>80</v>
      </c>
      <c r="X1011" s="309"/>
      <c r="AC1011" s="309"/>
      <c r="AE1011" s="309"/>
      <c r="AF1011" s="309"/>
      <c r="AG1011" s="309"/>
      <c r="AH1011" s="309"/>
      <c r="AI1011" s="309"/>
      <c r="AJ1011" s="309"/>
      <c r="AK1011" s="309"/>
      <c r="AL1011" s="309"/>
      <c r="AM1011" s="309"/>
    </row>
    <row r="1012" spans="2:53" ht="15" customHeight="1">
      <c r="B1012" s="456"/>
      <c r="C1012" s="458"/>
      <c r="D1012" s="297" t="s">
        <v>527</v>
      </c>
      <c r="E1012" s="298">
        <v>0</v>
      </c>
      <c r="F1012" s="299">
        <v>0</v>
      </c>
      <c r="G1012" s="299">
        <v>12</v>
      </c>
      <c r="H1012" s="299">
        <v>12</v>
      </c>
      <c r="I1012" s="299">
        <v>8</v>
      </c>
      <c r="J1012" s="299">
        <v>44</v>
      </c>
      <c r="K1012" s="299">
        <v>28</v>
      </c>
      <c r="L1012" s="299">
        <v>0.16</v>
      </c>
      <c r="M1012" s="299">
        <v>2.1</v>
      </c>
      <c r="N1012" s="299">
        <v>2.2599999999999998</v>
      </c>
      <c r="O1012" s="299"/>
      <c r="P1012" s="299" t="s">
        <v>506</v>
      </c>
      <c r="Q1012" s="299">
        <v>1.6</v>
      </c>
      <c r="R1012" s="299">
        <v>11.5</v>
      </c>
      <c r="S1012" s="300">
        <v>79</v>
      </c>
      <c r="X1012" s="309"/>
      <c r="AC1012" s="309"/>
      <c r="AF1012" s="309"/>
      <c r="AG1012" s="309"/>
      <c r="AH1012" s="309"/>
      <c r="AI1012" s="309"/>
      <c r="AJ1012" s="309"/>
      <c r="AK1012" s="309"/>
      <c r="AL1012" s="309"/>
      <c r="AM1012" s="309"/>
    </row>
    <row r="1013" spans="2:53" ht="15" customHeight="1">
      <c r="B1013" s="456"/>
      <c r="C1013" s="458"/>
      <c r="D1013" s="297" t="s">
        <v>528</v>
      </c>
      <c r="E1013" s="298">
        <v>0</v>
      </c>
      <c r="F1013" s="299">
        <v>0</v>
      </c>
      <c r="G1013" s="299">
        <v>10</v>
      </c>
      <c r="H1013" s="299">
        <v>10</v>
      </c>
      <c r="I1013" s="299">
        <v>9</v>
      </c>
      <c r="J1013" s="299">
        <v>29</v>
      </c>
      <c r="K1013" s="299">
        <v>21</v>
      </c>
      <c r="L1013" s="299">
        <v>0.21</v>
      </c>
      <c r="M1013" s="299">
        <v>1.92</v>
      </c>
      <c r="N1013" s="299">
        <v>2.13</v>
      </c>
      <c r="O1013" s="299"/>
      <c r="P1013" s="299" t="s">
        <v>493</v>
      </c>
      <c r="Q1013" s="299">
        <v>2.5</v>
      </c>
      <c r="R1013" s="299">
        <v>11.7</v>
      </c>
      <c r="S1013" s="300">
        <v>81</v>
      </c>
      <c r="X1013" s="309"/>
      <c r="AF1013" s="309"/>
      <c r="AG1013" s="309"/>
      <c r="AH1013" s="309"/>
      <c r="AI1013" s="309"/>
      <c r="AJ1013" s="309"/>
      <c r="AK1013" s="309"/>
      <c r="AL1013" s="309"/>
      <c r="AM1013" s="309"/>
    </row>
    <row r="1014" spans="2:53" ht="15" customHeight="1">
      <c r="B1014" s="456"/>
      <c r="C1014" s="459"/>
      <c r="D1014" s="297" t="s">
        <v>529</v>
      </c>
      <c r="E1014" s="298">
        <v>0</v>
      </c>
      <c r="F1014" s="299">
        <v>1</v>
      </c>
      <c r="G1014" s="299">
        <v>14</v>
      </c>
      <c r="H1014" s="299">
        <v>15</v>
      </c>
      <c r="I1014" s="299">
        <v>4</v>
      </c>
      <c r="J1014" s="299">
        <v>31</v>
      </c>
      <c r="K1014" s="299">
        <v>24</v>
      </c>
      <c r="L1014" s="299">
        <v>0</v>
      </c>
      <c r="M1014" s="299">
        <v>1.77</v>
      </c>
      <c r="N1014" s="299">
        <v>1.77</v>
      </c>
      <c r="O1014" s="299"/>
      <c r="P1014" s="299" t="s">
        <v>498</v>
      </c>
      <c r="Q1014" s="299">
        <v>1.6</v>
      </c>
      <c r="R1014" s="299">
        <v>11.4</v>
      </c>
      <c r="S1014" s="300">
        <v>82</v>
      </c>
      <c r="X1014" s="309"/>
      <c r="AF1014" s="309"/>
      <c r="AG1014" s="309"/>
      <c r="AH1014" s="309"/>
      <c r="AI1014" s="309"/>
      <c r="AJ1014" s="309"/>
      <c r="AK1014" s="309"/>
      <c r="AL1014" s="309"/>
      <c r="AM1014" s="309"/>
    </row>
    <row r="1015" spans="2:53" ht="15" customHeight="1">
      <c r="B1015" s="456"/>
      <c r="C1015" s="457">
        <v>42675</v>
      </c>
      <c r="D1015" s="297" t="s">
        <v>492</v>
      </c>
      <c r="E1015" s="298">
        <v>0</v>
      </c>
      <c r="F1015" s="299">
        <v>1</v>
      </c>
      <c r="G1015" s="299">
        <v>13</v>
      </c>
      <c r="H1015" s="299">
        <v>14</v>
      </c>
      <c r="I1015" s="299">
        <v>3</v>
      </c>
      <c r="J1015" s="299">
        <v>32</v>
      </c>
      <c r="K1015" s="299">
        <v>15</v>
      </c>
      <c r="L1015" s="299">
        <v>0.1</v>
      </c>
      <c r="M1015" s="299">
        <v>1.68</v>
      </c>
      <c r="N1015" s="299">
        <v>1.78</v>
      </c>
      <c r="O1015" s="299"/>
      <c r="P1015" s="299" t="s">
        <v>498</v>
      </c>
      <c r="Q1015" s="299">
        <v>1.2</v>
      </c>
      <c r="R1015" s="299">
        <v>11.4</v>
      </c>
      <c r="S1015" s="300">
        <v>81</v>
      </c>
      <c r="AF1015" s="309"/>
      <c r="AG1015" s="309"/>
      <c r="AH1015" s="309"/>
      <c r="AI1015" s="309"/>
      <c r="AJ1015" s="309"/>
      <c r="AK1015" s="309"/>
      <c r="AL1015" s="309"/>
      <c r="AM1015" s="309"/>
    </row>
    <row r="1016" spans="2:53" ht="15" customHeight="1">
      <c r="B1016" s="456"/>
      <c r="C1016" s="458"/>
      <c r="D1016" s="297" t="s">
        <v>495</v>
      </c>
      <c r="E1016" s="298">
        <v>0</v>
      </c>
      <c r="F1016" s="299">
        <v>0</v>
      </c>
      <c r="G1016" s="299">
        <v>12</v>
      </c>
      <c r="H1016" s="299">
        <v>12</v>
      </c>
      <c r="I1016" s="299">
        <v>3</v>
      </c>
      <c r="J1016" s="299">
        <v>28</v>
      </c>
      <c r="K1016" s="299">
        <v>18</v>
      </c>
      <c r="L1016" s="299">
        <v>0</v>
      </c>
      <c r="M1016" s="299">
        <v>1.61</v>
      </c>
      <c r="N1016" s="299">
        <v>1.61</v>
      </c>
      <c r="O1016" s="299"/>
      <c r="P1016" s="299" t="s">
        <v>498</v>
      </c>
      <c r="Q1016" s="299">
        <v>2</v>
      </c>
      <c r="R1016" s="299">
        <v>11.4</v>
      </c>
      <c r="S1016" s="300">
        <v>77</v>
      </c>
      <c r="AF1016" s="309"/>
      <c r="AG1016" s="309"/>
      <c r="AH1016" s="309"/>
      <c r="AI1016" s="309"/>
      <c r="AJ1016" s="309"/>
      <c r="AK1016" s="309"/>
      <c r="AL1016" s="309"/>
      <c r="AM1016" s="309"/>
    </row>
    <row r="1017" spans="2:53" ht="15" customHeight="1">
      <c r="B1017" s="456"/>
      <c r="C1017" s="458"/>
      <c r="D1017" s="297" t="s">
        <v>497</v>
      </c>
      <c r="E1017" s="298">
        <v>0</v>
      </c>
      <c r="F1017" s="299">
        <v>0</v>
      </c>
      <c r="G1017" s="299">
        <v>9</v>
      </c>
      <c r="H1017" s="299">
        <v>9</v>
      </c>
      <c r="I1017" s="299">
        <v>5</v>
      </c>
      <c r="J1017" s="299">
        <v>29</v>
      </c>
      <c r="K1017" s="299">
        <v>16</v>
      </c>
      <c r="L1017" s="299">
        <v>0.02</v>
      </c>
      <c r="M1017" s="299">
        <v>1.98</v>
      </c>
      <c r="N1017" s="299">
        <v>2</v>
      </c>
      <c r="O1017" s="299"/>
      <c r="P1017" s="299" t="s">
        <v>498</v>
      </c>
      <c r="Q1017" s="299">
        <v>1.7</v>
      </c>
      <c r="R1017" s="299">
        <v>11.2</v>
      </c>
      <c r="S1017" s="300">
        <v>73</v>
      </c>
      <c r="AF1017" s="309"/>
      <c r="AG1017" s="309"/>
      <c r="AH1017" s="309"/>
      <c r="AI1017" s="309"/>
      <c r="AJ1017" s="309"/>
      <c r="AK1017" s="309"/>
      <c r="AL1017" s="309"/>
      <c r="AM1017" s="309"/>
      <c r="AN1017" s="309"/>
      <c r="AO1017" s="309"/>
      <c r="AP1017" s="309"/>
      <c r="AQ1017" s="309"/>
      <c r="AR1017" s="309"/>
      <c r="AS1017" s="309"/>
      <c r="AT1017" s="309"/>
      <c r="AU1017" s="309"/>
      <c r="AV1017" s="309"/>
      <c r="AW1017" s="309"/>
      <c r="AX1017" s="309"/>
      <c r="AY1017" s="309"/>
      <c r="AZ1017" s="309"/>
      <c r="BA1017" s="309"/>
    </row>
    <row r="1018" spans="2:53" ht="15" customHeight="1">
      <c r="B1018" s="456"/>
      <c r="C1018" s="458"/>
      <c r="D1018" s="297" t="s">
        <v>500</v>
      </c>
      <c r="E1018" s="298">
        <v>0</v>
      </c>
      <c r="F1018" s="299">
        <v>0</v>
      </c>
      <c r="G1018" s="299">
        <v>8</v>
      </c>
      <c r="H1018" s="299">
        <v>8</v>
      </c>
      <c r="I1018" s="299">
        <v>5</v>
      </c>
      <c r="J1018" s="299">
        <v>25</v>
      </c>
      <c r="K1018" s="299">
        <v>16</v>
      </c>
      <c r="L1018" s="299">
        <v>0.11</v>
      </c>
      <c r="M1018" s="299">
        <v>2.17</v>
      </c>
      <c r="N1018" s="299">
        <v>2.2799999999999998</v>
      </c>
      <c r="O1018" s="299"/>
      <c r="P1018" s="299" t="s">
        <v>506</v>
      </c>
      <c r="Q1018" s="299">
        <v>1.1000000000000001</v>
      </c>
      <c r="R1018" s="299">
        <v>11</v>
      </c>
      <c r="S1018" s="300">
        <v>71</v>
      </c>
      <c r="AF1018" s="309"/>
      <c r="AG1018" s="309"/>
      <c r="AH1018" s="309"/>
      <c r="AI1018" s="309"/>
      <c r="AJ1018" s="309"/>
      <c r="AK1018" s="309"/>
      <c r="AL1018" s="309"/>
      <c r="AM1018" s="309"/>
      <c r="AN1018" s="309"/>
      <c r="AO1018" s="309"/>
      <c r="AP1018" s="309"/>
      <c r="AQ1018" s="309"/>
      <c r="AR1018" s="309"/>
      <c r="AS1018" s="309"/>
      <c r="AT1018" s="309"/>
      <c r="AU1018" s="309"/>
      <c r="AV1018" s="309"/>
      <c r="AW1018" s="309"/>
      <c r="AX1018" s="309"/>
      <c r="AY1018" s="309"/>
      <c r="AZ1018" s="309"/>
      <c r="BA1018" s="309"/>
    </row>
    <row r="1019" spans="2:53" ht="15" customHeight="1">
      <c r="B1019" s="456"/>
      <c r="C1019" s="458"/>
      <c r="D1019" s="297" t="s">
        <v>503</v>
      </c>
      <c r="E1019" s="298">
        <v>0</v>
      </c>
      <c r="F1019" s="299">
        <v>0</v>
      </c>
      <c r="G1019" s="299">
        <v>9</v>
      </c>
      <c r="H1019" s="299">
        <v>9</v>
      </c>
      <c r="I1019" s="299">
        <v>5</v>
      </c>
      <c r="J1019" s="299">
        <v>26</v>
      </c>
      <c r="K1019" s="299">
        <v>18</v>
      </c>
      <c r="L1019" s="299">
        <v>0</v>
      </c>
      <c r="M1019" s="299">
        <v>2.0499999999999998</v>
      </c>
      <c r="N1019" s="299">
        <v>2.0499999999999998</v>
      </c>
      <c r="O1019" s="299"/>
      <c r="P1019" s="299" t="s">
        <v>493</v>
      </c>
      <c r="Q1019" s="299">
        <v>1.2</v>
      </c>
      <c r="R1019" s="299">
        <v>10.8</v>
      </c>
      <c r="S1019" s="300">
        <v>83</v>
      </c>
      <c r="AF1019" s="309"/>
      <c r="AG1019" s="309"/>
      <c r="AH1019" s="309"/>
      <c r="AI1019" s="309"/>
      <c r="AJ1019" s="309"/>
      <c r="AK1019" s="309"/>
      <c r="AL1019" s="309"/>
      <c r="AM1019" s="309"/>
      <c r="AN1019" s="309"/>
      <c r="AO1019" s="309"/>
      <c r="AP1019" s="309"/>
      <c r="AQ1019" s="309"/>
      <c r="AR1019" s="309"/>
      <c r="AS1019" s="309"/>
      <c r="AT1019" s="309"/>
      <c r="AU1019" s="309"/>
      <c r="AV1019" s="309"/>
      <c r="AW1019" s="309"/>
      <c r="AX1019" s="309"/>
      <c r="AY1019" s="309"/>
      <c r="AZ1019" s="309"/>
      <c r="BA1019" s="309"/>
    </row>
    <row r="1020" spans="2:53" ht="15" customHeight="1">
      <c r="B1020" s="456"/>
      <c r="C1020" s="458"/>
      <c r="D1020" s="297" t="s">
        <v>505</v>
      </c>
      <c r="E1020" s="298">
        <v>0</v>
      </c>
      <c r="F1020" s="299" t="s">
        <v>501</v>
      </c>
      <c r="G1020" s="299" t="s">
        <v>501</v>
      </c>
      <c r="H1020" s="299" t="s">
        <v>501</v>
      </c>
      <c r="I1020" s="299">
        <v>2</v>
      </c>
      <c r="J1020" s="299">
        <v>20</v>
      </c>
      <c r="K1020" s="299">
        <v>14</v>
      </c>
      <c r="L1020" s="299">
        <v>0.08</v>
      </c>
      <c r="M1020" s="299">
        <v>1.9</v>
      </c>
      <c r="N1020" s="299">
        <v>1.98</v>
      </c>
      <c r="O1020" s="299"/>
      <c r="P1020" s="299" t="s">
        <v>506</v>
      </c>
      <c r="Q1020" s="299">
        <v>1.2</v>
      </c>
      <c r="R1020" s="299">
        <v>10.6</v>
      </c>
      <c r="S1020" s="300">
        <v>86</v>
      </c>
      <c r="AF1020" s="309"/>
      <c r="AG1020" s="309"/>
      <c r="AH1020" s="309"/>
      <c r="AI1020" s="309"/>
      <c r="AJ1020" s="309"/>
      <c r="AK1020" s="309"/>
      <c r="AL1020" s="309"/>
      <c r="AM1020" s="309"/>
    </row>
    <row r="1021" spans="2:53" ht="15" customHeight="1">
      <c r="B1021" s="456"/>
      <c r="C1021" s="458"/>
      <c r="D1021" s="297" t="s">
        <v>508</v>
      </c>
      <c r="E1021" s="298">
        <v>0</v>
      </c>
      <c r="F1021" s="299">
        <v>4</v>
      </c>
      <c r="G1021" s="299">
        <v>12</v>
      </c>
      <c r="H1021" s="299">
        <v>16</v>
      </c>
      <c r="I1021" s="299">
        <v>2</v>
      </c>
      <c r="J1021" s="299">
        <v>23</v>
      </c>
      <c r="K1021" s="299">
        <v>16</v>
      </c>
      <c r="L1021" s="299">
        <v>0.06</v>
      </c>
      <c r="M1021" s="299">
        <v>1.98</v>
      </c>
      <c r="N1021" s="299">
        <v>2.04</v>
      </c>
      <c r="O1021" s="299"/>
      <c r="P1021" s="299" t="s">
        <v>533</v>
      </c>
      <c r="Q1021" s="299">
        <v>0.3</v>
      </c>
      <c r="R1021" s="299">
        <v>10.6</v>
      </c>
      <c r="S1021" s="300">
        <v>91</v>
      </c>
      <c r="AF1021" s="309"/>
      <c r="AG1021" s="309"/>
      <c r="AH1021" s="309"/>
      <c r="AI1021" s="309"/>
      <c r="AJ1021" s="309"/>
      <c r="AK1021" s="309"/>
      <c r="AL1021" s="309"/>
      <c r="AM1021" s="309"/>
    </row>
    <row r="1022" spans="2:53" ht="15" customHeight="1">
      <c r="B1022" s="456"/>
      <c r="C1022" s="458"/>
      <c r="D1022" s="297" t="s">
        <v>510</v>
      </c>
      <c r="E1022" s="298">
        <v>0</v>
      </c>
      <c r="F1022" s="299">
        <v>2</v>
      </c>
      <c r="G1022" s="299">
        <v>9</v>
      </c>
      <c r="H1022" s="299">
        <v>11</v>
      </c>
      <c r="I1022" s="299">
        <v>4</v>
      </c>
      <c r="J1022" s="299">
        <v>20</v>
      </c>
      <c r="K1022" s="299">
        <v>16</v>
      </c>
      <c r="L1022" s="299">
        <v>0.16</v>
      </c>
      <c r="M1022" s="299">
        <v>2.02</v>
      </c>
      <c r="N1022" s="299">
        <v>2.1800000000000002</v>
      </c>
      <c r="O1022" s="299"/>
      <c r="P1022" s="299" t="s">
        <v>547</v>
      </c>
      <c r="Q1022" s="299">
        <v>0.5</v>
      </c>
      <c r="R1022" s="299">
        <v>10.9</v>
      </c>
      <c r="S1022" s="300">
        <v>91</v>
      </c>
      <c r="AF1022" s="309"/>
      <c r="AG1022" s="309"/>
      <c r="AH1022" s="309"/>
      <c r="AI1022" s="309"/>
      <c r="AJ1022" s="309"/>
      <c r="AK1022" s="309"/>
      <c r="AL1022" s="309"/>
      <c r="AM1022" s="309"/>
    </row>
    <row r="1023" spans="2:53" ht="15" customHeight="1">
      <c r="B1023" s="456"/>
      <c r="C1023" s="458"/>
      <c r="D1023" s="297" t="s">
        <v>511</v>
      </c>
      <c r="E1023" s="298">
        <v>0</v>
      </c>
      <c r="F1023" s="299">
        <v>7</v>
      </c>
      <c r="G1023" s="299">
        <v>14</v>
      </c>
      <c r="H1023" s="299">
        <v>21</v>
      </c>
      <c r="I1023" s="299">
        <v>4</v>
      </c>
      <c r="J1023" s="299">
        <v>27</v>
      </c>
      <c r="K1023" s="299">
        <v>15</v>
      </c>
      <c r="L1023" s="299">
        <v>0.14000000000000001</v>
      </c>
      <c r="M1023" s="299">
        <v>1.82</v>
      </c>
      <c r="N1023" s="299">
        <v>1.96</v>
      </c>
      <c r="O1023" s="299"/>
      <c r="P1023" s="299" t="s">
        <v>506</v>
      </c>
      <c r="Q1023" s="299">
        <v>1</v>
      </c>
      <c r="R1023" s="299">
        <v>11.3</v>
      </c>
      <c r="S1023" s="300">
        <v>89</v>
      </c>
      <c r="AF1023" s="309"/>
      <c r="AG1023" s="309"/>
      <c r="AH1023" s="309"/>
      <c r="AI1023" s="309"/>
      <c r="AJ1023" s="309"/>
      <c r="AK1023" s="309"/>
      <c r="AL1023" s="309"/>
      <c r="AM1023" s="309"/>
    </row>
    <row r="1024" spans="2:53" ht="15" customHeight="1" thickBot="1">
      <c r="B1024" s="456"/>
      <c r="C1024" s="458"/>
      <c r="D1024" s="310" t="s">
        <v>512</v>
      </c>
      <c r="E1024" s="311">
        <v>0</v>
      </c>
      <c r="F1024" s="304">
        <v>7</v>
      </c>
      <c r="G1024" s="304">
        <v>14</v>
      </c>
      <c r="H1024" s="304">
        <v>21</v>
      </c>
      <c r="I1024" s="304">
        <v>5</v>
      </c>
      <c r="J1024" s="304">
        <v>19</v>
      </c>
      <c r="K1024" s="304">
        <v>12</v>
      </c>
      <c r="L1024" s="304">
        <v>0.04</v>
      </c>
      <c r="M1024" s="304">
        <v>1.97</v>
      </c>
      <c r="N1024" s="304">
        <v>2.0099999999999998</v>
      </c>
      <c r="O1024" s="304"/>
      <c r="P1024" s="304" t="s">
        <v>498</v>
      </c>
      <c r="Q1024" s="304">
        <v>1.6</v>
      </c>
      <c r="R1024" s="304">
        <v>11.7</v>
      </c>
      <c r="S1024" s="305">
        <v>81</v>
      </c>
      <c r="AF1024" s="309"/>
      <c r="AG1024" s="309"/>
      <c r="AH1024" s="309"/>
      <c r="AI1024" s="309"/>
      <c r="AJ1024" s="309"/>
      <c r="AK1024" s="309"/>
      <c r="AL1024" s="309"/>
      <c r="AM1024" s="309"/>
    </row>
    <row r="1025" spans="2:39" ht="15" customHeight="1">
      <c r="B1025" s="460"/>
      <c r="C1025" s="458"/>
      <c r="D1025" s="293" t="s">
        <v>514</v>
      </c>
      <c r="E1025" s="294">
        <v>0</v>
      </c>
      <c r="F1025" s="295">
        <v>5</v>
      </c>
      <c r="G1025" s="295">
        <v>13</v>
      </c>
      <c r="H1025" s="295">
        <v>18</v>
      </c>
      <c r="I1025" s="295">
        <v>6</v>
      </c>
      <c r="J1025" s="295">
        <v>17</v>
      </c>
      <c r="K1025" s="295">
        <v>15</v>
      </c>
      <c r="L1025" s="295">
        <v>0.16</v>
      </c>
      <c r="M1025" s="295">
        <v>1.84</v>
      </c>
      <c r="N1025" s="295">
        <v>2</v>
      </c>
      <c r="O1025" s="295"/>
      <c r="P1025" s="295" t="s">
        <v>498</v>
      </c>
      <c r="Q1025" s="295">
        <v>1.9</v>
      </c>
      <c r="R1025" s="295">
        <v>12</v>
      </c>
      <c r="S1025" s="296">
        <v>80</v>
      </c>
      <c r="AF1025" s="309"/>
      <c r="AG1025" s="309"/>
      <c r="AH1025" s="309"/>
      <c r="AI1025" s="309"/>
      <c r="AJ1025" s="309"/>
      <c r="AK1025" s="309"/>
      <c r="AL1025" s="309"/>
      <c r="AM1025" s="309"/>
    </row>
    <row r="1026" spans="2:39" ht="15" customHeight="1">
      <c r="B1026" s="460"/>
      <c r="C1026" s="458"/>
      <c r="D1026" s="297" t="s">
        <v>516</v>
      </c>
      <c r="E1026" s="298">
        <v>0</v>
      </c>
      <c r="F1026" s="299">
        <v>7</v>
      </c>
      <c r="G1026" s="299">
        <v>14</v>
      </c>
      <c r="H1026" s="299">
        <v>21</v>
      </c>
      <c r="I1026" s="299">
        <v>6</v>
      </c>
      <c r="J1026" s="299">
        <v>16</v>
      </c>
      <c r="K1026" s="299">
        <v>18</v>
      </c>
      <c r="L1026" s="299">
        <v>0</v>
      </c>
      <c r="M1026" s="299">
        <v>1.9</v>
      </c>
      <c r="N1026" s="299">
        <v>1.9</v>
      </c>
      <c r="O1026" s="299"/>
      <c r="P1026" s="299" t="s">
        <v>531</v>
      </c>
      <c r="Q1026" s="299">
        <v>0.9</v>
      </c>
      <c r="R1026" s="299">
        <v>12.8</v>
      </c>
      <c r="S1026" s="300">
        <v>72</v>
      </c>
      <c r="AF1026" s="309"/>
      <c r="AG1026" s="309"/>
      <c r="AH1026" s="309"/>
      <c r="AI1026" s="309"/>
      <c r="AJ1026" s="309"/>
      <c r="AK1026" s="309"/>
      <c r="AL1026" s="309"/>
      <c r="AM1026" s="309"/>
    </row>
    <row r="1027" spans="2:39" ht="15" customHeight="1">
      <c r="B1027" s="460"/>
      <c r="C1027" s="458"/>
      <c r="D1027" s="297" t="s">
        <v>517</v>
      </c>
      <c r="E1027" s="298">
        <v>0</v>
      </c>
      <c r="F1027" s="299">
        <v>5</v>
      </c>
      <c r="G1027" s="299">
        <v>12</v>
      </c>
      <c r="H1027" s="299">
        <v>17</v>
      </c>
      <c r="I1027" s="299">
        <v>13</v>
      </c>
      <c r="J1027" s="299">
        <v>21</v>
      </c>
      <c r="K1027" s="299">
        <v>19</v>
      </c>
      <c r="L1027" s="299">
        <v>0.06</v>
      </c>
      <c r="M1027" s="299">
        <v>1.9</v>
      </c>
      <c r="N1027" s="299">
        <v>1.96</v>
      </c>
      <c r="O1027" s="299"/>
      <c r="P1027" s="299" t="s">
        <v>531</v>
      </c>
      <c r="Q1027" s="299">
        <v>0.8</v>
      </c>
      <c r="R1027" s="299">
        <v>14.1</v>
      </c>
      <c r="S1027" s="300">
        <v>70</v>
      </c>
      <c r="AF1027" s="309"/>
      <c r="AG1027" s="309"/>
      <c r="AH1027" s="309"/>
      <c r="AI1027" s="309"/>
      <c r="AJ1027" s="309"/>
      <c r="AK1027" s="309"/>
      <c r="AL1027" s="309"/>
      <c r="AM1027" s="309"/>
    </row>
    <row r="1028" spans="2:39" ht="15" customHeight="1">
      <c r="B1028" s="460"/>
      <c r="C1028" s="458"/>
      <c r="D1028" s="297" t="s">
        <v>519</v>
      </c>
      <c r="E1028" s="298">
        <v>0</v>
      </c>
      <c r="F1028" s="299">
        <v>2</v>
      </c>
      <c r="G1028" s="299">
        <v>10</v>
      </c>
      <c r="H1028" s="299">
        <v>12</v>
      </c>
      <c r="I1028" s="299">
        <v>24</v>
      </c>
      <c r="J1028" s="299">
        <v>20</v>
      </c>
      <c r="K1028" s="299">
        <v>17</v>
      </c>
      <c r="L1028" s="299">
        <v>0</v>
      </c>
      <c r="M1028" s="299">
        <v>1.88</v>
      </c>
      <c r="N1028" s="299">
        <v>1.88</v>
      </c>
      <c r="O1028" s="299"/>
      <c r="P1028" s="299" t="s">
        <v>515</v>
      </c>
      <c r="Q1028" s="299">
        <v>1.4</v>
      </c>
      <c r="R1028" s="299">
        <v>16.5</v>
      </c>
      <c r="S1028" s="300">
        <v>64</v>
      </c>
      <c r="AF1028" s="309"/>
      <c r="AG1028" s="309"/>
      <c r="AH1028" s="309"/>
      <c r="AI1028" s="309"/>
      <c r="AJ1028" s="309"/>
      <c r="AK1028" s="309"/>
      <c r="AL1028" s="309"/>
      <c r="AM1028" s="309"/>
    </row>
    <row r="1029" spans="2:39" ht="15" customHeight="1">
      <c r="B1029" s="460"/>
      <c r="C1029" s="458"/>
      <c r="D1029" s="297" t="s">
        <v>520</v>
      </c>
      <c r="E1029" s="298">
        <v>0</v>
      </c>
      <c r="F1029" s="299">
        <v>1</v>
      </c>
      <c r="G1029" s="299">
        <v>9</v>
      </c>
      <c r="H1029" s="299">
        <v>10</v>
      </c>
      <c r="I1029" s="299">
        <v>31</v>
      </c>
      <c r="J1029" s="299">
        <v>17</v>
      </c>
      <c r="K1029" s="299">
        <v>14</v>
      </c>
      <c r="L1029" s="299">
        <v>0.03</v>
      </c>
      <c r="M1029" s="299">
        <v>1.94</v>
      </c>
      <c r="N1029" s="299">
        <v>1.97</v>
      </c>
      <c r="O1029" s="299"/>
      <c r="P1029" s="299" t="s">
        <v>518</v>
      </c>
      <c r="Q1029" s="299">
        <v>1.5</v>
      </c>
      <c r="R1029" s="299">
        <v>16.2</v>
      </c>
      <c r="S1029" s="300">
        <v>68</v>
      </c>
      <c r="AF1029" s="309"/>
      <c r="AG1029" s="309"/>
      <c r="AH1029" s="309"/>
      <c r="AI1029" s="309"/>
      <c r="AJ1029" s="309"/>
      <c r="AK1029" s="309"/>
      <c r="AL1029" s="309"/>
      <c r="AM1029" s="309"/>
    </row>
    <row r="1030" spans="2:39" ht="15" customHeight="1">
      <c r="B1030" s="460"/>
      <c r="C1030" s="458"/>
      <c r="D1030" s="297" t="s">
        <v>521</v>
      </c>
      <c r="E1030" s="298">
        <v>0</v>
      </c>
      <c r="F1030" s="299">
        <v>0</v>
      </c>
      <c r="G1030" s="299">
        <v>8</v>
      </c>
      <c r="H1030" s="299">
        <v>8</v>
      </c>
      <c r="I1030" s="299">
        <v>31</v>
      </c>
      <c r="J1030" s="299">
        <v>18</v>
      </c>
      <c r="K1030" s="299">
        <v>10</v>
      </c>
      <c r="L1030" s="299">
        <v>0.02</v>
      </c>
      <c r="M1030" s="299">
        <v>1.88</v>
      </c>
      <c r="N1030" s="299">
        <v>1.9</v>
      </c>
      <c r="O1030" s="299"/>
      <c r="P1030" s="299" t="s">
        <v>498</v>
      </c>
      <c r="Q1030" s="299">
        <v>2.9</v>
      </c>
      <c r="R1030" s="299">
        <v>16.100000000000001</v>
      </c>
      <c r="S1030" s="300">
        <v>63</v>
      </c>
      <c r="AF1030" s="309"/>
      <c r="AG1030" s="309"/>
      <c r="AH1030" s="309"/>
      <c r="AI1030" s="309"/>
      <c r="AJ1030" s="309"/>
      <c r="AK1030" s="309"/>
      <c r="AL1030" s="309"/>
      <c r="AM1030" s="309"/>
    </row>
    <row r="1031" spans="2:39" ht="15" customHeight="1">
      <c r="B1031" s="460"/>
      <c r="C1031" s="458"/>
      <c r="D1031" s="297" t="s">
        <v>522</v>
      </c>
      <c r="E1031" s="298">
        <v>0</v>
      </c>
      <c r="F1031" s="299">
        <v>0</v>
      </c>
      <c r="G1031" s="299">
        <v>5</v>
      </c>
      <c r="H1031" s="299">
        <v>5</v>
      </c>
      <c r="I1031" s="299">
        <v>32</v>
      </c>
      <c r="J1031" s="299">
        <v>7</v>
      </c>
      <c r="K1031" s="299">
        <v>5</v>
      </c>
      <c r="L1031" s="299">
        <v>0.04</v>
      </c>
      <c r="M1031" s="299">
        <v>1.89</v>
      </c>
      <c r="N1031" s="299">
        <v>1.93</v>
      </c>
      <c r="O1031" s="299"/>
      <c r="P1031" s="299" t="s">
        <v>498</v>
      </c>
      <c r="Q1031" s="299">
        <v>6.3</v>
      </c>
      <c r="R1031" s="299">
        <v>12.6</v>
      </c>
      <c r="S1031" s="300">
        <v>51</v>
      </c>
      <c r="AF1031" s="309"/>
      <c r="AG1031" s="309"/>
      <c r="AH1031" s="309"/>
      <c r="AI1031" s="309"/>
      <c r="AJ1031" s="309"/>
      <c r="AK1031" s="309"/>
      <c r="AL1031" s="309"/>
      <c r="AM1031" s="309"/>
    </row>
    <row r="1032" spans="2:39" ht="15" customHeight="1">
      <c r="B1032" s="460"/>
      <c r="C1032" s="458"/>
      <c r="D1032" s="297" t="s">
        <v>523</v>
      </c>
      <c r="E1032" s="298">
        <v>0</v>
      </c>
      <c r="F1032" s="299">
        <v>0</v>
      </c>
      <c r="G1032" s="299">
        <v>5</v>
      </c>
      <c r="H1032" s="299">
        <v>5</v>
      </c>
      <c r="I1032" s="299">
        <v>33</v>
      </c>
      <c r="J1032" s="299">
        <v>4</v>
      </c>
      <c r="K1032" s="299">
        <v>-1</v>
      </c>
      <c r="L1032" s="299">
        <v>0.17</v>
      </c>
      <c r="M1032" s="299">
        <v>1.88</v>
      </c>
      <c r="N1032" s="299">
        <v>2.0499999999999998</v>
      </c>
      <c r="O1032" s="299"/>
      <c r="P1032" s="299" t="s">
        <v>506</v>
      </c>
      <c r="Q1032" s="299">
        <v>4.3</v>
      </c>
      <c r="R1032" s="299">
        <v>11.4</v>
      </c>
      <c r="S1032" s="300">
        <v>54</v>
      </c>
      <c r="AF1032" s="309"/>
      <c r="AG1032" s="309"/>
      <c r="AH1032" s="309"/>
      <c r="AI1032" s="309"/>
      <c r="AJ1032" s="309"/>
      <c r="AK1032" s="309"/>
      <c r="AL1032" s="309"/>
      <c r="AM1032" s="309"/>
    </row>
    <row r="1033" spans="2:39" ht="15" customHeight="1">
      <c r="B1033" s="460"/>
      <c r="C1033" s="458"/>
      <c r="D1033" s="297" t="s">
        <v>524</v>
      </c>
      <c r="E1033" s="298">
        <v>0</v>
      </c>
      <c r="F1033" s="299">
        <v>0</v>
      </c>
      <c r="G1033" s="299">
        <v>4</v>
      </c>
      <c r="H1033" s="299">
        <v>4</v>
      </c>
      <c r="I1033" s="299">
        <v>34</v>
      </c>
      <c r="J1033" s="299">
        <v>12</v>
      </c>
      <c r="K1033" s="299">
        <v>1</v>
      </c>
      <c r="L1033" s="299">
        <v>0</v>
      </c>
      <c r="M1033" s="299">
        <v>1.86</v>
      </c>
      <c r="N1033" s="299">
        <v>1.86</v>
      </c>
      <c r="O1033" s="299"/>
      <c r="P1033" s="299" t="s">
        <v>498</v>
      </c>
      <c r="Q1033" s="299">
        <v>3.7</v>
      </c>
      <c r="R1033" s="299">
        <v>10.9</v>
      </c>
      <c r="S1033" s="300">
        <v>53</v>
      </c>
      <c r="AF1033" s="309"/>
      <c r="AG1033" s="309"/>
      <c r="AH1033" s="309"/>
      <c r="AI1033" s="309"/>
      <c r="AJ1033" s="309"/>
      <c r="AK1033" s="309"/>
      <c r="AL1033" s="309"/>
      <c r="AM1033" s="309"/>
    </row>
    <row r="1034" spans="2:39" ht="15" customHeight="1">
      <c r="B1034" s="460"/>
      <c r="C1034" s="458"/>
      <c r="D1034" s="297" t="s">
        <v>525</v>
      </c>
      <c r="E1034" s="298">
        <v>0</v>
      </c>
      <c r="F1034" s="299">
        <v>0</v>
      </c>
      <c r="G1034" s="299">
        <v>3</v>
      </c>
      <c r="H1034" s="299">
        <v>3</v>
      </c>
      <c r="I1034" s="299">
        <v>33</v>
      </c>
      <c r="J1034" s="299">
        <v>6</v>
      </c>
      <c r="K1034" s="299">
        <v>1</v>
      </c>
      <c r="L1034" s="299">
        <v>0.05</v>
      </c>
      <c r="M1034" s="299">
        <v>1.89</v>
      </c>
      <c r="N1034" s="299">
        <v>1.94</v>
      </c>
      <c r="O1034" s="299"/>
      <c r="P1034" s="299" t="s">
        <v>498</v>
      </c>
      <c r="Q1034" s="299">
        <v>3.3</v>
      </c>
      <c r="R1034" s="299">
        <v>11</v>
      </c>
      <c r="S1034" s="300">
        <v>52</v>
      </c>
      <c r="AF1034" s="309"/>
      <c r="AG1034" s="309"/>
      <c r="AH1034" s="309"/>
      <c r="AI1034" s="309"/>
      <c r="AJ1034" s="309"/>
      <c r="AK1034" s="309"/>
      <c r="AL1034" s="309"/>
      <c r="AM1034" s="309"/>
    </row>
    <row r="1035" spans="2:39" ht="15" customHeight="1">
      <c r="B1035" s="460"/>
      <c r="C1035" s="458"/>
      <c r="D1035" s="297" t="s">
        <v>526</v>
      </c>
      <c r="E1035" s="298">
        <v>0</v>
      </c>
      <c r="F1035" s="299">
        <v>0</v>
      </c>
      <c r="G1035" s="299">
        <v>2</v>
      </c>
      <c r="H1035" s="299">
        <v>2</v>
      </c>
      <c r="I1035" s="299">
        <v>32</v>
      </c>
      <c r="J1035" s="299">
        <v>5</v>
      </c>
      <c r="K1035" s="299">
        <v>2</v>
      </c>
      <c r="L1035" s="299">
        <v>7.0000000000000007E-2</v>
      </c>
      <c r="M1035" s="299">
        <v>1.76</v>
      </c>
      <c r="N1035" s="299">
        <v>1.83</v>
      </c>
      <c r="O1035" s="299"/>
      <c r="P1035" s="299" t="s">
        <v>531</v>
      </c>
      <c r="Q1035" s="299">
        <v>2.8</v>
      </c>
      <c r="R1035" s="299">
        <v>10.3</v>
      </c>
      <c r="S1035" s="300">
        <v>52</v>
      </c>
      <c r="AF1035" s="309"/>
      <c r="AG1035" s="309"/>
      <c r="AH1035" s="309"/>
      <c r="AI1035" s="309"/>
      <c r="AJ1035" s="309"/>
      <c r="AK1035" s="309"/>
      <c r="AL1035" s="309"/>
      <c r="AM1035" s="309"/>
    </row>
    <row r="1036" spans="2:39" ht="15" customHeight="1">
      <c r="B1036" s="460"/>
      <c r="C1036" s="458"/>
      <c r="D1036" s="297" t="s">
        <v>527</v>
      </c>
      <c r="E1036" s="298">
        <v>0</v>
      </c>
      <c r="F1036" s="299">
        <v>0</v>
      </c>
      <c r="G1036" s="299">
        <v>2</v>
      </c>
      <c r="H1036" s="299">
        <v>2</v>
      </c>
      <c r="I1036" s="299">
        <v>31</v>
      </c>
      <c r="J1036" s="299">
        <v>9</v>
      </c>
      <c r="K1036" s="299">
        <v>5</v>
      </c>
      <c r="L1036" s="299">
        <v>0</v>
      </c>
      <c r="M1036" s="299">
        <v>1.81</v>
      </c>
      <c r="N1036" s="299">
        <v>1.81</v>
      </c>
      <c r="O1036" s="299"/>
      <c r="P1036" s="299" t="s">
        <v>506</v>
      </c>
      <c r="Q1036" s="299">
        <v>0.7</v>
      </c>
      <c r="R1036" s="299">
        <v>8.5</v>
      </c>
      <c r="S1036" s="300">
        <v>57</v>
      </c>
      <c r="AC1036" s="309"/>
      <c r="AE1036" s="309"/>
      <c r="AF1036" s="309"/>
      <c r="AG1036" s="309"/>
      <c r="AH1036" s="309"/>
      <c r="AI1036" s="309"/>
      <c r="AJ1036" s="309"/>
      <c r="AK1036" s="309"/>
      <c r="AL1036" s="309"/>
      <c r="AM1036" s="309"/>
    </row>
    <row r="1037" spans="2:39" ht="15" customHeight="1">
      <c r="B1037" s="460"/>
      <c r="C1037" s="458"/>
      <c r="D1037" s="297" t="s">
        <v>528</v>
      </c>
      <c r="E1037" s="298">
        <v>0</v>
      </c>
      <c r="F1037" s="299">
        <v>0</v>
      </c>
      <c r="G1037" s="299">
        <v>4</v>
      </c>
      <c r="H1037" s="299">
        <v>4</v>
      </c>
      <c r="I1037" s="299">
        <v>26</v>
      </c>
      <c r="J1037" s="299">
        <v>5</v>
      </c>
      <c r="K1037" s="299">
        <v>6</v>
      </c>
      <c r="L1037" s="299">
        <v>0.1</v>
      </c>
      <c r="M1037" s="299">
        <v>1.82</v>
      </c>
      <c r="N1037" s="299">
        <v>1.92</v>
      </c>
      <c r="O1037" s="299"/>
      <c r="P1037" s="299" t="s">
        <v>498</v>
      </c>
      <c r="Q1037" s="299">
        <v>1.2</v>
      </c>
      <c r="R1037" s="299">
        <v>6.7</v>
      </c>
      <c r="S1037" s="300">
        <v>58</v>
      </c>
      <c r="AE1037" s="309"/>
      <c r="AF1037" s="309"/>
      <c r="AG1037" s="309"/>
      <c r="AH1037" s="309"/>
      <c r="AI1037" s="309"/>
      <c r="AJ1037" s="309"/>
      <c r="AK1037" s="309"/>
      <c r="AL1037" s="309"/>
      <c r="AM1037" s="309"/>
    </row>
    <row r="1038" spans="2:39" ht="15" customHeight="1">
      <c r="B1038" s="460"/>
      <c r="C1038" s="459"/>
      <c r="D1038" s="297" t="s">
        <v>529</v>
      </c>
      <c r="E1038" s="298">
        <v>0</v>
      </c>
      <c r="F1038" s="299">
        <v>0</v>
      </c>
      <c r="G1038" s="299">
        <v>4</v>
      </c>
      <c r="H1038" s="299">
        <v>4</v>
      </c>
      <c r="I1038" s="299">
        <v>23</v>
      </c>
      <c r="J1038" s="299">
        <v>14</v>
      </c>
      <c r="K1038" s="299">
        <v>1</v>
      </c>
      <c r="L1038" s="299">
        <v>0</v>
      </c>
      <c r="M1038" s="299">
        <v>1.77</v>
      </c>
      <c r="N1038" s="299">
        <v>1.77</v>
      </c>
      <c r="O1038" s="299"/>
      <c r="P1038" s="299" t="s">
        <v>506</v>
      </c>
      <c r="Q1038" s="299">
        <v>0.6</v>
      </c>
      <c r="R1038" s="299">
        <v>7.2</v>
      </c>
      <c r="S1038" s="300">
        <v>66</v>
      </c>
      <c r="AE1038" s="309"/>
      <c r="AF1038" s="309"/>
      <c r="AG1038" s="309"/>
      <c r="AH1038" s="309"/>
      <c r="AI1038" s="309"/>
      <c r="AJ1038" s="309"/>
      <c r="AK1038" s="309"/>
      <c r="AL1038" s="309"/>
      <c r="AM1038" s="309"/>
    </row>
    <row r="1039" spans="2:39" ht="15" customHeight="1">
      <c r="B1039" s="460"/>
      <c r="C1039" s="457">
        <v>42676</v>
      </c>
      <c r="D1039" s="297" t="s">
        <v>492</v>
      </c>
      <c r="E1039" s="298">
        <v>0</v>
      </c>
      <c r="F1039" s="299">
        <v>0</v>
      </c>
      <c r="G1039" s="299">
        <v>3</v>
      </c>
      <c r="H1039" s="299">
        <v>3</v>
      </c>
      <c r="I1039" s="299">
        <v>22</v>
      </c>
      <c r="J1039" s="299">
        <v>9</v>
      </c>
      <c r="K1039" s="299">
        <v>4</v>
      </c>
      <c r="L1039" s="299">
        <v>0.02</v>
      </c>
      <c r="M1039" s="299">
        <v>1.89</v>
      </c>
      <c r="N1039" s="299">
        <v>1.91</v>
      </c>
      <c r="O1039" s="299"/>
      <c r="P1039" s="299" t="s">
        <v>493</v>
      </c>
      <c r="Q1039" s="299">
        <v>1.3</v>
      </c>
      <c r="R1039" s="299">
        <v>8</v>
      </c>
      <c r="S1039" s="300">
        <v>70</v>
      </c>
      <c r="AE1039" s="309"/>
      <c r="AF1039" s="309"/>
      <c r="AG1039" s="309"/>
      <c r="AH1039" s="309"/>
      <c r="AI1039" s="309"/>
      <c r="AJ1039" s="309"/>
      <c r="AK1039" s="309"/>
      <c r="AL1039" s="309"/>
      <c r="AM1039" s="309"/>
    </row>
    <row r="1040" spans="2:39" ht="15" customHeight="1">
      <c r="B1040" s="460"/>
      <c r="C1040" s="458"/>
      <c r="D1040" s="297" t="s">
        <v>495</v>
      </c>
      <c r="E1040" s="298">
        <v>0</v>
      </c>
      <c r="F1040" s="299">
        <v>0</v>
      </c>
      <c r="G1040" s="299">
        <v>2</v>
      </c>
      <c r="H1040" s="299">
        <v>2</v>
      </c>
      <c r="I1040" s="299">
        <v>22</v>
      </c>
      <c r="J1040" s="299">
        <v>7</v>
      </c>
      <c r="K1040" s="299">
        <v>6</v>
      </c>
      <c r="L1040" s="299">
        <v>0</v>
      </c>
      <c r="M1040" s="299">
        <v>1.86</v>
      </c>
      <c r="N1040" s="299">
        <v>1.86</v>
      </c>
      <c r="O1040" s="299"/>
      <c r="P1040" s="299" t="s">
        <v>493</v>
      </c>
      <c r="Q1040" s="299">
        <v>1.5</v>
      </c>
      <c r="R1040" s="299">
        <v>7.3</v>
      </c>
      <c r="S1040" s="300">
        <v>70</v>
      </c>
      <c r="AE1040" s="309"/>
      <c r="AF1040" s="309"/>
      <c r="AG1040" s="309"/>
      <c r="AH1040" s="309"/>
      <c r="AI1040" s="309"/>
      <c r="AJ1040" s="309"/>
      <c r="AK1040" s="309"/>
      <c r="AL1040" s="309"/>
      <c r="AM1040" s="309"/>
    </row>
    <row r="1041" spans="2:39" ht="15" customHeight="1">
      <c r="B1041" s="460"/>
      <c r="C1041" s="458"/>
      <c r="D1041" s="297" t="s">
        <v>497</v>
      </c>
      <c r="E1041" s="298">
        <v>0</v>
      </c>
      <c r="F1041" s="299">
        <v>0</v>
      </c>
      <c r="G1041" s="299">
        <v>2</v>
      </c>
      <c r="H1041" s="299">
        <v>2</v>
      </c>
      <c r="I1041" s="299">
        <v>23</v>
      </c>
      <c r="J1041" s="299">
        <v>10</v>
      </c>
      <c r="K1041" s="299">
        <v>-1</v>
      </c>
      <c r="L1041" s="299">
        <v>0</v>
      </c>
      <c r="M1041" s="299">
        <v>1.9</v>
      </c>
      <c r="N1041" s="299">
        <v>1.9</v>
      </c>
      <c r="O1041" s="299"/>
      <c r="P1041" s="299" t="s">
        <v>498</v>
      </c>
      <c r="Q1041" s="299">
        <v>1</v>
      </c>
      <c r="R1041" s="299">
        <v>7.5</v>
      </c>
      <c r="S1041" s="300">
        <v>68</v>
      </c>
      <c r="AE1041" s="309"/>
      <c r="AF1041" s="309"/>
      <c r="AG1041" s="309"/>
      <c r="AH1041" s="309"/>
      <c r="AI1041" s="309"/>
      <c r="AJ1041" s="309"/>
      <c r="AK1041" s="309"/>
      <c r="AL1041" s="309"/>
      <c r="AM1041" s="309"/>
    </row>
    <row r="1042" spans="2:39" ht="15" customHeight="1">
      <c r="B1042" s="460"/>
      <c r="C1042" s="458"/>
      <c r="D1042" s="297" t="s">
        <v>500</v>
      </c>
      <c r="E1042" s="298" t="s">
        <v>501</v>
      </c>
      <c r="F1042" s="299">
        <v>0</v>
      </c>
      <c r="G1042" s="299">
        <v>2</v>
      </c>
      <c r="H1042" s="299">
        <v>2</v>
      </c>
      <c r="I1042" s="299">
        <v>20</v>
      </c>
      <c r="J1042" s="299">
        <v>11</v>
      </c>
      <c r="K1042" s="299">
        <v>3</v>
      </c>
      <c r="L1042" s="299" t="s">
        <v>501</v>
      </c>
      <c r="M1042" s="299" t="s">
        <v>501</v>
      </c>
      <c r="N1042" s="299" t="s">
        <v>501</v>
      </c>
      <c r="O1042" s="299"/>
      <c r="P1042" s="299" t="s">
        <v>536</v>
      </c>
      <c r="Q1042" s="299">
        <v>0</v>
      </c>
      <c r="R1042" s="299">
        <v>7.5</v>
      </c>
      <c r="S1042" s="300">
        <v>73</v>
      </c>
      <c r="AE1042" s="309"/>
      <c r="AF1042" s="309"/>
      <c r="AG1042" s="309"/>
      <c r="AH1042" s="309"/>
      <c r="AI1042" s="309"/>
      <c r="AJ1042" s="309"/>
      <c r="AK1042" s="309"/>
      <c r="AL1042" s="309"/>
      <c r="AM1042" s="309"/>
    </row>
    <row r="1043" spans="2:39" ht="15" customHeight="1">
      <c r="B1043" s="460"/>
      <c r="C1043" s="458"/>
      <c r="D1043" s="297" t="s">
        <v>503</v>
      </c>
      <c r="E1043" s="298">
        <v>0</v>
      </c>
      <c r="F1043" s="299">
        <v>0</v>
      </c>
      <c r="G1043" s="299">
        <v>3</v>
      </c>
      <c r="H1043" s="299">
        <v>3</v>
      </c>
      <c r="I1043" s="299">
        <v>19</v>
      </c>
      <c r="J1043" s="299">
        <v>10</v>
      </c>
      <c r="K1043" s="299">
        <v>0</v>
      </c>
      <c r="L1043" s="299">
        <v>0</v>
      </c>
      <c r="M1043" s="299">
        <v>1.94</v>
      </c>
      <c r="N1043" s="299">
        <v>1.94</v>
      </c>
      <c r="O1043" s="299"/>
      <c r="P1043" s="299" t="s">
        <v>498</v>
      </c>
      <c r="Q1043" s="299">
        <v>0.6</v>
      </c>
      <c r="R1043" s="299">
        <v>7.6</v>
      </c>
      <c r="S1043" s="300">
        <v>76</v>
      </c>
      <c r="AE1043" s="309"/>
      <c r="AF1043" s="309"/>
      <c r="AG1043" s="309"/>
      <c r="AH1043" s="309"/>
      <c r="AI1043" s="309"/>
      <c r="AJ1043" s="309"/>
      <c r="AK1043" s="309"/>
      <c r="AL1043" s="309"/>
      <c r="AM1043" s="309"/>
    </row>
    <row r="1044" spans="2:39" ht="15" customHeight="1">
      <c r="B1044" s="460"/>
      <c r="C1044" s="458"/>
      <c r="D1044" s="297" t="s">
        <v>505</v>
      </c>
      <c r="E1044" s="298">
        <v>0</v>
      </c>
      <c r="F1044" s="299">
        <v>0</v>
      </c>
      <c r="G1044" s="299">
        <v>4</v>
      </c>
      <c r="H1044" s="299">
        <v>4</v>
      </c>
      <c r="I1044" s="299">
        <v>16</v>
      </c>
      <c r="J1044" s="299">
        <v>7</v>
      </c>
      <c r="K1044" s="299">
        <v>3</v>
      </c>
      <c r="L1044" s="299">
        <v>0</v>
      </c>
      <c r="M1044" s="299">
        <v>2.08</v>
      </c>
      <c r="N1044" s="299">
        <v>2.08</v>
      </c>
      <c r="O1044" s="299"/>
      <c r="P1044" s="299" t="s">
        <v>493</v>
      </c>
      <c r="Q1044" s="299">
        <v>1.5</v>
      </c>
      <c r="R1044" s="299">
        <v>7.3</v>
      </c>
      <c r="S1044" s="300">
        <v>77</v>
      </c>
      <c r="AE1044" s="309"/>
      <c r="AF1044" s="309"/>
      <c r="AG1044" s="309"/>
      <c r="AH1044" s="309"/>
      <c r="AI1044" s="309"/>
      <c r="AJ1044" s="309"/>
      <c r="AK1044" s="309"/>
      <c r="AL1044" s="309"/>
      <c r="AM1044" s="309"/>
    </row>
    <row r="1045" spans="2:39" ht="15" customHeight="1">
      <c r="B1045" s="460"/>
      <c r="C1045" s="458"/>
      <c r="D1045" s="297" t="s">
        <v>508</v>
      </c>
      <c r="E1045" s="298">
        <v>0</v>
      </c>
      <c r="F1045" s="299">
        <v>1</v>
      </c>
      <c r="G1045" s="299">
        <v>7</v>
      </c>
      <c r="H1045" s="299">
        <v>8</v>
      </c>
      <c r="I1045" s="299">
        <v>13</v>
      </c>
      <c r="J1045" s="299">
        <v>8</v>
      </c>
      <c r="K1045" s="299">
        <v>5</v>
      </c>
      <c r="L1045" s="299">
        <v>0.04</v>
      </c>
      <c r="M1045" s="299">
        <v>2.1</v>
      </c>
      <c r="N1045" s="299">
        <v>2.14</v>
      </c>
      <c r="O1045" s="299"/>
      <c r="P1045" s="299" t="s">
        <v>506</v>
      </c>
      <c r="Q1045" s="299">
        <v>1.2</v>
      </c>
      <c r="R1045" s="299">
        <v>8</v>
      </c>
      <c r="S1045" s="300">
        <v>73</v>
      </c>
      <c r="AE1045" s="309"/>
      <c r="AF1045" s="309"/>
      <c r="AG1045" s="309"/>
      <c r="AH1045" s="309"/>
      <c r="AI1045" s="309"/>
      <c r="AJ1045" s="309"/>
      <c r="AK1045" s="309"/>
      <c r="AL1045" s="309"/>
      <c r="AM1045" s="309"/>
    </row>
    <row r="1046" spans="2:39" ht="15" customHeight="1">
      <c r="B1046" s="460"/>
      <c r="C1046" s="458"/>
      <c r="D1046" s="297" t="s">
        <v>510</v>
      </c>
      <c r="E1046" s="298">
        <v>0</v>
      </c>
      <c r="F1046" s="299">
        <v>1</v>
      </c>
      <c r="G1046" s="299">
        <v>9</v>
      </c>
      <c r="H1046" s="299">
        <v>10</v>
      </c>
      <c r="I1046" s="299">
        <v>15</v>
      </c>
      <c r="J1046" s="299">
        <v>9</v>
      </c>
      <c r="K1046" s="299">
        <v>10</v>
      </c>
      <c r="L1046" s="299">
        <v>0</v>
      </c>
      <c r="M1046" s="299">
        <v>2</v>
      </c>
      <c r="N1046" s="299">
        <v>2</v>
      </c>
      <c r="O1046" s="299"/>
      <c r="P1046" s="299" t="s">
        <v>506</v>
      </c>
      <c r="Q1046" s="299">
        <v>1.8</v>
      </c>
      <c r="R1046" s="299">
        <v>8.4</v>
      </c>
      <c r="S1046" s="300">
        <v>67</v>
      </c>
      <c r="AE1046" s="309"/>
      <c r="AF1046" s="309"/>
      <c r="AG1046" s="309"/>
      <c r="AH1046" s="309"/>
      <c r="AI1046" s="309"/>
      <c r="AJ1046" s="309"/>
      <c r="AK1046" s="309"/>
      <c r="AL1046" s="309"/>
      <c r="AM1046" s="309"/>
    </row>
    <row r="1047" spans="2:39" ht="15" customHeight="1">
      <c r="B1047" s="460"/>
      <c r="C1047" s="458"/>
      <c r="D1047" s="297" t="s">
        <v>511</v>
      </c>
      <c r="E1047" s="298">
        <v>0</v>
      </c>
      <c r="F1047" s="299">
        <v>1</v>
      </c>
      <c r="G1047" s="299">
        <v>7</v>
      </c>
      <c r="H1047" s="299">
        <v>8</v>
      </c>
      <c r="I1047" s="299">
        <v>21</v>
      </c>
      <c r="J1047" s="299">
        <v>9</v>
      </c>
      <c r="K1047" s="299">
        <v>7</v>
      </c>
      <c r="L1047" s="299">
        <v>0.48</v>
      </c>
      <c r="M1047" s="299">
        <v>1.96</v>
      </c>
      <c r="N1047" s="299">
        <v>2.44</v>
      </c>
      <c r="O1047" s="299"/>
      <c r="P1047" s="299" t="s">
        <v>506</v>
      </c>
      <c r="Q1047" s="299">
        <v>1.6</v>
      </c>
      <c r="R1047" s="299">
        <v>9</v>
      </c>
      <c r="S1047" s="300">
        <v>64</v>
      </c>
      <c r="AE1047" s="309"/>
      <c r="AF1047" s="309"/>
      <c r="AG1047" s="309"/>
      <c r="AH1047" s="309"/>
      <c r="AI1047" s="309"/>
      <c r="AJ1047" s="309"/>
      <c r="AK1047" s="309"/>
      <c r="AL1047" s="309"/>
      <c r="AM1047" s="309"/>
    </row>
    <row r="1048" spans="2:39" ht="15" customHeight="1" thickBot="1">
      <c r="B1048" s="460"/>
      <c r="C1048" s="458"/>
      <c r="D1048" s="310" t="s">
        <v>512</v>
      </c>
      <c r="E1048" s="311">
        <v>0</v>
      </c>
      <c r="F1048" s="304">
        <v>1</v>
      </c>
      <c r="G1048" s="304">
        <v>7</v>
      </c>
      <c r="H1048" s="304">
        <v>8</v>
      </c>
      <c r="I1048" s="304">
        <v>24</v>
      </c>
      <c r="J1048" s="304">
        <v>10</v>
      </c>
      <c r="K1048" s="304">
        <v>6</v>
      </c>
      <c r="L1048" s="304">
        <v>0.2</v>
      </c>
      <c r="M1048" s="304">
        <v>1.88</v>
      </c>
      <c r="N1048" s="304">
        <v>2.08</v>
      </c>
      <c r="O1048" s="304"/>
      <c r="P1048" s="304" t="s">
        <v>506</v>
      </c>
      <c r="Q1048" s="304">
        <v>1.6</v>
      </c>
      <c r="R1048" s="304">
        <v>9.6999999999999993</v>
      </c>
      <c r="S1048" s="305">
        <v>64</v>
      </c>
      <c r="AE1048" s="309"/>
      <c r="AF1048" s="309"/>
      <c r="AG1048" s="309"/>
      <c r="AH1048" s="309"/>
      <c r="AI1048" s="309"/>
      <c r="AJ1048" s="309"/>
      <c r="AK1048" s="309"/>
      <c r="AL1048" s="309"/>
      <c r="AM1048" s="309"/>
    </row>
    <row r="1049" spans="2:39" ht="15" customHeight="1">
      <c r="B1049" s="460"/>
      <c r="C1049" s="458"/>
      <c r="D1049" s="293" t="s">
        <v>514</v>
      </c>
      <c r="E1049" s="294">
        <v>0</v>
      </c>
      <c r="F1049" s="295">
        <v>0</v>
      </c>
      <c r="G1049" s="295">
        <v>4</v>
      </c>
      <c r="H1049" s="295">
        <v>4</v>
      </c>
      <c r="I1049" s="295">
        <v>32</v>
      </c>
      <c r="J1049" s="295">
        <v>11</v>
      </c>
      <c r="K1049" s="295">
        <v>7</v>
      </c>
      <c r="L1049" s="295">
        <v>0</v>
      </c>
      <c r="M1049" s="295">
        <v>1.88</v>
      </c>
      <c r="N1049" s="295">
        <v>1.88</v>
      </c>
      <c r="O1049" s="295"/>
      <c r="P1049" s="295" t="s">
        <v>506</v>
      </c>
      <c r="Q1049" s="295">
        <v>2.2000000000000002</v>
      </c>
      <c r="R1049" s="295">
        <v>10.6</v>
      </c>
      <c r="S1049" s="296">
        <v>60</v>
      </c>
      <c r="AE1049" s="309"/>
      <c r="AF1049" s="309"/>
      <c r="AG1049" s="309"/>
      <c r="AH1049" s="309"/>
      <c r="AI1049" s="309"/>
      <c r="AJ1049" s="309"/>
      <c r="AK1049" s="309"/>
      <c r="AL1049" s="309"/>
      <c r="AM1049" s="309"/>
    </row>
    <row r="1050" spans="2:39" ht="15" customHeight="1">
      <c r="B1050" s="460"/>
      <c r="C1050" s="458"/>
      <c r="D1050" s="297" t="s">
        <v>516</v>
      </c>
      <c r="E1050" s="298">
        <v>0</v>
      </c>
      <c r="F1050" s="299">
        <v>0</v>
      </c>
      <c r="G1050" s="299">
        <v>4</v>
      </c>
      <c r="H1050" s="299">
        <v>4</v>
      </c>
      <c r="I1050" s="299">
        <v>31</v>
      </c>
      <c r="J1050" s="299">
        <v>6</v>
      </c>
      <c r="K1050" s="299">
        <v>8</v>
      </c>
      <c r="L1050" s="299">
        <v>0.12</v>
      </c>
      <c r="M1050" s="299">
        <v>1.85</v>
      </c>
      <c r="N1050" s="299">
        <v>1.97</v>
      </c>
      <c r="O1050" s="299"/>
      <c r="P1050" s="299" t="s">
        <v>506</v>
      </c>
      <c r="Q1050" s="299">
        <v>2.1</v>
      </c>
      <c r="R1050" s="299">
        <v>11</v>
      </c>
      <c r="S1050" s="300">
        <v>56</v>
      </c>
      <c r="AE1050" s="309"/>
      <c r="AF1050" s="309"/>
      <c r="AG1050" s="309"/>
      <c r="AH1050" s="309"/>
      <c r="AI1050" s="309"/>
      <c r="AJ1050" s="309"/>
      <c r="AK1050" s="309"/>
      <c r="AL1050" s="309"/>
      <c r="AM1050" s="309"/>
    </row>
    <row r="1051" spans="2:39" ht="15" customHeight="1">
      <c r="B1051" s="460"/>
      <c r="C1051" s="458"/>
      <c r="D1051" s="297" t="s">
        <v>517</v>
      </c>
      <c r="E1051" s="298">
        <v>0</v>
      </c>
      <c r="F1051" s="299">
        <v>0</v>
      </c>
      <c r="G1051" s="299">
        <v>5</v>
      </c>
      <c r="H1051" s="299">
        <v>5</v>
      </c>
      <c r="I1051" s="299">
        <v>30</v>
      </c>
      <c r="J1051" s="299">
        <v>8</v>
      </c>
      <c r="K1051" s="299">
        <v>6</v>
      </c>
      <c r="L1051" s="299">
        <v>0</v>
      </c>
      <c r="M1051" s="299">
        <v>1.84</v>
      </c>
      <c r="N1051" s="299">
        <v>1.84</v>
      </c>
      <c r="O1051" s="299"/>
      <c r="P1051" s="299" t="s">
        <v>535</v>
      </c>
      <c r="Q1051" s="299">
        <v>1.7</v>
      </c>
      <c r="R1051" s="299">
        <v>11.1</v>
      </c>
      <c r="S1051" s="300">
        <v>53</v>
      </c>
      <c r="AE1051" s="309"/>
      <c r="AF1051" s="309"/>
      <c r="AG1051" s="309"/>
      <c r="AH1051" s="309"/>
      <c r="AI1051" s="309"/>
      <c r="AJ1051" s="309"/>
      <c r="AK1051" s="309"/>
      <c r="AL1051" s="309"/>
      <c r="AM1051" s="309"/>
    </row>
    <row r="1052" spans="2:39" ht="15" customHeight="1">
      <c r="B1052" s="460"/>
      <c r="C1052" s="458"/>
      <c r="D1052" s="297" t="s">
        <v>519</v>
      </c>
      <c r="E1052" s="298">
        <v>1</v>
      </c>
      <c r="F1052" s="299">
        <v>0</v>
      </c>
      <c r="G1052" s="299">
        <v>5</v>
      </c>
      <c r="H1052" s="299">
        <v>5</v>
      </c>
      <c r="I1052" s="299">
        <v>30</v>
      </c>
      <c r="J1052" s="299">
        <v>13</v>
      </c>
      <c r="K1052" s="299">
        <v>4</v>
      </c>
      <c r="L1052" s="299">
        <v>0.1</v>
      </c>
      <c r="M1052" s="299">
        <v>1.9</v>
      </c>
      <c r="N1052" s="299">
        <v>2</v>
      </c>
      <c r="O1052" s="299"/>
      <c r="P1052" s="299" t="s">
        <v>535</v>
      </c>
      <c r="Q1052" s="299">
        <v>1.1000000000000001</v>
      </c>
      <c r="R1052" s="299">
        <v>11</v>
      </c>
      <c r="S1052" s="300">
        <v>48</v>
      </c>
      <c r="AE1052" s="309"/>
      <c r="AF1052" s="309"/>
      <c r="AG1052" s="309"/>
      <c r="AH1052" s="309"/>
      <c r="AI1052" s="309"/>
      <c r="AJ1052" s="309"/>
      <c r="AK1052" s="309"/>
      <c r="AL1052" s="309"/>
      <c r="AM1052" s="309"/>
    </row>
    <row r="1053" spans="2:39" ht="15" customHeight="1">
      <c r="B1053" s="460"/>
      <c r="C1053" s="458"/>
      <c r="D1053" s="297" t="s">
        <v>520</v>
      </c>
      <c r="E1053" s="298">
        <v>0</v>
      </c>
      <c r="F1053" s="299">
        <v>0</v>
      </c>
      <c r="G1053" s="299">
        <v>5</v>
      </c>
      <c r="H1053" s="299">
        <v>5</v>
      </c>
      <c r="I1053" s="299">
        <v>27</v>
      </c>
      <c r="J1053" s="299">
        <v>11</v>
      </c>
      <c r="K1053" s="299">
        <v>8</v>
      </c>
      <c r="L1053" s="299">
        <v>0.02</v>
      </c>
      <c r="M1053" s="299">
        <v>1.84</v>
      </c>
      <c r="N1053" s="299">
        <v>1.86</v>
      </c>
      <c r="O1053" s="299"/>
      <c r="P1053" s="299" t="s">
        <v>530</v>
      </c>
      <c r="Q1053" s="299">
        <v>2.1</v>
      </c>
      <c r="R1053" s="299">
        <v>11.1</v>
      </c>
      <c r="S1053" s="300">
        <v>58</v>
      </c>
      <c r="AE1053" s="309"/>
      <c r="AF1053" s="309"/>
      <c r="AG1053" s="309"/>
      <c r="AH1053" s="309"/>
      <c r="AI1053" s="309"/>
      <c r="AJ1053" s="309"/>
      <c r="AK1053" s="309"/>
      <c r="AL1053" s="309"/>
      <c r="AM1053" s="309"/>
    </row>
    <row r="1054" spans="2:39" ht="15" customHeight="1">
      <c r="B1054" s="460"/>
      <c r="C1054" s="458"/>
      <c r="D1054" s="297" t="s">
        <v>521</v>
      </c>
      <c r="E1054" s="298">
        <v>0</v>
      </c>
      <c r="F1054" s="299">
        <v>0</v>
      </c>
      <c r="G1054" s="299">
        <v>6</v>
      </c>
      <c r="H1054" s="299">
        <v>6</v>
      </c>
      <c r="I1054" s="299">
        <v>25</v>
      </c>
      <c r="J1054" s="299">
        <v>13</v>
      </c>
      <c r="K1054" s="299">
        <v>8</v>
      </c>
      <c r="L1054" s="299">
        <v>0.21</v>
      </c>
      <c r="M1054" s="299">
        <v>1.75</v>
      </c>
      <c r="N1054" s="299">
        <v>1.96</v>
      </c>
      <c r="O1054" s="299"/>
      <c r="P1054" s="299" t="s">
        <v>531</v>
      </c>
      <c r="Q1054" s="299">
        <v>0.8</v>
      </c>
      <c r="R1054" s="299">
        <v>10.1</v>
      </c>
      <c r="S1054" s="300">
        <v>60</v>
      </c>
      <c r="AE1054" s="309"/>
      <c r="AF1054" s="309"/>
      <c r="AG1054" s="309"/>
      <c r="AH1054" s="309"/>
      <c r="AI1054" s="309"/>
      <c r="AJ1054" s="309"/>
      <c r="AK1054" s="309"/>
      <c r="AL1054" s="309"/>
      <c r="AM1054" s="309"/>
    </row>
    <row r="1055" spans="2:39" ht="15" customHeight="1">
      <c r="B1055" s="460"/>
      <c r="C1055" s="458"/>
      <c r="D1055" s="297" t="s">
        <v>522</v>
      </c>
      <c r="E1055" s="298">
        <v>0</v>
      </c>
      <c r="F1055" s="299">
        <v>0</v>
      </c>
      <c r="G1055" s="299">
        <v>8</v>
      </c>
      <c r="H1055" s="299">
        <v>8</v>
      </c>
      <c r="I1055" s="299">
        <v>25</v>
      </c>
      <c r="J1055" s="299">
        <v>13</v>
      </c>
      <c r="K1055" s="299">
        <v>12</v>
      </c>
      <c r="L1055" s="299">
        <v>0.11</v>
      </c>
      <c r="M1055" s="299">
        <v>1.84</v>
      </c>
      <c r="N1055" s="299">
        <v>1.95</v>
      </c>
      <c r="O1055" s="299"/>
      <c r="P1055" s="299" t="s">
        <v>506</v>
      </c>
      <c r="Q1055" s="299">
        <v>1.4</v>
      </c>
      <c r="R1055" s="299">
        <v>9.8000000000000007</v>
      </c>
      <c r="S1055" s="300">
        <v>61</v>
      </c>
      <c r="AE1055" s="309"/>
      <c r="AF1055" s="309"/>
      <c r="AG1055" s="309"/>
      <c r="AH1055" s="309"/>
      <c r="AI1055" s="309"/>
      <c r="AJ1055" s="309"/>
      <c r="AK1055" s="309"/>
      <c r="AL1055" s="309"/>
      <c r="AM1055" s="309"/>
    </row>
    <row r="1056" spans="2:39" ht="15" customHeight="1">
      <c r="B1056" s="460"/>
      <c r="C1056" s="458"/>
      <c r="D1056" s="297" t="s">
        <v>523</v>
      </c>
      <c r="E1056" s="298">
        <v>0</v>
      </c>
      <c r="F1056" s="299">
        <v>0</v>
      </c>
      <c r="G1056" s="299">
        <v>10</v>
      </c>
      <c r="H1056" s="299">
        <v>10</v>
      </c>
      <c r="I1056" s="299">
        <v>23</v>
      </c>
      <c r="J1056" s="299">
        <v>12</v>
      </c>
      <c r="K1056" s="299">
        <v>9</v>
      </c>
      <c r="L1056" s="299">
        <v>0.13</v>
      </c>
      <c r="M1056" s="299">
        <v>1.88</v>
      </c>
      <c r="N1056" s="299">
        <v>2.0099999999999998</v>
      </c>
      <c r="O1056" s="299"/>
      <c r="P1056" s="299" t="s">
        <v>498</v>
      </c>
      <c r="Q1056" s="299">
        <v>1.7</v>
      </c>
      <c r="R1056" s="299">
        <v>9.8000000000000007</v>
      </c>
      <c r="S1056" s="300">
        <v>63</v>
      </c>
      <c r="AE1056" s="309"/>
      <c r="AF1056" s="309"/>
      <c r="AG1056" s="309"/>
      <c r="AH1056" s="309"/>
      <c r="AI1056" s="309"/>
      <c r="AJ1056" s="309"/>
      <c r="AK1056" s="309"/>
      <c r="AL1056" s="309"/>
      <c r="AM1056" s="309"/>
    </row>
    <row r="1057" spans="2:39" ht="15" customHeight="1">
      <c r="B1057" s="460"/>
      <c r="C1057" s="458"/>
      <c r="D1057" s="297" t="s">
        <v>524</v>
      </c>
      <c r="E1057" s="298">
        <v>1</v>
      </c>
      <c r="F1057" s="299">
        <v>0</v>
      </c>
      <c r="G1057" s="299">
        <v>8</v>
      </c>
      <c r="H1057" s="299">
        <v>8</v>
      </c>
      <c r="I1057" s="299">
        <v>22</v>
      </c>
      <c r="J1057" s="299">
        <v>18</v>
      </c>
      <c r="K1057" s="299">
        <v>9</v>
      </c>
      <c r="L1057" s="299">
        <v>0.08</v>
      </c>
      <c r="M1057" s="299">
        <v>1.89</v>
      </c>
      <c r="N1057" s="299">
        <v>1.97</v>
      </c>
      <c r="O1057" s="299"/>
      <c r="P1057" s="299" t="s">
        <v>493</v>
      </c>
      <c r="Q1057" s="299">
        <v>1.2</v>
      </c>
      <c r="R1057" s="299">
        <v>9.3000000000000007</v>
      </c>
      <c r="S1057" s="300">
        <v>66</v>
      </c>
      <c r="AE1057" s="309"/>
      <c r="AF1057" s="309"/>
      <c r="AG1057" s="309"/>
      <c r="AH1057" s="309"/>
      <c r="AI1057" s="309"/>
      <c r="AJ1057" s="309"/>
      <c r="AK1057" s="309"/>
      <c r="AL1057" s="309"/>
      <c r="AM1057" s="309"/>
    </row>
    <row r="1058" spans="2:39" ht="15" customHeight="1">
      <c r="B1058" s="460"/>
      <c r="C1058" s="458"/>
      <c r="D1058" s="297" t="s">
        <v>525</v>
      </c>
      <c r="E1058" s="298">
        <v>1</v>
      </c>
      <c r="F1058" s="299">
        <v>0</v>
      </c>
      <c r="G1058" s="299">
        <v>8</v>
      </c>
      <c r="H1058" s="299">
        <v>8</v>
      </c>
      <c r="I1058" s="299">
        <v>21</v>
      </c>
      <c r="J1058" s="299">
        <v>18</v>
      </c>
      <c r="K1058" s="299">
        <v>18</v>
      </c>
      <c r="L1058" s="299">
        <v>0.08</v>
      </c>
      <c r="M1058" s="299">
        <v>1.82</v>
      </c>
      <c r="N1058" s="299">
        <v>1.9</v>
      </c>
      <c r="O1058" s="299"/>
      <c r="P1058" s="299" t="s">
        <v>493</v>
      </c>
      <c r="Q1058" s="299">
        <v>0.8</v>
      </c>
      <c r="R1058" s="299">
        <v>9</v>
      </c>
      <c r="S1058" s="300">
        <v>67</v>
      </c>
      <c r="AE1058" s="309"/>
      <c r="AF1058" s="309"/>
      <c r="AG1058" s="309"/>
      <c r="AH1058" s="309"/>
      <c r="AI1058" s="309"/>
      <c r="AJ1058" s="309"/>
      <c r="AK1058" s="309"/>
      <c r="AL1058" s="309"/>
      <c r="AM1058" s="309"/>
    </row>
    <row r="1059" spans="2:39" ht="15" customHeight="1">
      <c r="B1059" s="460"/>
      <c r="C1059" s="458"/>
      <c r="D1059" s="297" t="s">
        <v>526</v>
      </c>
      <c r="E1059" s="298">
        <v>1</v>
      </c>
      <c r="F1059" s="299">
        <v>0</v>
      </c>
      <c r="G1059" s="299">
        <v>7</v>
      </c>
      <c r="H1059" s="299">
        <v>7</v>
      </c>
      <c r="I1059" s="299">
        <v>20</v>
      </c>
      <c r="J1059" s="299">
        <v>25</v>
      </c>
      <c r="K1059" s="299">
        <v>20</v>
      </c>
      <c r="L1059" s="299">
        <v>0</v>
      </c>
      <c r="M1059" s="299">
        <v>2.0099999999999998</v>
      </c>
      <c r="N1059" s="299">
        <v>2.0099999999999998</v>
      </c>
      <c r="O1059" s="299"/>
      <c r="P1059" s="299" t="s">
        <v>539</v>
      </c>
      <c r="Q1059" s="299">
        <v>0.8</v>
      </c>
      <c r="R1059" s="299">
        <v>9</v>
      </c>
      <c r="S1059" s="300">
        <v>69</v>
      </c>
      <c r="AE1059" s="309"/>
      <c r="AF1059" s="309"/>
      <c r="AG1059" s="309"/>
      <c r="AH1059" s="309"/>
      <c r="AI1059" s="309"/>
      <c r="AJ1059" s="309"/>
      <c r="AK1059" s="309"/>
      <c r="AL1059" s="309"/>
      <c r="AM1059" s="309"/>
    </row>
    <row r="1060" spans="2:39" ht="15" customHeight="1">
      <c r="B1060" s="460"/>
      <c r="C1060" s="458"/>
      <c r="D1060" s="297" t="s">
        <v>527</v>
      </c>
      <c r="E1060" s="298">
        <v>0</v>
      </c>
      <c r="F1060" s="299">
        <v>0</v>
      </c>
      <c r="G1060" s="299">
        <v>7</v>
      </c>
      <c r="H1060" s="299">
        <v>7</v>
      </c>
      <c r="I1060" s="299">
        <v>18</v>
      </c>
      <c r="J1060" s="299">
        <v>21</v>
      </c>
      <c r="K1060" s="299">
        <v>12</v>
      </c>
      <c r="L1060" s="299">
        <v>0</v>
      </c>
      <c r="M1060" s="299">
        <v>1.9</v>
      </c>
      <c r="N1060" s="299">
        <v>1.9</v>
      </c>
      <c r="O1060" s="299"/>
      <c r="P1060" s="299" t="s">
        <v>498</v>
      </c>
      <c r="Q1060" s="299">
        <v>1.7</v>
      </c>
      <c r="R1060" s="299">
        <v>9.1</v>
      </c>
      <c r="S1060" s="300">
        <v>72</v>
      </c>
      <c r="AC1060" s="309"/>
      <c r="AD1060" s="309"/>
      <c r="AE1060" s="309"/>
      <c r="AF1060" s="309"/>
      <c r="AG1060" s="309"/>
      <c r="AH1060" s="309"/>
      <c r="AI1060" s="309"/>
      <c r="AJ1060" s="309"/>
      <c r="AK1060" s="309"/>
      <c r="AL1060" s="309"/>
      <c r="AM1060" s="309"/>
    </row>
    <row r="1061" spans="2:39" ht="15" customHeight="1">
      <c r="B1061" s="460"/>
      <c r="C1061" s="458"/>
      <c r="D1061" s="297" t="s">
        <v>528</v>
      </c>
      <c r="E1061" s="298">
        <v>0</v>
      </c>
      <c r="F1061" s="299">
        <v>0</v>
      </c>
      <c r="G1061" s="299">
        <v>7</v>
      </c>
      <c r="H1061" s="299">
        <v>7</v>
      </c>
      <c r="I1061" s="299">
        <v>18</v>
      </c>
      <c r="J1061" s="299">
        <v>24</v>
      </c>
      <c r="K1061" s="299">
        <v>11</v>
      </c>
      <c r="L1061" s="299">
        <v>0</v>
      </c>
      <c r="M1061" s="299">
        <v>1.79</v>
      </c>
      <c r="N1061" s="299">
        <v>1.79</v>
      </c>
      <c r="O1061" s="299"/>
      <c r="P1061" s="299" t="s">
        <v>531</v>
      </c>
      <c r="Q1061" s="299">
        <v>0.8</v>
      </c>
      <c r="R1061" s="299">
        <v>8.5</v>
      </c>
      <c r="S1061" s="300">
        <v>71</v>
      </c>
      <c r="AD1061" s="309"/>
      <c r="AE1061" s="309"/>
      <c r="AF1061" s="309"/>
      <c r="AG1061" s="309"/>
      <c r="AH1061" s="309"/>
      <c r="AI1061" s="309"/>
      <c r="AJ1061" s="309"/>
      <c r="AK1061" s="309"/>
      <c r="AL1061" s="309"/>
      <c r="AM1061" s="309"/>
    </row>
    <row r="1062" spans="2:39" ht="15" customHeight="1">
      <c r="B1062" s="460"/>
      <c r="C1062" s="459"/>
      <c r="D1062" s="297" t="s">
        <v>529</v>
      </c>
      <c r="E1062" s="298">
        <v>0</v>
      </c>
      <c r="F1062" s="299">
        <v>0</v>
      </c>
      <c r="G1062" s="299">
        <v>5</v>
      </c>
      <c r="H1062" s="299">
        <v>5</v>
      </c>
      <c r="I1062" s="299">
        <v>14</v>
      </c>
      <c r="J1062" s="299">
        <v>14</v>
      </c>
      <c r="K1062" s="299">
        <v>10</v>
      </c>
      <c r="L1062" s="299">
        <v>0</v>
      </c>
      <c r="M1062" s="299">
        <v>2.2200000000000002</v>
      </c>
      <c r="N1062" s="299">
        <v>2.2200000000000002</v>
      </c>
      <c r="O1062" s="299"/>
      <c r="P1062" s="299" t="s">
        <v>506</v>
      </c>
      <c r="Q1062" s="299">
        <v>1.6</v>
      </c>
      <c r="R1062" s="299">
        <v>8.5</v>
      </c>
      <c r="S1062" s="300">
        <v>83</v>
      </c>
      <c r="AD1062" s="309"/>
      <c r="AE1062" s="309"/>
      <c r="AF1062" s="309"/>
      <c r="AG1062" s="309"/>
      <c r="AH1062" s="309"/>
      <c r="AI1062" s="309"/>
      <c r="AJ1062" s="309"/>
      <c r="AK1062" s="309"/>
      <c r="AL1062" s="309"/>
      <c r="AM1062" s="309"/>
    </row>
    <row r="1063" spans="2:39" ht="15" customHeight="1">
      <c r="B1063" s="460"/>
      <c r="C1063" s="457">
        <v>42677</v>
      </c>
      <c r="D1063" s="297" t="s">
        <v>492</v>
      </c>
      <c r="E1063" s="298">
        <v>0</v>
      </c>
      <c r="F1063" s="299">
        <v>0</v>
      </c>
      <c r="G1063" s="299">
        <v>5</v>
      </c>
      <c r="H1063" s="299">
        <v>5</v>
      </c>
      <c r="I1063" s="299">
        <v>15</v>
      </c>
      <c r="J1063" s="299">
        <v>17</v>
      </c>
      <c r="K1063" s="299">
        <v>8</v>
      </c>
      <c r="L1063" s="299">
        <v>0.12</v>
      </c>
      <c r="M1063" s="299">
        <v>2.06</v>
      </c>
      <c r="N1063" s="299">
        <v>2.1800000000000002</v>
      </c>
      <c r="O1063" s="299"/>
      <c r="P1063" s="299" t="s">
        <v>493</v>
      </c>
      <c r="Q1063" s="299">
        <v>2.2000000000000002</v>
      </c>
      <c r="R1063" s="299">
        <v>8.5</v>
      </c>
      <c r="S1063" s="300">
        <v>83</v>
      </c>
      <c r="AD1063" s="309"/>
      <c r="AE1063" s="309"/>
      <c r="AF1063" s="309"/>
      <c r="AG1063" s="309"/>
      <c r="AH1063" s="309"/>
      <c r="AI1063" s="309"/>
      <c r="AJ1063" s="309"/>
      <c r="AK1063" s="309"/>
      <c r="AL1063" s="309"/>
      <c r="AM1063" s="309"/>
    </row>
    <row r="1064" spans="2:39" ht="15" customHeight="1">
      <c r="B1064" s="460"/>
      <c r="C1064" s="458"/>
      <c r="D1064" s="297" t="s">
        <v>495</v>
      </c>
      <c r="E1064" s="298">
        <v>0</v>
      </c>
      <c r="F1064" s="299">
        <v>0</v>
      </c>
      <c r="G1064" s="299">
        <v>5</v>
      </c>
      <c r="H1064" s="299">
        <v>5</v>
      </c>
      <c r="I1064" s="299">
        <v>21</v>
      </c>
      <c r="J1064" s="299">
        <v>10</v>
      </c>
      <c r="K1064" s="299">
        <v>12</v>
      </c>
      <c r="L1064" s="299">
        <v>0</v>
      </c>
      <c r="M1064" s="299">
        <v>1.86</v>
      </c>
      <c r="N1064" s="299">
        <v>1.86</v>
      </c>
      <c r="O1064" s="299"/>
      <c r="P1064" s="299" t="s">
        <v>531</v>
      </c>
      <c r="Q1064" s="299">
        <v>1.4</v>
      </c>
      <c r="R1064" s="299">
        <v>8.4</v>
      </c>
      <c r="S1064" s="300">
        <v>85</v>
      </c>
      <c r="AD1064" s="309"/>
      <c r="AE1064" s="309"/>
      <c r="AF1064" s="309"/>
      <c r="AG1064" s="309"/>
      <c r="AH1064" s="309"/>
      <c r="AI1064" s="309"/>
      <c r="AJ1064" s="309"/>
      <c r="AK1064" s="309"/>
      <c r="AL1064" s="309"/>
      <c r="AM1064" s="309"/>
    </row>
    <row r="1065" spans="2:39" ht="15" customHeight="1">
      <c r="B1065" s="460"/>
      <c r="C1065" s="458"/>
      <c r="D1065" s="297" t="s">
        <v>497</v>
      </c>
      <c r="E1065" s="298">
        <v>0</v>
      </c>
      <c r="F1065" s="299">
        <v>0</v>
      </c>
      <c r="G1065" s="299">
        <v>4</v>
      </c>
      <c r="H1065" s="299">
        <v>4</v>
      </c>
      <c r="I1065" s="299">
        <v>20</v>
      </c>
      <c r="J1065" s="299">
        <v>18</v>
      </c>
      <c r="K1065" s="299">
        <v>11</v>
      </c>
      <c r="L1065" s="299">
        <v>0</v>
      </c>
      <c r="M1065" s="299">
        <v>1.86</v>
      </c>
      <c r="N1065" s="299">
        <v>1.86</v>
      </c>
      <c r="O1065" s="299"/>
      <c r="P1065" s="299" t="s">
        <v>493</v>
      </c>
      <c r="Q1065" s="299">
        <v>2.1</v>
      </c>
      <c r="R1065" s="299">
        <v>8.3000000000000007</v>
      </c>
      <c r="S1065" s="300">
        <v>90</v>
      </c>
      <c r="AD1065" s="309"/>
      <c r="AE1065" s="309"/>
      <c r="AF1065" s="309"/>
      <c r="AG1065" s="309"/>
      <c r="AH1065" s="309"/>
      <c r="AI1065" s="309"/>
      <c r="AJ1065" s="309"/>
      <c r="AK1065" s="309"/>
      <c r="AL1065" s="309"/>
      <c r="AM1065" s="309"/>
    </row>
    <row r="1066" spans="2:39" ht="15" customHeight="1">
      <c r="B1066" s="460"/>
      <c r="C1066" s="458"/>
      <c r="D1066" s="297" t="s">
        <v>500</v>
      </c>
      <c r="E1066" s="298">
        <v>0</v>
      </c>
      <c r="F1066" s="299">
        <v>0</v>
      </c>
      <c r="G1066" s="299">
        <v>4</v>
      </c>
      <c r="H1066" s="299">
        <v>4</v>
      </c>
      <c r="I1066" s="299">
        <v>21</v>
      </c>
      <c r="J1066" s="299">
        <v>20</v>
      </c>
      <c r="K1066" s="299">
        <v>11</v>
      </c>
      <c r="L1066" s="299">
        <v>7.0000000000000007E-2</v>
      </c>
      <c r="M1066" s="299">
        <v>1.97</v>
      </c>
      <c r="N1066" s="299">
        <v>2.04</v>
      </c>
      <c r="O1066" s="299"/>
      <c r="P1066" s="299" t="s">
        <v>498</v>
      </c>
      <c r="Q1066" s="299">
        <v>1.9</v>
      </c>
      <c r="R1066" s="299">
        <v>8.6</v>
      </c>
      <c r="S1066" s="300">
        <v>86</v>
      </c>
      <c r="AD1066" s="309"/>
      <c r="AE1066" s="309"/>
      <c r="AF1066" s="309"/>
      <c r="AG1066" s="309"/>
      <c r="AH1066" s="309"/>
      <c r="AI1066" s="309"/>
      <c r="AJ1066" s="309"/>
      <c r="AK1066" s="309"/>
      <c r="AL1066" s="309"/>
      <c r="AM1066" s="309"/>
    </row>
    <row r="1067" spans="2:39" ht="15" customHeight="1">
      <c r="B1067" s="460"/>
      <c r="C1067" s="458"/>
      <c r="D1067" s="297" t="s">
        <v>503</v>
      </c>
      <c r="E1067" s="298">
        <v>0</v>
      </c>
      <c r="F1067" s="299">
        <v>0</v>
      </c>
      <c r="G1067" s="299">
        <v>6</v>
      </c>
      <c r="H1067" s="299">
        <v>6</v>
      </c>
      <c r="I1067" s="299">
        <v>15</v>
      </c>
      <c r="J1067" s="299">
        <v>16</v>
      </c>
      <c r="K1067" s="299">
        <v>10</v>
      </c>
      <c r="L1067" s="299">
        <v>7.0000000000000007E-2</v>
      </c>
      <c r="M1067" s="299">
        <v>1.87</v>
      </c>
      <c r="N1067" s="299">
        <v>1.94</v>
      </c>
      <c r="O1067" s="299"/>
      <c r="P1067" s="299" t="s">
        <v>498</v>
      </c>
      <c r="Q1067" s="299">
        <v>1.6</v>
      </c>
      <c r="R1067" s="299">
        <v>8.6999999999999993</v>
      </c>
      <c r="S1067" s="300">
        <v>85</v>
      </c>
      <c r="AD1067" s="309"/>
      <c r="AE1067" s="309"/>
      <c r="AF1067" s="309"/>
      <c r="AG1067" s="309"/>
      <c r="AH1067" s="309"/>
      <c r="AI1067" s="309"/>
      <c r="AJ1067" s="309"/>
      <c r="AK1067" s="309"/>
      <c r="AL1067" s="309"/>
      <c r="AM1067" s="309"/>
    </row>
    <row r="1068" spans="2:39" ht="15" customHeight="1">
      <c r="B1068" s="460"/>
      <c r="C1068" s="458"/>
      <c r="D1068" s="297" t="s">
        <v>505</v>
      </c>
      <c r="E1068" s="298">
        <v>0</v>
      </c>
      <c r="F1068" s="299">
        <v>0</v>
      </c>
      <c r="G1068" s="299">
        <v>5</v>
      </c>
      <c r="H1068" s="299">
        <v>5</v>
      </c>
      <c r="I1068" s="299">
        <v>15</v>
      </c>
      <c r="J1068" s="299">
        <v>20</v>
      </c>
      <c r="K1068" s="299">
        <v>11</v>
      </c>
      <c r="L1068" s="299">
        <v>0</v>
      </c>
      <c r="M1068" s="299">
        <v>1.97</v>
      </c>
      <c r="N1068" s="299">
        <v>1.97</v>
      </c>
      <c r="O1068" s="299"/>
      <c r="P1068" s="299" t="s">
        <v>506</v>
      </c>
      <c r="Q1068" s="299">
        <v>1.9</v>
      </c>
      <c r="R1068" s="299">
        <v>8.6</v>
      </c>
      <c r="S1068" s="300">
        <v>87</v>
      </c>
      <c r="AD1068" s="309"/>
      <c r="AE1068" s="309"/>
      <c r="AF1068" s="309"/>
      <c r="AG1068" s="309"/>
      <c r="AH1068" s="309"/>
      <c r="AI1068" s="309"/>
      <c r="AJ1068" s="309"/>
      <c r="AK1068" s="309"/>
      <c r="AL1068" s="309"/>
      <c r="AM1068" s="309"/>
    </row>
    <row r="1069" spans="2:39" ht="15" customHeight="1">
      <c r="B1069" s="460"/>
      <c r="C1069" s="458"/>
      <c r="D1069" s="297" t="s">
        <v>508</v>
      </c>
      <c r="E1069" s="298">
        <v>0</v>
      </c>
      <c r="F1069" s="299">
        <v>0</v>
      </c>
      <c r="G1069" s="299">
        <v>6</v>
      </c>
      <c r="H1069" s="299">
        <v>6</v>
      </c>
      <c r="I1069" s="299">
        <v>14</v>
      </c>
      <c r="J1069" s="299">
        <v>19</v>
      </c>
      <c r="K1069" s="299">
        <v>11</v>
      </c>
      <c r="L1069" s="299">
        <v>0</v>
      </c>
      <c r="M1069" s="299">
        <v>2.02</v>
      </c>
      <c r="N1069" s="299">
        <v>2.02</v>
      </c>
      <c r="O1069" s="299"/>
      <c r="P1069" s="299" t="s">
        <v>493</v>
      </c>
      <c r="Q1069" s="299">
        <v>1.2</v>
      </c>
      <c r="R1069" s="299">
        <v>8.6999999999999993</v>
      </c>
      <c r="S1069" s="300">
        <v>85</v>
      </c>
      <c r="AD1069" s="309"/>
      <c r="AE1069" s="309"/>
      <c r="AF1069" s="309"/>
      <c r="AG1069" s="309"/>
      <c r="AH1069" s="309"/>
      <c r="AI1069" s="309"/>
      <c r="AJ1069" s="309"/>
      <c r="AK1069" s="309"/>
      <c r="AL1069" s="309"/>
      <c r="AM1069" s="309"/>
    </row>
    <row r="1070" spans="2:39" ht="15" customHeight="1">
      <c r="B1070" s="460"/>
      <c r="C1070" s="458"/>
      <c r="D1070" s="297" t="s">
        <v>510</v>
      </c>
      <c r="E1070" s="298">
        <v>0</v>
      </c>
      <c r="F1070" s="299">
        <v>1</v>
      </c>
      <c r="G1070" s="299">
        <v>6</v>
      </c>
      <c r="H1070" s="299">
        <v>7</v>
      </c>
      <c r="I1070" s="299">
        <v>14</v>
      </c>
      <c r="J1070" s="299">
        <v>14</v>
      </c>
      <c r="K1070" s="299">
        <v>10</v>
      </c>
      <c r="L1070" s="299">
        <v>0</v>
      </c>
      <c r="M1070" s="299">
        <v>2.0299999999999998</v>
      </c>
      <c r="N1070" s="299">
        <v>2.0299999999999998</v>
      </c>
      <c r="O1070" s="299"/>
      <c r="P1070" s="299" t="s">
        <v>498</v>
      </c>
      <c r="Q1070" s="299">
        <v>1.8</v>
      </c>
      <c r="R1070" s="299">
        <v>10.7</v>
      </c>
      <c r="S1070" s="300">
        <v>79</v>
      </c>
      <c r="AD1070" s="309"/>
      <c r="AE1070" s="309"/>
      <c r="AF1070" s="309"/>
      <c r="AG1070" s="309"/>
      <c r="AH1070" s="309"/>
      <c r="AI1070" s="309"/>
      <c r="AJ1070" s="309"/>
      <c r="AK1070" s="309"/>
      <c r="AL1070" s="309"/>
      <c r="AM1070" s="309"/>
    </row>
    <row r="1071" spans="2:39" ht="15" customHeight="1">
      <c r="B1071" s="460"/>
      <c r="C1071" s="458"/>
      <c r="D1071" s="297" t="s">
        <v>511</v>
      </c>
      <c r="E1071" s="298">
        <v>0</v>
      </c>
      <c r="F1071" s="299">
        <v>1</v>
      </c>
      <c r="G1071" s="299">
        <v>6</v>
      </c>
      <c r="H1071" s="299">
        <v>7</v>
      </c>
      <c r="I1071" s="299">
        <v>21</v>
      </c>
      <c r="J1071" s="299">
        <v>23</v>
      </c>
      <c r="K1071" s="299">
        <v>10</v>
      </c>
      <c r="L1071" s="299">
        <v>0</v>
      </c>
      <c r="M1071" s="299">
        <v>1.96</v>
      </c>
      <c r="N1071" s="299">
        <v>1.96</v>
      </c>
      <c r="O1071" s="299"/>
      <c r="P1071" s="299" t="s">
        <v>539</v>
      </c>
      <c r="Q1071" s="299">
        <v>2</v>
      </c>
      <c r="R1071" s="299">
        <v>12.2</v>
      </c>
      <c r="S1071" s="300">
        <v>71</v>
      </c>
      <c r="AD1071" s="309"/>
      <c r="AE1071" s="309"/>
      <c r="AF1071" s="309"/>
      <c r="AG1071" s="309"/>
      <c r="AH1071" s="309"/>
      <c r="AI1071" s="309"/>
      <c r="AJ1071" s="309"/>
      <c r="AK1071" s="309"/>
      <c r="AL1071" s="309"/>
      <c r="AM1071" s="309"/>
    </row>
    <row r="1072" spans="2:39" ht="15" customHeight="1" thickBot="1">
      <c r="B1072" s="460"/>
      <c r="C1072" s="458"/>
      <c r="D1072" s="310" t="s">
        <v>512</v>
      </c>
      <c r="E1072" s="311">
        <v>0</v>
      </c>
      <c r="F1072" s="304">
        <v>2</v>
      </c>
      <c r="G1072" s="304">
        <v>7</v>
      </c>
      <c r="H1072" s="304">
        <v>9</v>
      </c>
      <c r="I1072" s="304">
        <v>28</v>
      </c>
      <c r="J1072" s="304">
        <v>16</v>
      </c>
      <c r="K1072" s="304">
        <v>8</v>
      </c>
      <c r="L1072" s="304">
        <v>0.13</v>
      </c>
      <c r="M1072" s="304">
        <v>1.95</v>
      </c>
      <c r="N1072" s="304">
        <v>2.08</v>
      </c>
      <c r="O1072" s="304"/>
      <c r="P1072" s="304" t="s">
        <v>534</v>
      </c>
      <c r="Q1072" s="304">
        <v>1.5</v>
      </c>
      <c r="R1072" s="304">
        <v>14.6</v>
      </c>
      <c r="S1072" s="305">
        <v>65</v>
      </c>
      <c r="AD1072" s="309"/>
      <c r="AE1072" s="309"/>
      <c r="AF1072" s="309"/>
      <c r="AG1072" s="309"/>
      <c r="AH1072" s="309"/>
      <c r="AI1072" s="309"/>
      <c r="AJ1072" s="309"/>
      <c r="AK1072" s="309"/>
      <c r="AL1072" s="309"/>
      <c r="AM1072" s="309"/>
    </row>
    <row r="1073" spans="2:52" ht="15" customHeight="1">
      <c r="B1073" s="455"/>
      <c r="C1073" s="458"/>
      <c r="D1073" s="293" t="s">
        <v>514</v>
      </c>
      <c r="E1073" s="294">
        <v>1</v>
      </c>
      <c r="F1073" s="295">
        <v>1</v>
      </c>
      <c r="G1073" s="295">
        <v>6</v>
      </c>
      <c r="H1073" s="295">
        <v>7</v>
      </c>
      <c r="I1073" s="295">
        <v>35</v>
      </c>
      <c r="J1073" s="295">
        <v>12</v>
      </c>
      <c r="K1073" s="295">
        <v>6</v>
      </c>
      <c r="L1073" s="295">
        <v>0</v>
      </c>
      <c r="M1073" s="295">
        <v>1.81</v>
      </c>
      <c r="N1073" s="295">
        <v>1.81</v>
      </c>
      <c r="O1073" s="295"/>
      <c r="P1073" s="295" t="s">
        <v>493</v>
      </c>
      <c r="Q1073" s="295">
        <v>1.5</v>
      </c>
      <c r="R1073" s="295">
        <v>15</v>
      </c>
      <c r="S1073" s="296">
        <v>59</v>
      </c>
      <c r="AD1073" s="309"/>
      <c r="AE1073" s="309"/>
      <c r="AF1073" s="309"/>
      <c r="AG1073" s="309"/>
      <c r="AH1073" s="309"/>
      <c r="AI1073" s="309"/>
      <c r="AJ1073" s="309"/>
      <c r="AK1073" s="309"/>
      <c r="AL1073" s="309"/>
      <c r="AM1073" s="309"/>
    </row>
    <row r="1074" spans="2:52" ht="15" customHeight="1">
      <c r="B1074" s="455"/>
      <c r="C1074" s="458"/>
      <c r="D1074" s="297" t="s">
        <v>516</v>
      </c>
      <c r="E1074" s="298">
        <v>1</v>
      </c>
      <c r="F1074" s="299">
        <v>2</v>
      </c>
      <c r="G1074" s="299">
        <v>6</v>
      </c>
      <c r="H1074" s="299">
        <v>8</v>
      </c>
      <c r="I1074" s="299">
        <v>38</v>
      </c>
      <c r="J1074" s="299">
        <v>13</v>
      </c>
      <c r="K1074" s="299">
        <v>8</v>
      </c>
      <c r="L1074" s="299">
        <v>0</v>
      </c>
      <c r="M1074" s="299">
        <v>1.91</v>
      </c>
      <c r="N1074" s="299">
        <v>1.91</v>
      </c>
      <c r="O1074" s="299"/>
      <c r="P1074" s="299" t="s">
        <v>506</v>
      </c>
      <c r="Q1074" s="299">
        <v>0.9</v>
      </c>
      <c r="R1074" s="299">
        <v>16.8</v>
      </c>
      <c r="S1074" s="300">
        <v>50</v>
      </c>
      <c r="AD1074" s="309"/>
      <c r="AE1074" s="309"/>
      <c r="AF1074" s="309"/>
      <c r="AG1074" s="309"/>
      <c r="AH1074" s="309"/>
      <c r="AI1074" s="309"/>
      <c r="AJ1074" s="309"/>
      <c r="AK1074" s="309"/>
      <c r="AL1074" s="309"/>
      <c r="AM1074" s="309"/>
    </row>
    <row r="1075" spans="2:52" ht="15" customHeight="1">
      <c r="B1075" s="455"/>
      <c r="C1075" s="458"/>
      <c r="D1075" s="297" t="s">
        <v>517</v>
      </c>
      <c r="E1075" s="298">
        <v>1</v>
      </c>
      <c r="F1075" s="299">
        <v>1</v>
      </c>
      <c r="G1075" s="299">
        <v>6</v>
      </c>
      <c r="H1075" s="299">
        <v>7</v>
      </c>
      <c r="I1075" s="299">
        <v>41</v>
      </c>
      <c r="J1075" s="299">
        <v>12</v>
      </c>
      <c r="K1075" s="299">
        <v>6</v>
      </c>
      <c r="L1075" s="299">
        <v>0.15</v>
      </c>
      <c r="M1075" s="299">
        <v>1.9</v>
      </c>
      <c r="N1075" s="299">
        <v>2.0499999999999998</v>
      </c>
      <c r="O1075" s="299"/>
      <c r="P1075" s="299" t="s">
        <v>547</v>
      </c>
      <c r="Q1075" s="299">
        <v>1.1000000000000001</v>
      </c>
      <c r="R1075" s="299">
        <v>17.8</v>
      </c>
      <c r="S1075" s="300">
        <v>47</v>
      </c>
      <c r="AD1075" s="309"/>
      <c r="AE1075" s="309"/>
      <c r="AF1075" s="309"/>
      <c r="AG1075" s="309"/>
      <c r="AH1075" s="309"/>
      <c r="AI1075" s="309"/>
      <c r="AJ1075" s="309"/>
      <c r="AK1075" s="309"/>
      <c r="AL1075" s="309"/>
      <c r="AM1075" s="309"/>
    </row>
    <row r="1076" spans="2:52" ht="15" customHeight="1">
      <c r="B1076" s="455"/>
      <c r="C1076" s="458"/>
      <c r="D1076" s="297" t="s">
        <v>519</v>
      </c>
      <c r="E1076" s="298">
        <v>1</v>
      </c>
      <c r="F1076" s="299">
        <v>0</v>
      </c>
      <c r="G1076" s="299">
        <v>5</v>
      </c>
      <c r="H1076" s="299">
        <v>5</v>
      </c>
      <c r="I1076" s="299">
        <v>43</v>
      </c>
      <c r="J1076" s="299">
        <v>8</v>
      </c>
      <c r="K1076" s="299">
        <v>8</v>
      </c>
      <c r="L1076" s="299">
        <v>0</v>
      </c>
      <c r="M1076" s="299">
        <v>1.82</v>
      </c>
      <c r="N1076" s="299">
        <v>1.82</v>
      </c>
      <c r="O1076" s="299"/>
      <c r="P1076" s="299" t="s">
        <v>547</v>
      </c>
      <c r="Q1076" s="299">
        <v>1.9</v>
      </c>
      <c r="R1076" s="299">
        <v>18.399999999999999</v>
      </c>
      <c r="S1076" s="300">
        <v>23</v>
      </c>
      <c r="AD1076" s="309"/>
      <c r="AE1076" s="309"/>
      <c r="AF1076" s="309"/>
      <c r="AG1076" s="309"/>
      <c r="AH1076" s="309"/>
      <c r="AI1076" s="309"/>
      <c r="AJ1076" s="309"/>
      <c r="AK1076" s="309"/>
      <c r="AL1076" s="309"/>
      <c r="AM1076" s="309"/>
    </row>
    <row r="1077" spans="2:52" ht="15" customHeight="1">
      <c r="B1077" s="455"/>
      <c r="C1077" s="458"/>
      <c r="D1077" s="297" t="s">
        <v>520</v>
      </c>
      <c r="E1077" s="298">
        <v>1</v>
      </c>
      <c r="F1077" s="299">
        <v>0</v>
      </c>
      <c r="G1077" s="299">
        <v>4</v>
      </c>
      <c r="H1077" s="299">
        <v>4</v>
      </c>
      <c r="I1077" s="299">
        <v>42</v>
      </c>
      <c r="J1077" s="299">
        <v>18</v>
      </c>
      <c r="K1077" s="299">
        <v>6</v>
      </c>
      <c r="L1077" s="299">
        <v>7.0000000000000007E-2</v>
      </c>
      <c r="M1077" s="299">
        <v>1.89</v>
      </c>
      <c r="N1077" s="299">
        <v>1.96</v>
      </c>
      <c r="O1077" s="299"/>
      <c r="P1077" s="299" t="s">
        <v>265</v>
      </c>
      <c r="Q1077" s="299">
        <v>3.4</v>
      </c>
      <c r="R1077" s="299">
        <v>18.100000000000001</v>
      </c>
      <c r="S1077" s="300">
        <v>27</v>
      </c>
      <c r="AD1077" s="309"/>
      <c r="AE1077" s="309"/>
      <c r="AF1077" s="309"/>
      <c r="AG1077" s="309"/>
      <c r="AH1077" s="309"/>
      <c r="AI1077" s="309"/>
      <c r="AJ1077" s="309"/>
      <c r="AK1077" s="309"/>
      <c r="AL1077" s="309"/>
      <c r="AM1077" s="309"/>
    </row>
    <row r="1078" spans="2:52" ht="15" customHeight="1">
      <c r="B1078" s="455"/>
      <c r="C1078" s="458"/>
      <c r="D1078" s="297" t="s">
        <v>521</v>
      </c>
      <c r="E1078" s="298">
        <v>0</v>
      </c>
      <c r="F1078" s="299">
        <v>0</v>
      </c>
      <c r="G1078" s="299">
        <v>3</v>
      </c>
      <c r="H1078" s="299">
        <v>3</v>
      </c>
      <c r="I1078" s="299">
        <v>42</v>
      </c>
      <c r="J1078" s="299">
        <v>11</v>
      </c>
      <c r="K1078" s="299">
        <v>4</v>
      </c>
      <c r="L1078" s="299">
        <v>0</v>
      </c>
      <c r="M1078" s="299">
        <v>1.89</v>
      </c>
      <c r="N1078" s="299">
        <v>1.89</v>
      </c>
      <c r="O1078" s="299"/>
      <c r="P1078" s="299" t="s">
        <v>493</v>
      </c>
      <c r="Q1078" s="299">
        <v>4.5</v>
      </c>
      <c r="R1078" s="299">
        <v>15.7</v>
      </c>
      <c r="S1078" s="300">
        <v>32</v>
      </c>
      <c r="AD1078" s="309"/>
      <c r="AE1078" s="309"/>
      <c r="AF1078" s="309"/>
      <c r="AG1078" s="309"/>
      <c r="AH1078" s="309"/>
      <c r="AI1078" s="309"/>
      <c r="AJ1078" s="309"/>
      <c r="AK1078" s="309"/>
      <c r="AL1078" s="309"/>
      <c r="AM1078" s="309"/>
    </row>
    <row r="1079" spans="2:52" ht="15" customHeight="1">
      <c r="B1079" s="455"/>
      <c r="C1079" s="458"/>
      <c r="D1079" s="297" t="s">
        <v>522</v>
      </c>
      <c r="E1079" s="298">
        <v>1</v>
      </c>
      <c r="F1079" s="299">
        <v>0</v>
      </c>
      <c r="G1079" s="299">
        <v>5</v>
      </c>
      <c r="H1079" s="299">
        <v>5</v>
      </c>
      <c r="I1079" s="299">
        <v>39</v>
      </c>
      <c r="J1079" s="299">
        <v>5</v>
      </c>
      <c r="K1079" s="299">
        <v>7</v>
      </c>
      <c r="L1079" s="299">
        <v>0</v>
      </c>
      <c r="M1079" s="299">
        <v>1.9</v>
      </c>
      <c r="N1079" s="299">
        <v>1.9</v>
      </c>
      <c r="O1079" s="299"/>
      <c r="P1079" s="299" t="s">
        <v>493</v>
      </c>
      <c r="Q1079" s="299">
        <v>2.1</v>
      </c>
      <c r="R1079" s="299">
        <v>13.3</v>
      </c>
      <c r="S1079" s="300">
        <v>35</v>
      </c>
      <c r="AD1079" s="309"/>
      <c r="AE1079" s="309"/>
      <c r="AF1079" s="309"/>
      <c r="AG1079" s="309"/>
      <c r="AH1079" s="309"/>
      <c r="AI1079" s="309"/>
      <c r="AJ1079" s="309"/>
      <c r="AK1079" s="309"/>
      <c r="AL1079" s="309"/>
      <c r="AM1079" s="309"/>
    </row>
    <row r="1080" spans="2:52" ht="15" customHeight="1">
      <c r="B1080" s="455"/>
      <c r="C1080" s="458"/>
      <c r="D1080" s="297" t="s">
        <v>523</v>
      </c>
      <c r="E1080" s="298">
        <v>1</v>
      </c>
      <c r="F1080" s="299">
        <v>0</v>
      </c>
      <c r="G1080" s="299">
        <v>8</v>
      </c>
      <c r="H1080" s="299">
        <v>8</v>
      </c>
      <c r="I1080" s="299">
        <v>34</v>
      </c>
      <c r="J1080" s="299">
        <v>6</v>
      </c>
      <c r="K1080" s="299">
        <v>5</v>
      </c>
      <c r="L1080" s="299">
        <v>0</v>
      </c>
      <c r="M1080" s="299">
        <v>1.85</v>
      </c>
      <c r="N1080" s="299">
        <v>1.85</v>
      </c>
      <c r="O1080" s="299"/>
      <c r="P1080" s="299" t="s">
        <v>506</v>
      </c>
      <c r="Q1080" s="299">
        <v>1.8</v>
      </c>
      <c r="R1080" s="299">
        <v>10.199999999999999</v>
      </c>
      <c r="S1080" s="300">
        <v>44</v>
      </c>
      <c r="AD1080" s="309"/>
      <c r="AE1080" s="309"/>
      <c r="AL1080" s="309"/>
    </row>
    <row r="1081" spans="2:52" ht="15" customHeight="1">
      <c r="B1081" s="455"/>
      <c r="C1081" s="458"/>
      <c r="D1081" s="297" t="s">
        <v>524</v>
      </c>
      <c r="E1081" s="298">
        <v>0</v>
      </c>
      <c r="F1081" s="299">
        <v>0</v>
      </c>
      <c r="G1081" s="299">
        <v>6</v>
      </c>
      <c r="H1081" s="299">
        <v>6</v>
      </c>
      <c r="I1081" s="299">
        <v>33</v>
      </c>
      <c r="J1081" s="299">
        <v>13</v>
      </c>
      <c r="K1081" s="299">
        <v>6</v>
      </c>
      <c r="L1081" s="299">
        <v>0.08</v>
      </c>
      <c r="M1081" s="299">
        <v>1.87</v>
      </c>
      <c r="N1081" s="299">
        <v>1.95</v>
      </c>
      <c r="O1081" s="299"/>
      <c r="P1081" s="299" t="s">
        <v>531</v>
      </c>
      <c r="Q1081" s="299">
        <v>0.9</v>
      </c>
      <c r="R1081" s="299">
        <v>10.3</v>
      </c>
      <c r="S1081" s="300">
        <v>52</v>
      </c>
      <c r="AB1081" s="309"/>
      <c r="AC1081" s="309"/>
      <c r="AD1081" s="309"/>
      <c r="AE1081" s="309"/>
      <c r="AF1081" s="309"/>
      <c r="AG1081" s="309"/>
      <c r="AH1081" s="309"/>
      <c r="AI1081" s="309"/>
      <c r="AJ1081" s="309"/>
      <c r="AK1081" s="309"/>
      <c r="AL1081" s="309"/>
      <c r="AM1081" s="309"/>
      <c r="AN1081" s="309"/>
      <c r="AO1081" s="309"/>
      <c r="AP1081" s="309"/>
      <c r="AQ1081" s="309"/>
      <c r="AR1081" s="309"/>
      <c r="AS1081" s="309"/>
      <c r="AT1081" s="309"/>
      <c r="AU1081" s="309"/>
      <c r="AV1081" s="309"/>
      <c r="AW1081" s="309"/>
      <c r="AX1081" s="309"/>
      <c r="AY1081" s="309"/>
    </row>
    <row r="1082" spans="2:52" ht="15" customHeight="1">
      <c r="B1082" s="455"/>
      <c r="C1082" s="458"/>
      <c r="D1082" s="297" t="s">
        <v>525</v>
      </c>
      <c r="E1082" s="298">
        <v>0</v>
      </c>
      <c r="F1082" s="299">
        <v>0</v>
      </c>
      <c r="G1082" s="299">
        <v>7</v>
      </c>
      <c r="H1082" s="299">
        <v>7</v>
      </c>
      <c r="I1082" s="299">
        <v>30</v>
      </c>
      <c r="J1082" s="299">
        <v>16</v>
      </c>
      <c r="K1082" s="299">
        <v>7</v>
      </c>
      <c r="L1082" s="299">
        <v>0</v>
      </c>
      <c r="M1082" s="299">
        <v>1.96</v>
      </c>
      <c r="N1082" s="299">
        <v>1.96</v>
      </c>
      <c r="O1082" s="299"/>
      <c r="P1082" s="299" t="s">
        <v>506</v>
      </c>
      <c r="Q1082" s="299">
        <v>1.3</v>
      </c>
      <c r="R1082" s="299">
        <v>8.9</v>
      </c>
      <c r="S1082" s="300">
        <v>56</v>
      </c>
      <c r="AB1082" s="309"/>
      <c r="AC1082" s="309"/>
      <c r="AD1082" s="309"/>
      <c r="AE1082" s="309"/>
      <c r="AF1082" s="309"/>
      <c r="AG1082" s="309"/>
      <c r="AH1082" s="309"/>
      <c r="AI1082" s="309"/>
      <c r="AJ1082" s="309"/>
      <c r="AK1082" s="309"/>
      <c r="AL1082" s="309"/>
      <c r="AM1082" s="309"/>
      <c r="AN1082" s="309"/>
      <c r="AO1082" s="309"/>
      <c r="AP1082" s="309"/>
      <c r="AQ1082" s="309"/>
      <c r="AR1082" s="309"/>
      <c r="AS1082" s="309"/>
      <c r="AT1082" s="309"/>
      <c r="AU1082" s="309"/>
      <c r="AV1082" s="309"/>
      <c r="AW1082" s="309"/>
      <c r="AX1082" s="309"/>
      <c r="AY1082" s="309"/>
    </row>
    <row r="1083" spans="2:52" ht="15" customHeight="1">
      <c r="B1083" s="455"/>
      <c r="C1083" s="458"/>
      <c r="D1083" s="297" t="s">
        <v>526</v>
      </c>
      <c r="E1083" s="298">
        <v>0</v>
      </c>
      <c r="F1083" s="299">
        <v>0</v>
      </c>
      <c r="G1083" s="299">
        <v>4</v>
      </c>
      <c r="H1083" s="299">
        <v>4</v>
      </c>
      <c r="I1083" s="299">
        <v>31</v>
      </c>
      <c r="J1083" s="299">
        <v>11</v>
      </c>
      <c r="K1083" s="299">
        <v>6</v>
      </c>
      <c r="L1083" s="299">
        <v>0</v>
      </c>
      <c r="M1083" s="299">
        <v>1.94</v>
      </c>
      <c r="N1083" s="299">
        <v>1.94</v>
      </c>
      <c r="O1083" s="299"/>
      <c r="P1083" s="299" t="s">
        <v>518</v>
      </c>
      <c r="Q1083" s="299">
        <v>0.7</v>
      </c>
      <c r="R1083" s="299">
        <v>8.3000000000000007</v>
      </c>
      <c r="S1083" s="300">
        <v>59</v>
      </c>
      <c r="AB1083" s="309"/>
      <c r="AC1083" s="309"/>
      <c r="AD1083" s="309"/>
      <c r="AE1083" s="309"/>
      <c r="AF1083" s="309"/>
      <c r="AG1083" s="309"/>
      <c r="AH1083" s="309"/>
      <c r="AI1083" s="309"/>
      <c r="AJ1083" s="309"/>
      <c r="AK1083" s="309"/>
      <c r="AL1083" s="309"/>
      <c r="AM1083" s="309"/>
      <c r="AN1083" s="309"/>
      <c r="AO1083" s="309"/>
      <c r="AP1083" s="309"/>
      <c r="AQ1083" s="309"/>
      <c r="AR1083" s="309"/>
      <c r="AS1083" s="309"/>
      <c r="AT1083" s="309"/>
      <c r="AU1083" s="309"/>
      <c r="AV1083" s="309"/>
      <c r="AW1083" s="309"/>
      <c r="AX1083" s="309"/>
      <c r="AY1083" s="309"/>
    </row>
    <row r="1084" spans="2:52" ht="15" customHeight="1">
      <c r="B1084" s="455"/>
      <c r="C1084" s="458"/>
      <c r="D1084" s="297" t="s">
        <v>527</v>
      </c>
      <c r="E1084" s="298">
        <v>0</v>
      </c>
      <c r="F1084" s="299">
        <v>0</v>
      </c>
      <c r="G1084" s="299">
        <v>5</v>
      </c>
      <c r="H1084" s="299">
        <v>5</v>
      </c>
      <c r="I1084" s="299">
        <v>25</v>
      </c>
      <c r="J1084" s="299">
        <v>12</v>
      </c>
      <c r="K1084" s="299">
        <v>9</v>
      </c>
      <c r="L1084" s="299">
        <v>0.04</v>
      </c>
      <c r="M1084" s="299">
        <v>1.92</v>
      </c>
      <c r="N1084" s="299">
        <v>1.96</v>
      </c>
      <c r="O1084" s="299"/>
      <c r="P1084" s="299" t="s">
        <v>498</v>
      </c>
      <c r="Q1084" s="299">
        <v>1.2</v>
      </c>
      <c r="R1084" s="299">
        <v>6</v>
      </c>
      <c r="S1084" s="300">
        <v>65</v>
      </c>
      <c r="AB1084" s="309"/>
      <c r="AC1084" s="309"/>
      <c r="AD1084" s="309"/>
      <c r="AE1084" s="309"/>
      <c r="AF1084" s="309"/>
      <c r="AG1084" s="309"/>
      <c r="AH1084" s="309"/>
      <c r="AI1084" s="309"/>
      <c r="AJ1084" s="309"/>
      <c r="AK1084" s="309"/>
      <c r="AL1084" s="309"/>
      <c r="AM1084" s="309"/>
      <c r="AN1084" s="309"/>
      <c r="AO1084" s="309"/>
      <c r="AP1084" s="309"/>
      <c r="AQ1084" s="309"/>
      <c r="AR1084" s="309"/>
      <c r="AS1084" s="309"/>
      <c r="AT1084" s="309"/>
      <c r="AU1084" s="309"/>
      <c r="AV1084" s="309"/>
      <c r="AW1084" s="309"/>
      <c r="AX1084" s="309"/>
      <c r="AY1084" s="309"/>
      <c r="AZ1084" s="309"/>
    </row>
    <row r="1085" spans="2:52" ht="15" customHeight="1">
      <c r="B1085" s="455"/>
      <c r="C1085" s="458"/>
      <c r="D1085" s="297" t="s">
        <v>528</v>
      </c>
      <c r="E1085" s="298">
        <v>0</v>
      </c>
      <c r="F1085" s="299">
        <v>0</v>
      </c>
      <c r="G1085" s="299">
        <v>7</v>
      </c>
      <c r="H1085" s="299">
        <v>7</v>
      </c>
      <c r="I1085" s="299">
        <v>20</v>
      </c>
      <c r="J1085" s="299">
        <v>12</v>
      </c>
      <c r="K1085" s="299">
        <v>8</v>
      </c>
      <c r="L1085" s="299">
        <v>0.8</v>
      </c>
      <c r="M1085" s="299">
        <v>1.88</v>
      </c>
      <c r="N1085" s="299">
        <v>2.68</v>
      </c>
      <c r="O1085" s="299"/>
      <c r="P1085" s="299" t="s">
        <v>533</v>
      </c>
      <c r="Q1085" s="299">
        <v>0.7</v>
      </c>
      <c r="R1085" s="299">
        <v>6.2</v>
      </c>
      <c r="S1085" s="300">
        <v>73</v>
      </c>
      <c r="AB1085" s="309"/>
      <c r="AC1085" s="309"/>
      <c r="AD1085" s="309"/>
      <c r="AE1085" s="309"/>
      <c r="AF1085" s="309"/>
      <c r="AG1085" s="309"/>
      <c r="AH1085" s="309"/>
      <c r="AI1085" s="309"/>
      <c r="AJ1085" s="309"/>
      <c r="AK1085" s="309"/>
      <c r="AL1085" s="309"/>
      <c r="AM1085" s="309"/>
      <c r="AN1085" s="309"/>
      <c r="AO1085" s="309"/>
      <c r="AP1085" s="309"/>
      <c r="AQ1085" s="309"/>
      <c r="AR1085" s="309"/>
      <c r="AS1085" s="309"/>
      <c r="AT1085" s="309"/>
      <c r="AU1085" s="309"/>
      <c r="AV1085" s="309"/>
      <c r="AW1085" s="309"/>
      <c r="AX1085" s="309"/>
      <c r="AY1085" s="309"/>
      <c r="AZ1085" s="309"/>
    </row>
    <row r="1086" spans="2:52" ht="15" customHeight="1">
      <c r="B1086" s="455"/>
      <c r="C1086" s="459"/>
      <c r="D1086" s="312" t="s">
        <v>529</v>
      </c>
      <c r="E1086" s="313">
        <v>0</v>
      </c>
      <c r="F1086" s="314">
        <v>0</v>
      </c>
      <c r="G1086" s="314">
        <v>7</v>
      </c>
      <c r="H1086" s="314">
        <v>7</v>
      </c>
      <c r="I1086" s="314">
        <v>17</v>
      </c>
      <c r="J1086" s="314">
        <v>15</v>
      </c>
      <c r="K1086" s="314">
        <v>9</v>
      </c>
      <c r="L1086" s="314">
        <v>0.31</v>
      </c>
      <c r="M1086" s="314">
        <v>1.87</v>
      </c>
      <c r="N1086" s="314">
        <v>2.1800000000000002</v>
      </c>
      <c r="O1086" s="314"/>
      <c r="P1086" s="314" t="s">
        <v>498</v>
      </c>
      <c r="Q1086" s="314">
        <v>0.8</v>
      </c>
      <c r="R1086" s="314">
        <v>4.5</v>
      </c>
      <c r="S1086" s="315">
        <v>71</v>
      </c>
      <c r="AB1086" s="309"/>
      <c r="AC1086" s="309"/>
      <c r="AD1086" s="309"/>
      <c r="AE1086" s="309"/>
      <c r="AF1086" s="309"/>
      <c r="AG1086" s="309"/>
      <c r="AH1086" s="309"/>
      <c r="AI1086" s="309"/>
      <c r="AJ1086" s="309"/>
      <c r="AK1086" s="309"/>
      <c r="AL1086" s="309"/>
      <c r="AM1086" s="309"/>
      <c r="AN1086" s="309"/>
      <c r="AO1086" s="309"/>
      <c r="AP1086" s="309"/>
      <c r="AQ1086" s="309"/>
      <c r="AR1086" s="309"/>
      <c r="AS1086" s="309"/>
      <c r="AT1086" s="309"/>
      <c r="AU1086" s="309"/>
      <c r="AV1086" s="309"/>
      <c r="AW1086" s="309"/>
      <c r="AX1086" s="309"/>
      <c r="AY1086" s="309"/>
      <c r="AZ1086" s="309"/>
    </row>
    <row r="1087" spans="2:52" ht="15" customHeight="1">
      <c r="B1087" s="461"/>
      <c r="C1087" s="457">
        <v>42754</v>
      </c>
      <c r="D1087" s="293" t="s">
        <v>492</v>
      </c>
      <c r="E1087" s="294">
        <v>1</v>
      </c>
      <c r="F1087" s="295">
        <v>0</v>
      </c>
      <c r="G1087" s="295">
        <v>11</v>
      </c>
      <c r="H1087" s="295">
        <v>11</v>
      </c>
      <c r="I1087" s="295">
        <v>6</v>
      </c>
      <c r="J1087" s="295">
        <v>16</v>
      </c>
      <c r="K1087" s="295">
        <v>17</v>
      </c>
      <c r="L1087" s="295">
        <v>0.14000000000000001</v>
      </c>
      <c r="M1087" s="295">
        <v>2.4300000000000002</v>
      </c>
      <c r="N1087" s="295">
        <v>2.57</v>
      </c>
      <c r="O1087" s="295"/>
      <c r="P1087" s="295" t="s">
        <v>498</v>
      </c>
      <c r="Q1087" s="295">
        <v>1.6</v>
      </c>
      <c r="R1087" s="295">
        <v>-2.2000000000000002</v>
      </c>
      <c r="S1087" s="296">
        <v>71</v>
      </c>
      <c r="U1087" t="s">
        <v>548</v>
      </c>
      <c r="W1087" s="309"/>
      <c r="AB1087" s="309"/>
      <c r="AC1087" s="309"/>
      <c r="AD1087" s="309"/>
      <c r="AE1087" s="309"/>
      <c r="AF1087" s="309"/>
      <c r="AG1087" s="309"/>
      <c r="AH1087" s="309"/>
      <c r="AI1087" s="309"/>
      <c r="AJ1087" s="309"/>
      <c r="AK1087" s="309"/>
      <c r="AL1087" s="309"/>
      <c r="AM1087" s="309"/>
      <c r="AN1087" s="309"/>
      <c r="AO1087" s="309"/>
      <c r="AP1087" s="309"/>
      <c r="AQ1087" s="309"/>
      <c r="AR1087" s="309"/>
      <c r="AS1087" s="309"/>
      <c r="AT1087" s="309"/>
      <c r="AU1087" s="309"/>
      <c r="AV1087" s="309"/>
      <c r="AW1087" s="309"/>
      <c r="AX1087" s="309"/>
      <c r="AY1087" s="309"/>
      <c r="AZ1087" s="309"/>
    </row>
    <row r="1088" spans="2:52" ht="15" customHeight="1">
      <c r="B1088" s="462"/>
      <c r="C1088" s="458"/>
      <c r="D1088" s="297" t="s">
        <v>495</v>
      </c>
      <c r="E1088" s="298">
        <v>1</v>
      </c>
      <c r="F1088" s="299">
        <v>0</v>
      </c>
      <c r="G1088" s="299">
        <v>10</v>
      </c>
      <c r="H1088" s="299">
        <v>10</v>
      </c>
      <c r="I1088" s="299">
        <v>8</v>
      </c>
      <c r="J1088" s="299">
        <v>16</v>
      </c>
      <c r="K1088" s="299">
        <v>14</v>
      </c>
      <c r="L1088" s="299">
        <v>0.13</v>
      </c>
      <c r="M1088" s="299">
        <v>2.27</v>
      </c>
      <c r="N1088" s="299">
        <v>2.4</v>
      </c>
      <c r="O1088" s="299"/>
      <c r="P1088" s="299" t="s">
        <v>498</v>
      </c>
      <c r="Q1088" s="299">
        <v>1.9</v>
      </c>
      <c r="R1088" s="299">
        <v>-2.4</v>
      </c>
      <c r="S1088" s="300">
        <v>73</v>
      </c>
      <c r="U1088" t="s">
        <v>549</v>
      </c>
      <c r="W1088" s="309"/>
      <c r="AB1088" s="309"/>
      <c r="AC1088" s="309"/>
      <c r="AD1088" s="309"/>
      <c r="AE1088" s="309"/>
      <c r="AF1088" s="309"/>
      <c r="AG1088" s="309"/>
      <c r="AH1088" s="309"/>
      <c r="AI1088" s="309"/>
      <c r="AJ1088" s="309"/>
      <c r="AK1088" s="309"/>
      <c r="AL1088" s="309"/>
      <c r="AM1088" s="309"/>
      <c r="AN1088" s="309"/>
      <c r="AO1088" s="309"/>
      <c r="AP1088" s="309"/>
      <c r="AQ1088" s="309"/>
      <c r="AR1088" s="309"/>
      <c r="AS1088" s="309"/>
      <c r="AT1088" s="309"/>
      <c r="AU1088" s="309"/>
      <c r="AV1088" s="309"/>
      <c r="AW1088" s="309"/>
      <c r="AX1088" s="309"/>
      <c r="AY1088" s="309"/>
      <c r="AZ1088" s="309"/>
    </row>
    <row r="1089" spans="2:53" ht="15" customHeight="1">
      <c r="B1089" s="462"/>
      <c r="C1089" s="458"/>
      <c r="D1089" s="297" t="s">
        <v>497</v>
      </c>
      <c r="E1089" s="298">
        <v>0</v>
      </c>
      <c r="F1089" s="299">
        <v>0</v>
      </c>
      <c r="G1089" s="299">
        <v>8</v>
      </c>
      <c r="H1089" s="299">
        <v>8</v>
      </c>
      <c r="I1089" s="299">
        <v>8</v>
      </c>
      <c r="J1089" s="299">
        <v>12</v>
      </c>
      <c r="K1089" s="299">
        <v>16</v>
      </c>
      <c r="L1089" s="299">
        <v>0.14000000000000001</v>
      </c>
      <c r="M1089" s="299">
        <v>2.15</v>
      </c>
      <c r="N1089" s="299">
        <v>2.29</v>
      </c>
      <c r="O1089" s="299"/>
      <c r="P1089" s="299" t="s">
        <v>498</v>
      </c>
      <c r="Q1089" s="299">
        <v>1.6</v>
      </c>
      <c r="R1089" s="299">
        <v>-2.8</v>
      </c>
      <c r="S1089" s="300">
        <v>75</v>
      </c>
      <c r="U1089" t="s">
        <v>550</v>
      </c>
      <c r="W1089" s="309"/>
      <c r="X1089" s="309"/>
      <c r="AB1089" s="309"/>
      <c r="AC1089" s="309"/>
      <c r="AD1089" s="309"/>
      <c r="AE1089" s="309"/>
      <c r="AF1089" s="309"/>
      <c r="AG1089" s="309"/>
      <c r="AH1089" s="309"/>
      <c r="AI1089" s="309"/>
      <c r="AJ1089" s="309"/>
      <c r="AK1089" s="309"/>
      <c r="AL1089" s="309"/>
      <c r="AM1089" s="309"/>
      <c r="AN1089" s="309"/>
      <c r="AO1089" s="309"/>
      <c r="AP1089" s="309"/>
      <c r="AQ1089" s="309"/>
      <c r="AR1089" s="309"/>
      <c r="AS1089" s="309"/>
      <c r="AT1089" s="309"/>
      <c r="AU1089" s="309"/>
      <c r="AV1089" s="309"/>
      <c r="AW1089" s="309"/>
      <c r="AX1089" s="309"/>
      <c r="AY1089" s="309"/>
      <c r="AZ1089" s="309"/>
      <c r="BA1089" s="309"/>
    </row>
    <row r="1090" spans="2:53" ht="15" customHeight="1">
      <c r="B1090" s="462"/>
      <c r="C1090" s="458"/>
      <c r="D1090" s="297" t="s">
        <v>500</v>
      </c>
      <c r="E1090" s="298">
        <v>0</v>
      </c>
      <c r="F1090" s="299">
        <v>0</v>
      </c>
      <c r="G1090" s="299">
        <v>12</v>
      </c>
      <c r="H1090" s="299">
        <v>12</v>
      </c>
      <c r="I1090" s="299">
        <v>4</v>
      </c>
      <c r="J1090" s="299">
        <v>14</v>
      </c>
      <c r="K1090" s="299">
        <v>15</v>
      </c>
      <c r="L1090" s="299">
        <v>0.14000000000000001</v>
      </c>
      <c r="M1090" s="299">
        <v>2.12</v>
      </c>
      <c r="N1090" s="299">
        <v>2.2599999999999998</v>
      </c>
      <c r="O1090" s="299"/>
      <c r="P1090" s="299" t="s">
        <v>498</v>
      </c>
      <c r="Q1090" s="299">
        <v>1.6</v>
      </c>
      <c r="R1090" s="299">
        <v>-3.3</v>
      </c>
      <c r="S1090" s="300">
        <v>77</v>
      </c>
      <c r="U1090" t="s">
        <v>551</v>
      </c>
      <c r="W1090" s="309"/>
      <c r="AB1090" s="309"/>
      <c r="AC1090" s="309"/>
      <c r="AD1090" s="309"/>
      <c r="AE1090" s="309"/>
      <c r="AF1090" s="309"/>
      <c r="AG1090" s="309"/>
      <c r="AH1090" s="309"/>
      <c r="AI1090" s="309"/>
      <c r="AJ1090" s="309"/>
      <c r="AK1090" s="309"/>
      <c r="AL1090" s="309"/>
      <c r="AM1090" s="309"/>
      <c r="AN1090" s="309"/>
      <c r="AO1090" s="309"/>
      <c r="AP1090" s="309"/>
      <c r="AQ1090" s="309"/>
      <c r="AR1090" s="309"/>
      <c r="AS1090" s="309"/>
      <c r="AT1090" s="309"/>
      <c r="AU1090" s="309"/>
      <c r="AV1090" s="309"/>
      <c r="AW1090" s="309"/>
      <c r="AX1090" s="309"/>
      <c r="AY1090" s="309"/>
      <c r="AZ1090" s="309"/>
      <c r="BA1090" s="309"/>
    </row>
    <row r="1091" spans="2:53" ht="15" customHeight="1">
      <c r="B1091" s="462"/>
      <c r="C1091" s="458"/>
      <c r="D1091" s="297" t="s">
        <v>503</v>
      </c>
      <c r="E1091" s="298">
        <v>0</v>
      </c>
      <c r="F1091" s="299">
        <v>1</v>
      </c>
      <c r="G1091" s="299">
        <v>17</v>
      </c>
      <c r="H1091" s="299">
        <v>18</v>
      </c>
      <c r="I1091" s="299">
        <v>0</v>
      </c>
      <c r="J1091" s="299">
        <v>17</v>
      </c>
      <c r="K1091" s="299">
        <v>14</v>
      </c>
      <c r="L1091" s="299">
        <v>0.14000000000000001</v>
      </c>
      <c r="M1091" s="299">
        <v>2.06</v>
      </c>
      <c r="N1091" s="299">
        <v>2.2000000000000002</v>
      </c>
      <c r="O1091" s="299"/>
      <c r="P1091" s="299" t="s">
        <v>498</v>
      </c>
      <c r="Q1091" s="299">
        <v>1.1000000000000001</v>
      </c>
      <c r="R1091" s="299">
        <v>-3.7</v>
      </c>
      <c r="S1091" s="300">
        <v>77</v>
      </c>
      <c r="U1091" t="s">
        <v>552</v>
      </c>
      <c r="W1091" s="309"/>
      <c r="AB1091" s="309"/>
      <c r="AC1091" s="309"/>
      <c r="AD1091" s="309"/>
      <c r="AE1091" s="309"/>
      <c r="AF1091" s="309"/>
      <c r="AG1091" s="309"/>
      <c r="AH1091" s="309"/>
      <c r="AI1091" s="309"/>
      <c r="AJ1091" s="309"/>
      <c r="AK1091" s="309"/>
      <c r="AL1091" s="309"/>
      <c r="AM1091" s="309"/>
      <c r="AN1091" s="309"/>
      <c r="AO1091" s="309"/>
      <c r="AP1091" s="309"/>
      <c r="AQ1091" s="309"/>
      <c r="AR1091" s="309"/>
      <c r="AS1091" s="309"/>
      <c r="AT1091" s="309"/>
      <c r="AU1091" s="309"/>
      <c r="AV1091" s="309"/>
      <c r="AW1091" s="309"/>
      <c r="AX1091" s="309"/>
      <c r="AY1091" s="309"/>
      <c r="AZ1091" s="309"/>
      <c r="BA1091" s="309"/>
    </row>
    <row r="1092" spans="2:53" ht="15" customHeight="1">
      <c r="B1092" s="462"/>
      <c r="C1092" s="458"/>
      <c r="D1092" s="297" t="s">
        <v>505</v>
      </c>
      <c r="E1092" s="298">
        <v>0</v>
      </c>
      <c r="F1092" s="299">
        <v>1</v>
      </c>
      <c r="G1092" s="299">
        <v>15</v>
      </c>
      <c r="H1092" s="299">
        <v>16</v>
      </c>
      <c r="I1092" s="299">
        <v>1</v>
      </c>
      <c r="J1092" s="299">
        <v>12</v>
      </c>
      <c r="K1092" s="299">
        <v>14</v>
      </c>
      <c r="L1092" s="299">
        <v>0.13</v>
      </c>
      <c r="M1092" s="299">
        <v>2.14</v>
      </c>
      <c r="N1092" s="299">
        <v>2.27</v>
      </c>
      <c r="O1092" s="299"/>
      <c r="P1092" s="299" t="s">
        <v>498</v>
      </c>
      <c r="Q1092" s="299">
        <v>2</v>
      </c>
      <c r="R1092" s="299">
        <v>-3.9</v>
      </c>
      <c r="S1092" s="300">
        <v>79</v>
      </c>
      <c r="U1092" t="s">
        <v>553</v>
      </c>
      <c r="W1092" s="309"/>
      <c r="AB1092" s="309"/>
      <c r="AC1092" s="309">
        <v>17</v>
      </c>
      <c r="AD1092" s="309">
        <v>1.6E-2</v>
      </c>
      <c r="AE1092" s="309">
        <v>6.0000000000000001E-3</v>
      </c>
      <c r="AF1092" s="309">
        <v>1.0999999999999999E-2</v>
      </c>
      <c r="AG1092" s="309">
        <v>0.14000000000000001</v>
      </c>
      <c r="AH1092" s="309" t="s">
        <v>498</v>
      </c>
      <c r="AI1092" s="309">
        <v>1.6</v>
      </c>
      <c r="AJ1092" s="309">
        <v>1E-3</v>
      </c>
      <c r="AK1092" s="309"/>
      <c r="AL1092" s="309"/>
      <c r="AM1092" s="309"/>
      <c r="AN1092" s="309"/>
      <c r="AO1092" s="309"/>
      <c r="AP1092" s="309"/>
      <c r="AQ1092" s="309"/>
      <c r="AR1092" s="309"/>
      <c r="AS1092" s="309"/>
      <c r="AT1092" s="309"/>
      <c r="AU1092" s="309"/>
      <c r="AV1092" s="309"/>
      <c r="AW1092" s="309"/>
      <c r="AX1092" s="309"/>
      <c r="AY1092" s="309"/>
      <c r="AZ1092" s="309"/>
      <c r="BA1092" s="309"/>
    </row>
    <row r="1093" spans="2:53" ht="15" customHeight="1">
      <c r="B1093" s="462"/>
      <c r="C1093" s="458"/>
      <c r="D1093" s="297" t="s">
        <v>508</v>
      </c>
      <c r="E1093" s="298">
        <v>0</v>
      </c>
      <c r="F1093" s="299">
        <v>4</v>
      </c>
      <c r="G1093" s="299">
        <v>15</v>
      </c>
      <c r="H1093" s="299">
        <v>19</v>
      </c>
      <c r="I1093" s="299">
        <v>0</v>
      </c>
      <c r="J1093" s="299">
        <v>18</v>
      </c>
      <c r="K1093" s="299">
        <v>11</v>
      </c>
      <c r="L1093" s="299">
        <v>0.14000000000000001</v>
      </c>
      <c r="M1093" s="299">
        <v>2.15</v>
      </c>
      <c r="N1093" s="299">
        <v>2.29</v>
      </c>
      <c r="O1093" s="299"/>
      <c r="P1093" s="299" t="s">
        <v>539</v>
      </c>
      <c r="Q1093" s="299">
        <v>0.9</v>
      </c>
      <c r="R1093" s="299">
        <v>-3.7</v>
      </c>
      <c r="S1093" s="300">
        <v>80</v>
      </c>
      <c r="U1093" t="s">
        <v>554</v>
      </c>
      <c r="W1093" s="309"/>
      <c r="AB1093" s="309"/>
      <c r="AC1093" s="309">
        <v>14</v>
      </c>
      <c r="AD1093" s="309">
        <v>1.6E-2</v>
      </c>
      <c r="AE1093" s="309">
        <v>8.0000000000000002E-3</v>
      </c>
      <c r="AF1093" s="309">
        <v>0.01</v>
      </c>
      <c r="AG1093" s="309">
        <v>0.13</v>
      </c>
      <c r="AH1093" s="309" t="s">
        <v>498</v>
      </c>
      <c r="AI1093" s="309">
        <v>1.9</v>
      </c>
      <c r="AJ1093" s="309">
        <v>1E-3</v>
      </c>
      <c r="AK1093" s="309"/>
      <c r="AL1093" s="309"/>
      <c r="AM1093" s="309"/>
      <c r="AN1093" s="309"/>
      <c r="AO1093" s="309"/>
      <c r="AP1093" s="309"/>
      <c r="AQ1093" s="309"/>
      <c r="AR1093" s="309"/>
      <c r="AS1093" s="309"/>
      <c r="AT1093" s="309"/>
      <c r="AU1093" s="309"/>
      <c r="AV1093" s="309"/>
      <c r="AW1093" s="309"/>
      <c r="AX1093" s="309"/>
      <c r="AY1093" s="309"/>
      <c r="AZ1093" s="309"/>
      <c r="BA1093" s="309"/>
    </row>
    <row r="1094" spans="2:53" ht="15" customHeight="1">
      <c r="B1094" s="462"/>
      <c r="C1094" s="458"/>
      <c r="D1094" s="297" t="s">
        <v>510</v>
      </c>
      <c r="E1094" s="298">
        <v>0</v>
      </c>
      <c r="F1094" s="299">
        <v>20</v>
      </c>
      <c r="G1094" s="299">
        <v>18</v>
      </c>
      <c r="H1094" s="299">
        <v>38</v>
      </c>
      <c r="I1094" s="299">
        <v>0</v>
      </c>
      <c r="J1094" s="299">
        <v>22</v>
      </c>
      <c r="K1094" s="299">
        <v>15</v>
      </c>
      <c r="L1094" s="299">
        <v>0.18</v>
      </c>
      <c r="M1094" s="299">
        <v>2.3199999999999998</v>
      </c>
      <c r="N1094" s="299">
        <v>2.5</v>
      </c>
      <c r="O1094" s="299"/>
      <c r="P1094" s="299" t="s">
        <v>493</v>
      </c>
      <c r="Q1094" s="299">
        <v>1.2</v>
      </c>
      <c r="R1094" s="299">
        <v>-2.2999999999999998</v>
      </c>
      <c r="S1094" s="300">
        <v>74</v>
      </c>
      <c r="W1094" s="309"/>
      <c r="AC1094" s="309">
        <v>16</v>
      </c>
      <c r="AD1094" s="309">
        <v>1.2E-2</v>
      </c>
      <c r="AE1094" s="309">
        <v>8.0000000000000002E-3</v>
      </c>
      <c r="AF1094" s="309">
        <v>8.0000000000000002E-3</v>
      </c>
      <c r="AG1094" s="309">
        <v>0.14000000000000001</v>
      </c>
      <c r="AH1094" s="309" t="s">
        <v>498</v>
      </c>
      <c r="AI1094" s="309">
        <v>1.6</v>
      </c>
      <c r="AJ1094" s="309">
        <v>0</v>
      </c>
      <c r="AK1094" s="309"/>
      <c r="AL1094" s="309"/>
      <c r="AM1094" s="309"/>
      <c r="AN1094" s="309"/>
      <c r="AO1094" s="309"/>
      <c r="AP1094" s="309"/>
      <c r="AQ1094" s="309"/>
      <c r="AR1094" s="309"/>
      <c r="AS1094" s="309"/>
      <c r="AT1094" s="309"/>
      <c r="AU1094" s="309"/>
      <c r="AV1094" s="309"/>
      <c r="AW1094" s="309"/>
      <c r="AX1094" s="309"/>
      <c r="AY1094" s="309"/>
      <c r="AZ1094" s="309"/>
      <c r="BA1094" s="309"/>
    </row>
    <row r="1095" spans="2:53" ht="15" customHeight="1">
      <c r="B1095" s="462"/>
      <c r="C1095" s="458"/>
      <c r="D1095" s="297" t="s">
        <v>511</v>
      </c>
      <c r="E1095" s="298">
        <v>1</v>
      </c>
      <c r="F1095" s="299">
        <v>25</v>
      </c>
      <c r="G1095" s="299">
        <v>19</v>
      </c>
      <c r="H1095" s="299">
        <v>44</v>
      </c>
      <c r="I1095" s="299">
        <v>0</v>
      </c>
      <c r="J1095" s="299">
        <v>28</v>
      </c>
      <c r="K1095" s="299">
        <v>27</v>
      </c>
      <c r="L1095" s="299">
        <v>0.21</v>
      </c>
      <c r="M1095" s="299">
        <v>2.2599999999999998</v>
      </c>
      <c r="N1095" s="299">
        <v>2.4700000000000002</v>
      </c>
      <c r="O1095" s="299"/>
      <c r="P1095" s="299" t="s">
        <v>493</v>
      </c>
      <c r="Q1095" s="299">
        <v>1.4</v>
      </c>
      <c r="R1095" s="299">
        <v>-0.1</v>
      </c>
      <c r="S1095" s="300">
        <v>66</v>
      </c>
      <c r="W1095" s="309"/>
      <c r="AC1095" s="309">
        <v>15</v>
      </c>
      <c r="AD1095" s="309">
        <v>1.4E-2</v>
      </c>
      <c r="AE1095" s="309">
        <v>4.0000000000000001E-3</v>
      </c>
      <c r="AF1095" s="309">
        <v>1.2E-2</v>
      </c>
      <c r="AG1095" s="309">
        <v>0.14000000000000001</v>
      </c>
      <c r="AH1095" s="309" t="s">
        <v>498</v>
      </c>
      <c r="AI1095" s="309">
        <v>1.6</v>
      </c>
      <c r="AJ1095" s="309">
        <v>0</v>
      </c>
      <c r="AK1095" s="309"/>
      <c r="AL1095" s="309"/>
      <c r="AM1095" s="309"/>
      <c r="AN1095" s="309"/>
      <c r="AO1095" s="309"/>
      <c r="AP1095" s="309"/>
      <c r="AQ1095" s="309"/>
      <c r="AR1095" s="309"/>
      <c r="AS1095" s="309"/>
      <c r="AT1095" s="309"/>
      <c r="AU1095" s="309"/>
      <c r="AV1095" s="309"/>
      <c r="AW1095" s="309"/>
      <c r="AX1095" s="309"/>
      <c r="AY1095" s="309"/>
      <c r="AZ1095" s="309"/>
      <c r="BA1095" s="309"/>
    </row>
    <row r="1096" spans="2:53" ht="15" customHeight="1" thickBot="1">
      <c r="B1096" s="463"/>
      <c r="C1096" s="458"/>
      <c r="D1096" s="301" t="s">
        <v>512</v>
      </c>
      <c r="E1096" s="302">
        <v>1</v>
      </c>
      <c r="F1096" s="303">
        <v>13</v>
      </c>
      <c r="G1096" s="304">
        <v>19</v>
      </c>
      <c r="H1096" s="304">
        <v>32</v>
      </c>
      <c r="I1096" s="304">
        <v>6</v>
      </c>
      <c r="J1096" s="304">
        <v>32</v>
      </c>
      <c r="K1096" s="304">
        <v>25</v>
      </c>
      <c r="L1096" s="304">
        <v>0.25</v>
      </c>
      <c r="M1096" s="304">
        <v>2.15</v>
      </c>
      <c r="N1096" s="304">
        <v>2.4</v>
      </c>
      <c r="O1096" s="304"/>
      <c r="P1096" s="304" t="s">
        <v>498</v>
      </c>
      <c r="Q1096" s="304">
        <v>2.4</v>
      </c>
      <c r="R1096" s="304">
        <v>3.7</v>
      </c>
      <c r="S1096" s="305">
        <v>52</v>
      </c>
      <c r="W1096" s="309"/>
      <c r="AB1096" s="309"/>
      <c r="AC1096" s="309">
        <v>14</v>
      </c>
      <c r="AD1096" s="309">
        <v>1.7000000000000001E-2</v>
      </c>
      <c r="AE1096" s="309">
        <v>0</v>
      </c>
      <c r="AF1096" s="309">
        <v>1.7999999999999999E-2</v>
      </c>
      <c r="AG1096" s="309">
        <v>0.14000000000000001</v>
      </c>
      <c r="AH1096" s="309" t="s">
        <v>498</v>
      </c>
      <c r="AI1096" s="309">
        <v>1.1000000000000001</v>
      </c>
      <c r="AJ1096" s="309">
        <v>0</v>
      </c>
      <c r="AL1096" s="309"/>
      <c r="AO1096" s="309"/>
      <c r="AP1096" s="309"/>
      <c r="AQ1096" s="309"/>
      <c r="AR1096" s="309"/>
      <c r="AS1096" s="309"/>
      <c r="AT1096" s="309"/>
      <c r="AU1096" s="309"/>
      <c r="AV1096" s="309"/>
      <c r="AW1096" s="309"/>
      <c r="AX1096" s="309"/>
      <c r="AY1096" s="309"/>
      <c r="AZ1096" s="309"/>
      <c r="BA1096" s="309"/>
    </row>
    <row r="1097" spans="2:53" ht="15" customHeight="1">
      <c r="B1097" s="460"/>
      <c r="C1097" s="458"/>
      <c r="D1097" s="306" t="s">
        <v>514</v>
      </c>
      <c r="E1097" s="307">
        <v>1</v>
      </c>
      <c r="F1097" s="308">
        <v>5</v>
      </c>
      <c r="G1097" s="295">
        <v>16</v>
      </c>
      <c r="H1097" s="295">
        <v>21</v>
      </c>
      <c r="I1097" s="295">
        <v>18</v>
      </c>
      <c r="J1097" s="295">
        <v>22</v>
      </c>
      <c r="K1097" s="295">
        <v>15</v>
      </c>
      <c r="L1097" s="295">
        <v>0.15</v>
      </c>
      <c r="M1097" s="295">
        <v>2.0099999999999998</v>
      </c>
      <c r="N1097" s="295">
        <v>2.16</v>
      </c>
      <c r="O1097" s="295"/>
      <c r="P1097" s="295" t="s">
        <v>493</v>
      </c>
      <c r="Q1097" s="295">
        <v>1.9</v>
      </c>
      <c r="R1097" s="295">
        <v>7.8</v>
      </c>
      <c r="S1097" s="296">
        <v>42</v>
      </c>
      <c r="W1097" s="309"/>
      <c r="AB1097" s="309"/>
      <c r="AC1097" s="309">
        <v>14</v>
      </c>
      <c r="AD1097" s="309">
        <v>1.2E-2</v>
      </c>
      <c r="AE1097" s="309">
        <v>1E-3</v>
      </c>
      <c r="AF1097" s="309">
        <v>1.6E-2</v>
      </c>
      <c r="AG1097" s="309">
        <v>0.13</v>
      </c>
      <c r="AH1097" s="309" t="s">
        <v>498</v>
      </c>
      <c r="AI1097" s="309">
        <v>2</v>
      </c>
      <c r="AJ1097" s="309">
        <v>0</v>
      </c>
      <c r="AL1097" s="309"/>
      <c r="AO1097" s="309"/>
      <c r="AP1097" s="309"/>
      <c r="AQ1097" s="309"/>
      <c r="AR1097" s="309"/>
      <c r="AS1097" s="309"/>
      <c r="AT1097" s="309"/>
      <c r="AU1097" s="309"/>
      <c r="AV1097" s="309"/>
      <c r="AW1097" s="309"/>
      <c r="AX1097" s="309"/>
      <c r="AY1097" s="309"/>
      <c r="AZ1097" s="309"/>
      <c r="BA1097" s="309"/>
    </row>
    <row r="1098" spans="2:53" ht="15" customHeight="1">
      <c r="B1098" s="460"/>
      <c r="C1098" s="458"/>
      <c r="D1098" s="297" t="s">
        <v>516</v>
      </c>
      <c r="E1098" s="298">
        <v>1</v>
      </c>
      <c r="F1098" s="299">
        <v>5</v>
      </c>
      <c r="G1098" s="299">
        <v>21</v>
      </c>
      <c r="H1098" s="299">
        <v>26</v>
      </c>
      <c r="I1098" s="299">
        <v>21</v>
      </c>
      <c r="J1098" s="299">
        <v>29</v>
      </c>
      <c r="K1098" s="299">
        <v>16</v>
      </c>
      <c r="L1098" s="299">
        <v>0.13</v>
      </c>
      <c r="M1098" s="299">
        <v>1.94</v>
      </c>
      <c r="N1098" s="299">
        <v>2.0699999999999998</v>
      </c>
      <c r="O1098" s="299"/>
      <c r="P1098" s="299" t="s">
        <v>498</v>
      </c>
      <c r="Q1098" s="299">
        <v>2.2000000000000002</v>
      </c>
      <c r="R1098" s="299">
        <v>9</v>
      </c>
      <c r="S1098" s="300">
        <v>36</v>
      </c>
      <c r="W1098" s="309"/>
      <c r="AB1098" s="309"/>
      <c r="AC1098" s="309">
        <v>11</v>
      </c>
      <c r="AD1098" s="309">
        <v>1.7999999999999999E-2</v>
      </c>
      <c r="AE1098" s="309">
        <v>0</v>
      </c>
      <c r="AF1098" s="309">
        <v>1.9E-2</v>
      </c>
      <c r="AG1098" s="309">
        <v>0.14000000000000001</v>
      </c>
      <c r="AH1098" s="309" t="s">
        <v>539</v>
      </c>
      <c r="AI1098" s="309">
        <v>0.9</v>
      </c>
      <c r="AJ1098" s="309">
        <v>0</v>
      </c>
      <c r="AL1098" s="309"/>
      <c r="AO1098" s="309"/>
      <c r="AP1098" s="309"/>
      <c r="AQ1098" s="309"/>
      <c r="AR1098" s="309"/>
      <c r="AS1098" s="309"/>
      <c r="AT1098" s="309"/>
      <c r="AU1098" s="309"/>
      <c r="AV1098" s="309"/>
      <c r="AW1098" s="309"/>
      <c r="AX1098" s="309"/>
      <c r="AY1098" s="309"/>
      <c r="AZ1098" s="309"/>
      <c r="BA1098" s="309"/>
    </row>
    <row r="1099" spans="2:53" ht="15" customHeight="1">
      <c r="B1099" s="460"/>
      <c r="C1099" s="458"/>
      <c r="D1099" s="297" t="s">
        <v>517</v>
      </c>
      <c r="E1099" s="298">
        <v>1</v>
      </c>
      <c r="F1099" s="299">
        <v>1</v>
      </c>
      <c r="G1099" s="299">
        <v>7</v>
      </c>
      <c r="H1099" s="299">
        <v>8</v>
      </c>
      <c r="I1099" s="299">
        <v>37</v>
      </c>
      <c r="J1099" s="299">
        <v>10</v>
      </c>
      <c r="K1099" s="299">
        <v>7</v>
      </c>
      <c r="L1099" s="299">
        <v>0.09</v>
      </c>
      <c r="M1099" s="299">
        <v>1.9</v>
      </c>
      <c r="N1099" s="299">
        <v>1.99</v>
      </c>
      <c r="O1099" s="299"/>
      <c r="P1099" s="299" t="s">
        <v>498</v>
      </c>
      <c r="Q1099" s="299">
        <v>3.3</v>
      </c>
      <c r="R1099" s="299">
        <v>9.4</v>
      </c>
      <c r="S1099" s="300">
        <v>30</v>
      </c>
      <c r="W1099" s="309"/>
      <c r="AB1099" s="309"/>
      <c r="AC1099" s="309">
        <v>15</v>
      </c>
      <c r="AD1099" s="309">
        <v>2.1999999999999999E-2</v>
      </c>
      <c r="AE1099" s="309">
        <v>0</v>
      </c>
      <c r="AF1099" s="309">
        <v>3.7999999999999999E-2</v>
      </c>
      <c r="AG1099" s="309">
        <v>0.18</v>
      </c>
      <c r="AH1099" s="309" t="s">
        <v>493</v>
      </c>
      <c r="AI1099" s="309">
        <v>1.2</v>
      </c>
      <c r="AJ1099" s="309">
        <v>0</v>
      </c>
      <c r="AL1099" s="309"/>
      <c r="AO1099" s="309"/>
      <c r="AP1099" s="309"/>
      <c r="AQ1099" s="309"/>
      <c r="AR1099" s="309"/>
      <c r="AS1099" s="309"/>
      <c r="AT1099" s="309"/>
      <c r="AU1099" s="309"/>
      <c r="AV1099" s="309"/>
      <c r="AW1099" s="309"/>
      <c r="AX1099" s="309"/>
      <c r="AY1099" s="309"/>
      <c r="AZ1099" s="309"/>
      <c r="BA1099" s="309"/>
    </row>
    <row r="1100" spans="2:53" ht="15" customHeight="1">
      <c r="B1100" s="460"/>
      <c r="C1100" s="458"/>
      <c r="D1100" s="297" t="s">
        <v>519</v>
      </c>
      <c r="E1100" s="298">
        <v>1</v>
      </c>
      <c r="F1100" s="299">
        <v>0</v>
      </c>
      <c r="G1100" s="299">
        <v>5</v>
      </c>
      <c r="H1100" s="299">
        <v>5</v>
      </c>
      <c r="I1100" s="299">
        <v>39</v>
      </c>
      <c r="J1100" s="299">
        <v>12</v>
      </c>
      <c r="K1100" s="299">
        <v>7</v>
      </c>
      <c r="L1100" s="299">
        <v>0.08</v>
      </c>
      <c r="M1100" s="299">
        <v>1.89</v>
      </c>
      <c r="N1100" s="299">
        <v>1.97</v>
      </c>
      <c r="O1100" s="299"/>
      <c r="P1100" s="299" t="s">
        <v>498</v>
      </c>
      <c r="Q1100" s="299">
        <v>2.1</v>
      </c>
      <c r="R1100" s="299">
        <v>9.5</v>
      </c>
      <c r="S1100" s="300">
        <v>29</v>
      </c>
      <c r="W1100" s="309"/>
      <c r="AB1100" s="309"/>
      <c r="AC1100" s="309">
        <v>27</v>
      </c>
      <c r="AD1100" s="309">
        <v>2.8000000000000001E-2</v>
      </c>
      <c r="AE1100" s="309">
        <v>0</v>
      </c>
      <c r="AF1100" s="309">
        <v>4.3999999999999997E-2</v>
      </c>
      <c r="AG1100" s="309">
        <v>0.21</v>
      </c>
      <c r="AH1100" s="309" t="s">
        <v>493</v>
      </c>
      <c r="AI1100" s="309">
        <v>1.4</v>
      </c>
      <c r="AJ1100" s="309">
        <v>1E-3</v>
      </c>
      <c r="AL1100" s="309"/>
      <c r="AP1100" s="309"/>
      <c r="AQ1100" s="309"/>
      <c r="AR1100" s="309"/>
      <c r="AS1100" s="309"/>
      <c r="AT1100" s="309"/>
      <c r="AU1100" s="309"/>
      <c r="AV1100" s="309"/>
      <c r="AW1100" s="309"/>
      <c r="AX1100" s="309"/>
      <c r="AY1100" s="309"/>
      <c r="AZ1100" s="309"/>
      <c r="BA1100" s="309"/>
    </row>
    <row r="1101" spans="2:53" ht="15" customHeight="1">
      <c r="B1101" s="460"/>
      <c r="C1101" s="458"/>
      <c r="D1101" s="297" t="s">
        <v>520</v>
      </c>
      <c r="E1101" s="298">
        <v>1</v>
      </c>
      <c r="F1101" s="299">
        <v>0</v>
      </c>
      <c r="G1101" s="299">
        <v>4</v>
      </c>
      <c r="H1101" s="299">
        <v>4</v>
      </c>
      <c r="I1101" s="299">
        <v>42</v>
      </c>
      <c r="J1101" s="299">
        <v>19</v>
      </c>
      <c r="K1101" s="299">
        <v>10</v>
      </c>
      <c r="L1101" s="299">
        <v>0.08</v>
      </c>
      <c r="M1101" s="299">
        <v>1.89</v>
      </c>
      <c r="N1101" s="299">
        <v>1.97</v>
      </c>
      <c r="O1101" s="299"/>
      <c r="P1101" s="299" t="s">
        <v>498</v>
      </c>
      <c r="Q1101" s="299">
        <v>4.5</v>
      </c>
      <c r="R1101" s="299">
        <v>8.5</v>
      </c>
      <c r="S1101" s="300">
        <v>29</v>
      </c>
      <c r="W1101" s="309"/>
      <c r="AB1101" s="309"/>
      <c r="AC1101" s="309">
        <v>25</v>
      </c>
      <c r="AD1101" s="309">
        <v>3.2000000000000001E-2</v>
      </c>
      <c r="AE1101" s="309">
        <v>6.0000000000000001E-3</v>
      </c>
      <c r="AF1101" s="309">
        <v>3.2000000000000001E-2</v>
      </c>
      <c r="AG1101" s="309">
        <v>0.25</v>
      </c>
      <c r="AH1101" s="309" t="s">
        <v>498</v>
      </c>
      <c r="AI1101" s="309">
        <v>2.4</v>
      </c>
      <c r="AJ1101" s="309">
        <v>1E-3</v>
      </c>
      <c r="AL1101" s="309"/>
      <c r="AP1101" s="309"/>
      <c r="AQ1101" s="309"/>
      <c r="AR1101" s="309"/>
      <c r="AS1101" s="309"/>
      <c r="AT1101" s="309"/>
      <c r="AU1101" s="309"/>
      <c r="AV1101" s="309"/>
      <c r="AW1101" s="309"/>
      <c r="AX1101" s="309"/>
      <c r="AY1101" s="309"/>
      <c r="AZ1101" s="309"/>
      <c r="BA1101" s="309"/>
    </row>
    <row r="1102" spans="2:53" ht="15" customHeight="1">
      <c r="B1102" s="460"/>
      <c r="C1102" s="458"/>
      <c r="D1102" s="297" t="s">
        <v>521</v>
      </c>
      <c r="E1102" s="298">
        <v>1</v>
      </c>
      <c r="F1102" s="299">
        <v>0</v>
      </c>
      <c r="G1102" s="299">
        <v>5</v>
      </c>
      <c r="H1102" s="299">
        <v>5</v>
      </c>
      <c r="I1102" s="299">
        <v>38</v>
      </c>
      <c r="J1102" s="299">
        <v>13</v>
      </c>
      <c r="K1102" s="299">
        <v>8</v>
      </c>
      <c r="L1102" s="299">
        <v>0.1</v>
      </c>
      <c r="M1102" s="299">
        <v>1.89</v>
      </c>
      <c r="N1102" s="299">
        <v>1.99</v>
      </c>
      <c r="O1102" s="299"/>
      <c r="P1102" s="299" t="s">
        <v>498</v>
      </c>
      <c r="Q1102" s="299">
        <v>4.4000000000000004</v>
      </c>
      <c r="R1102" s="299">
        <v>7</v>
      </c>
      <c r="S1102" s="300">
        <v>34</v>
      </c>
      <c r="W1102" s="309"/>
      <c r="AB1102" s="309"/>
      <c r="AC1102" s="309">
        <v>15</v>
      </c>
      <c r="AD1102" s="309">
        <v>2.1999999999999999E-2</v>
      </c>
      <c r="AE1102" s="309">
        <v>1.7999999999999999E-2</v>
      </c>
      <c r="AF1102" s="309">
        <v>2.1000000000000001E-2</v>
      </c>
      <c r="AG1102" s="309">
        <v>0.15</v>
      </c>
      <c r="AH1102" s="309" t="s">
        <v>493</v>
      </c>
      <c r="AI1102" s="309">
        <v>1.9</v>
      </c>
      <c r="AJ1102" s="309">
        <v>1E-3</v>
      </c>
      <c r="AL1102" s="309"/>
    </row>
    <row r="1103" spans="2:53" ht="15" customHeight="1">
      <c r="B1103" s="460"/>
      <c r="C1103" s="458"/>
      <c r="D1103" s="297" t="s">
        <v>522</v>
      </c>
      <c r="E1103" s="298">
        <v>1</v>
      </c>
      <c r="F1103" s="299">
        <v>0</v>
      </c>
      <c r="G1103" s="299">
        <v>6</v>
      </c>
      <c r="H1103" s="299">
        <v>6</v>
      </c>
      <c r="I1103" s="299">
        <v>36</v>
      </c>
      <c r="J1103" s="299">
        <v>16</v>
      </c>
      <c r="K1103" s="299">
        <v>14</v>
      </c>
      <c r="L1103" s="299">
        <v>7.0000000000000007E-2</v>
      </c>
      <c r="M1103" s="299">
        <v>1.89</v>
      </c>
      <c r="N1103" s="299">
        <v>1.96</v>
      </c>
      <c r="O1103" s="299"/>
      <c r="P1103" s="299" t="s">
        <v>498</v>
      </c>
      <c r="Q1103" s="299">
        <v>4</v>
      </c>
      <c r="R1103" s="299">
        <v>4.5</v>
      </c>
      <c r="S1103" s="300">
        <v>37</v>
      </c>
      <c r="W1103" s="309"/>
      <c r="AB1103" s="309"/>
      <c r="AC1103" s="309">
        <v>16</v>
      </c>
      <c r="AD1103" s="309">
        <v>2.9000000000000001E-2</v>
      </c>
      <c r="AE1103" s="309">
        <v>2.1000000000000001E-2</v>
      </c>
      <c r="AF1103" s="309">
        <v>2.5999999999999999E-2</v>
      </c>
      <c r="AG1103" s="309">
        <v>0.13</v>
      </c>
      <c r="AH1103" s="309" t="s">
        <v>498</v>
      </c>
      <c r="AI1103" s="309">
        <v>2.2000000000000002</v>
      </c>
      <c r="AJ1103" s="309">
        <v>1E-3</v>
      </c>
      <c r="AL1103" s="309"/>
    </row>
    <row r="1104" spans="2:53" ht="15" customHeight="1">
      <c r="B1104" s="460"/>
      <c r="C1104" s="458"/>
      <c r="D1104" s="297" t="s">
        <v>523</v>
      </c>
      <c r="E1104" s="298">
        <v>1</v>
      </c>
      <c r="F1104" s="299">
        <v>0</v>
      </c>
      <c r="G1104" s="299">
        <v>6</v>
      </c>
      <c r="H1104" s="299">
        <v>6</v>
      </c>
      <c r="I1104" s="299">
        <v>36</v>
      </c>
      <c r="J1104" s="299">
        <v>19</v>
      </c>
      <c r="K1104" s="299">
        <v>13</v>
      </c>
      <c r="L1104" s="299">
        <v>0.09</v>
      </c>
      <c r="M1104" s="299">
        <v>1.9</v>
      </c>
      <c r="N1104" s="299">
        <v>1.99</v>
      </c>
      <c r="O1104" s="299"/>
      <c r="P1104" s="299" t="s">
        <v>498</v>
      </c>
      <c r="Q1104" s="299">
        <v>3.6</v>
      </c>
      <c r="R1104" s="299">
        <v>3.4</v>
      </c>
      <c r="S1104" s="300">
        <v>42</v>
      </c>
      <c r="W1104" s="309"/>
      <c r="AB1104" s="309"/>
      <c r="AC1104" s="309">
        <v>7</v>
      </c>
      <c r="AD1104" s="309">
        <v>0.01</v>
      </c>
      <c r="AE1104" s="309">
        <v>3.6999999999999998E-2</v>
      </c>
      <c r="AF1104" s="309">
        <v>8.0000000000000002E-3</v>
      </c>
      <c r="AG1104" s="309">
        <v>0.09</v>
      </c>
      <c r="AH1104" s="309" t="s">
        <v>498</v>
      </c>
      <c r="AI1104" s="309">
        <v>3.3</v>
      </c>
      <c r="AJ1104" s="309">
        <v>1E-3</v>
      </c>
      <c r="AL1104" s="309"/>
    </row>
    <row r="1105" spans="2:38" ht="15" customHeight="1">
      <c r="B1105" s="460"/>
      <c r="C1105" s="458"/>
      <c r="D1105" s="297" t="s">
        <v>524</v>
      </c>
      <c r="E1105" s="298">
        <v>1</v>
      </c>
      <c r="F1105" s="299">
        <v>0</v>
      </c>
      <c r="G1105" s="299">
        <v>5</v>
      </c>
      <c r="H1105" s="299">
        <v>5</v>
      </c>
      <c r="I1105" s="299">
        <v>36</v>
      </c>
      <c r="J1105" s="299">
        <v>12</v>
      </c>
      <c r="K1105" s="299">
        <v>13</v>
      </c>
      <c r="L1105" s="299">
        <v>7.0000000000000007E-2</v>
      </c>
      <c r="M1105" s="299">
        <v>1.91</v>
      </c>
      <c r="N1105" s="299">
        <v>1.98</v>
      </c>
      <c r="O1105" s="299"/>
      <c r="P1105" s="299" t="s">
        <v>498</v>
      </c>
      <c r="Q1105" s="299">
        <v>3.4</v>
      </c>
      <c r="R1105" s="299">
        <v>2.7</v>
      </c>
      <c r="S1105" s="300">
        <v>47</v>
      </c>
      <c r="W1105" s="309"/>
      <c r="AB1105" s="309"/>
      <c r="AC1105" s="309">
        <v>7</v>
      </c>
      <c r="AD1105" s="309">
        <v>1.2E-2</v>
      </c>
      <c r="AE1105" s="309">
        <v>3.9E-2</v>
      </c>
      <c r="AF1105" s="309">
        <v>5.0000000000000001E-3</v>
      </c>
      <c r="AG1105" s="309">
        <v>0.08</v>
      </c>
      <c r="AH1105" s="309" t="s">
        <v>498</v>
      </c>
      <c r="AI1105" s="309">
        <v>2.1</v>
      </c>
      <c r="AJ1105" s="309">
        <v>1E-3</v>
      </c>
      <c r="AL1105" s="309"/>
    </row>
    <row r="1106" spans="2:38" ht="15" customHeight="1">
      <c r="B1106" s="460"/>
      <c r="C1106" s="458"/>
      <c r="D1106" s="297" t="s">
        <v>525</v>
      </c>
      <c r="E1106" s="298">
        <v>1</v>
      </c>
      <c r="F1106" s="299">
        <v>0</v>
      </c>
      <c r="G1106" s="299">
        <v>5</v>
      </c>
      <c r="H1106" s="299">
        <v>5</v>
      </c>
      <c r="I1106" s="299">
        <v>35</v>
      </c>
      <c r="J1106" s="299">
        <v>27</v>
      </c>
      <c r="K1106" s="299">
        <v>13</v>
      </c>
      <c r="L1106" s="299">
        <v>0.06</v>
      </c>
      <c r="M1106" s="299">
        <v>1.92</v>
      </c>
      <c r="N1106" s="299">
        <v>1.98</v>
      </c>
      <c r="O1106" s="299"/>
      <c r="P1106" s="299" t="s">
        <v>498</v>
      </c>
      <c r="Q1106" s="299">
        <v>2.9</v>
      </c>
      <c r="R1106" s="299">
        <v>2</v>
      </c>
      <c r="S1106" s="300">
        <v>49</v>
      </c>
      <c r="W1106" s="309"/>
      <c r="AB1106" s="309"/>
      <c r="AC1106" s="309">
        <v>10</v>
      </c>
      <c r="AD1106" s="309">
        <v>1.9E-2</v>
      </c>
      <c r="AE1106" s="309">
        <v>4.2000000000000003E-2</v>
      </c>
      <c r="AF1106" s="309">
        <v>4.0000000000000001E-3</v>
      </c>
      <c r="AG1106" s="309">
        <v>0.08</v>
      </c>
      <c r="AH1106" s="309" t="s">
        <v>498</v>
      </c>
      <c r="AI1106" s="309">
        <v>4.5</v>
      </c>
      <c r="AJ1106" s="309">
        <v>1E-3</v>
      </c>
      <c r="AL1106" s="309"/>
    </row>
    <row r="1107" spans="2:38" ht="15" customHeight="1">
      <c r="B1107" s="460"/>
      <c r="C1107" s="458"/>
      <c r="D1107" s="297" t="s">
        <v>526</v>
      </c>
      <c r="E1107" s="298">
        <v>1</v>
      </c>
      <c r="F1107" s="299">
        <v>0</v>
      </c>
      <c r="G1107" s="299">
        <v>6</v>
      </c>
      <c r="H1107" s="299">
        <v>6</v>
      </c>
      <c r="I1107" s="299">
        <v>33</v>
      </c>
      <c r="J1107" s="299">
        <v>15</v>
      </c>
      <c r="K1107" s="299">
        <v>13</v>
      </c>
      <c r="L1107" s="299">
        <v>0.08</v>
      </c>
      <c r="M1107" s="299">
        <v>1.93</v>
      </c>
      <c r="N1107" s="299">
        <v>2.0099999999999998</v>
      </c>
      <c r="O1107" s="299"/>
      <c r="P1107" s="299" t="s">
        <v>498</v>
      </c>
      <c r="Q1107" s="299">
        <v>1.5</v>
      </c>
      <c r="R1107" s="299">
        <v>0.9</v>
      </c>
      <c r="S1107" s="300">
        <v>52</v>
      </c>
      <c r="W1107" s="309"/>
      <c r="AB1107" s="309"/>
      <c r="AC1107" s="309">
        <v>8</v>
      </c>
      <c r="AD1107" s="309">
        <v>1.2999999999999999E-2</v>
      </c>
      <c r="AE1107" s="309">
        <v>3.7999999999999999E-2</v>
      </c>
      <c r="AF1107" s="309">
        <v>5.0000000000000001E-3</v>
      </c>
      <c r="AG1107" s="309">
        <v>0.1</v>
      </c>
      <c r="AH1107" s="309" t="s">
        <v>498</v>
      </c>
      <c r="AI1107" s="309">
        <v>4.4000000000000004</v>
      </c>
      <c r="AJ1107" s="309">
        <v>1E-3</v>
      </c>
      <c r="AL1107" s="309"/>
    </row>
    <row r="1108" spans="2:38" ht="15" customHeight="1">
      <c r="B1108" s="460"/>
      <c r="C1108" s="458"/>
      <c r="D1108" s="297" t="s">
        <v>527</v>
      </c>
      <c r="E1108" s="298">
        <v>1</v>
      </c>
      <c r="F1108" s="299">
        <v>0</v>
      </c>
      <c r="G1108" s="299">
        <v>9</v>
      </c>
      <c r="H1108" s="299">
        <v>9</v>
      </c>
      <c r="I1108" s="299">
        <v>28</v>
      </c>
      <c r="J1108" s="299">
        <v>20</v>
      </c>
      <c r="K1108" s="299">
        <v>19</v>
      </c>
      <c r="L1108" s="299">
        <v>0.1</v>
      </c>
      <c r="M1108" s="299">
        <v>1.92</v>
      </c>
      <c r="N1108" s="299">
        <v>2.02</v>
      </c>
      <c r="O1108" s="299"/>
      <c r="P1108" s="299" t="s">
        <v>493</v>
      </c>
      <c r="Q1108" s="299">
        <v>1.2</v>
      </c>
      <c r="R1108" s="299">
        <v>-0.6</v>
      </c>
      <c r="S1108" s="300">
        <v>54</v>
      </c>
      <c r="W1108" s="309"/>
      <c r="AB1108" s="309"/>
      <c r="AC1108" s="309">
        <v>14</v>
      </c>
      <c r="AD1108" s="309">
        <v>1.6E-2</v>
      </c>
      <c r="AE1108" s="309">
        <v>3.5999999999999997E-2</v>
      </c>
      <c r="AF1108" s="309">
        <v>6.0000000000000001E-3</v>
      </c>
      <c r="AG1108" s="309">
        <v>7.0000000000000007E-2</v>
      </c>
      <c r="AH1108" s="309" t="s">
        <v>498</v>
      </c>
      <c r="AI1108" s="309">
        <v>4</v>
      </c>
      <c r="AJ1108" s="309">
        <v>1E-3</v>
      </c>
      <c r="AL1108" s="309"/>
    </row>
    <row r="1109" spans="2:38" ht="15" customHeight="1">
      <c r="B1109" s="460"/>
      <c r="C1109" s="458"/>
      <c r="D1109" s="297" t="s">
        <v>528</v>
      </c>
      <c r="E1109" s="298">
        <v>1</v>
      </c>
      <c r="F1109" s="299">
        <v>0</v>
      </c>
      <c r="G1109" s="299">
        <v>12</v>
      </c>
      <c r="H1109" s="299">
        <v>12</v>
      </c>
      <c r="I1109" s="299">
        <v>22</v>
      </c>
      <c r="J1109" s="299">
        <v>19</v>
      </c>
      <c r="K1109" s="299">
        <v>14</v>
      </c>
      <c r="L1109" s="299">
        <v>0.11</v>
      </c>
      <c r="M1109" s="299">
        <v>1.98</v>
      </c>
      <c r="N1109" s="299">
        <v>2.09</v>
      </c>
      <c r="O1109" s="299"/>
      <c r="P1109" s="299" t="s">
        <v>493</v>
      </c>
      <c r="Q1109" s="299">
        <v>1.7</v>
      </c>
      <c r="R1109" s="299">
        <v>-2.2000000000000002</v>
      </c>
      <c r="S1109" s="300">
        <v>61</v>
      </c>
      <c r="W1109" s="309"/>
      <c r="AB1109" s="309"/>
      <c r="AC1109" s="309">
        <v>13</v>
      </c>
      <c r="AD1109" s="309">
        <v>1.9E-2</v>
      </c>
      <c r="AE1109" s="309">
        <v>3.5999999999999997E-2</v>
      </c>
      <c r="AF1109" s="309">
        <v>6.0000000000000001E-3</v>
      </c>
      <c r="AG1109" s="309">
        <v>0.09</v>
      </c>
      <c r="AH1109" s="309" t="s">
        <v>498</v>
      </c>
      <c r="AI1109" s="309">
        <v>3.6</v>
      </c>
      <c r="AJ1109" s="309">
        <v>1E-3</v>
      </c>
      <c r="AL1109" s="309"/>
    </row>
    <row r="1110" spans="2:38" ht="15" customHeight="1">
      <c r="B1110" s="460"/>
      <c r="C1110" s="459"/>
      <c r="D1110" s="297" t="s">
        <v>529</v>
      </c>
      <c r="E1110" s="298">
        <v>1</v>
      </c>
      <c r="F1110" s="299">
        <v>0</v>
      </c>
      <c r="G1110" s="299">
        <v>7</v>
      </c>
      <c r="H1110" s="299">
        <v>7</v>
      </c>
      <c r="I1110" s="299">
        <v>27</v>
      </c>
      <c r="J1110" s="299">
        <v>35</v>
      </c>
      <c r="K1110" s="299">
        <v>36</v>
      </c>
      <c r="L1110" s="299">
        <v>0.12</v>
      </c>
      <c r="M1110" s="299">
        <v>2</v>
      </c>
      <c r="N1110" s="299">
        <v>2.12</v>
      </c>
      <c r="O1110" s="299"/>
      <c r="P1110" s="299" t="s">
        <v>493</v>
      </c>
      <c r="Q1110" s="299">
        <v>1.2</v>
      </c>
      <c r="R1110" s="299">
        <v>-2.5</v>
      </c>
      <c r="S1110" s="300">
        <v>61</v>
      </c>
      <c r="W1110" s="309"/>
      <c r="AB1110" s="309"/>
      <c r="AC1110" s="309">
        <v>13</v>
      </c>
      <c r="AD1110" s="309">
        <v>1.2E-2</v>
      </c>
      <c r="AE1110" s="309">
        <v>3.5999999999999997E-2</v>
      </c>
      <c r="AF1110" s="309">
        <v>5.0000000000000001E-3</v>
      </c>
      <c r="AG1110" s="309">
        <v>7.0000000000000007E-2</v>
      </c>
      <c r="AH1110" s="309" t="s">
        <v>498</v>
      </c>
      <c r="AI1110" s="309">
        <v>3.4</v>
      </c>
      <c r="AJ1110" s="309">
        <v>1E-3</v>
      </c>
      <c r="AL1110" s="309"/>
    </row>
    <row r="1111" spans="2:38" ht="15" customHeight="1">
      <c r="B1111" s="460"/>
      <c r="C1111" s="457">
        <v>42755</v>
      </c>
      <c r="D1111" s="297" t="s">
        <v>492</v>
      </c>
      <c r="E1111" s="298">
        <v>1</v>
      </c>
      <c r="F1111" s="299">
        <v>0</v>
      </c>
      <c r="G1111" s="299">
        <v>9</v>
      </c>
      <c r="H1111" s="299">
        <v>9</v>
      </c>
      <c r="I1111" s="299">
        <v>21</v>
      </c>
      <c r="J1111" s="299">
        <v>61</v>
      </c>
      <c r="K1111" s="299">
        <v>46</v>
      </c>
      <c r="L1111" s="299">
        <v>0.15</v>
      </c>
      <c r="M1111" s="299">
        <v>1.98</v>
      </c>
      <c r="N1111" s="299">
        <v>2.13</v>
      </c>
      <c r="O1111" s="299"/>
      <c r="P1111" s="299" t="s">
        <v>506</v>
      </c>
      <c r="Q1111" s="299">
        <v>1.3</v>
      </c>
      <c r="R1111" s="299">
        <v>-2.2000000000000002</v>
      </c>
      <c r="S1111" s="300">
        <v>59</v>
      </c>
      <c r="W1111" s="309"/>
      <c r="AB1111" s="309"/>
      <c r="AC1111" s="309">
        <v>13</v>
      </c>
      <c r="AD1111" s="309">
        <v>2.7E-2</v>
      </c>
      <c r="AE1111" s="309">
        <v>3.5000000000000003E-2</v>
      </c>
      <c r="AF1111" s="309">
        <v>5.0000000000000001E-3</v>
      </c>
      <c r="AG1111" s="309">
        <v>0.06</v>
      </c>
      <c r="AH1111" s="309" t="s">
        <v>498</v>
      </c>
      <c r="AI1111" s="309">
        <v>2.9</v>
      </c>
      <c r="AJ1111" s="309">
        <v>1E-3</v>
      </c>
      <c r="AL1111" s="309"/>
    </row>
    <row r="1112" spans="2:38" ht="15" customHeight="1">
      <c r="B1112" s="460"/>
      <c r="C1112" s="458"/>
      <c r="D1112" s="297" t="s">
        <v>495</v>
      </c>
      <c r="E1112" s="298">
        <v>1</v>
      </c>
      <c r="F1112" s="299">
        <v>0</v>
      </c>
      <c r="G1112" s="299">
        <v>8</v>
      </c>
      <c r="H1112" s="299">
        <v>8</v>
      </c>
      <c r="I1112" s="299">
        <v>18</v>
      </c>
      <c r="J1112" s="299">
        <v>18</v>
      </c>
      <c r="K1112" s="299">
        <v>17</v>
      </c>
      <c r="L1112" s="299">
        <v>0.13</v>
      </c>
      <c r="M1112" s="299">
        <v>2.1</v>
      </c>
      <c r="N1112" s="299">
        <v>2.23</v>
      </c>
      <c r="O1112" s="299"/>
      <c r="P1112" s="299" t="s">
        <v>493</v>
      </c>
      <c r="Q1112" s="299">
        <v>2.2000000000000002</v>
      </c>
      <c r="R1112" s="299">
        <v>-3.9</v>
      </c>
      <c r="S1112" s="300">
        <v>59</v>
      </c>
      <c r="W1112" s="309"/>
      <c r="X1112" s="309"/>
      <c r="AB1112" s="309"/>
      <c r="AC1112" s="309">
        <v>13</v>
      </c>
      <c r="AD1112" s="309">
        <v>1.4999999999999999E-2</v>
      </c>
      <c r="AE1112" s="309">
        <v>3.3000000000000002E-2</v>
      </c>
      <c r="AF1112" s="309">
        <v>6.0000000000000001E-3</v>
      </c>
      <c r="AG1112" s="309">
        <v>0.08</v>
      </c>
      <c r="AH1112" s="309" t="s">
        <v>498</v>
      </c>
      <c r="AI1112" s="309">
        <v>1.5</v>
      </c>
      <c r="AJ1112" s="309">
        <v>1E-3</v>
      </c>
      <c r="AL1112" s="309"/>
    </row>
    <row r="1113" spans="2:38" ht="15" customHeight="1">
      <c r="B1113" s="460"/>
      <c r="C1113" s="458"/>
      <c r="D1113" s="297" t="s">
        <v>497</v>
      </c>
      <c r="E1113" s="298">
        <v>1</v>
      </c>
      <c r="F1113" s="299">
        <v>0</v>
      </c>
      <c r="G1113" s="299">
        <v>4</v>
      </c>
      <c r="H1113" s="299">
        <v>4</v>
      </c>
      <c r="I1113" s="299">
        <v>23</v>
      </c>
      <c r="J1113" s="299">
        <v>16</v>
      </c>
      <c r="K1113" s="299">
        <v>18</v>
      </c>
      <c r="L1113" s="299">
        <v>0.1</v>
      </c>
      <c r="M1113" s="299">
        <v>1.98</v>
      </c>
      <c r="N1113" s="299">
        <v>2.08</v>
      </c>
      <c r="O1113" s="299"/>
      <c r="P1113" s="299" t="s">
        <v>493</v>
      </c>
      <c r="Q1113" s="299">
        <v>1.8</v>
      </c>
      <c r="R1113" s="299">
        <v>-2.1</v>
      </c>
      <c r="S1113" s="300">
        <v>58</v>
      </c>
      <c r="W1113" s="309"/>
      <c r="X1113" s="309"/>
      <c r="AB1113" s="309"/>
      <c r="AC1113" s="309">
        <v>19</v>
      </c>
      <c r="AD1113" s="309">
        <v>0.02</v>
      </c>
      <c r="AE1113" s="309">
        <v>2.8000000000000001E-2</v>
      </c>
      <c r="AF1113" s="309">
        <v>8.9999999999999993E-3</v>
      </c>
      <c r="AG1113" s="309">
        <v>0.1</v>
      </c>
      <c r="AH1113" s="309" t="s">
        <v>493</v>
      </c>
      <c r="AI1113" s="309">
        <v>1.2</v>
      </c>
      <c r="AJ1113" s="309">
        <v>1E-3</v>
      </c>
      <c r="AL1113" s="309"/>
    </row>
    <row r="1114" spans="2:38" ht="15" customHeight="1">
      <c r="B1114" s="460"/>
      <c r="C1114" s="458"/>
      <c r="D1114" s="297" t="s">
        <v>500</v>
      </c>
      <c r="E1114" s="298">
        <v>1</v>
      </c>
      <c r="F1114" s="299">
        <v>0</v>
      </c>
      <c r="G1114" s="299">
        <v>4</v>
      </c>
      <c r="H1114" s="299">
        <v>4</v>
      </c>
      <c r="I1114" s="299" t="s">
        <v>501</v>
      </c>
      <c r="J1114" s="299">
        <v>24</v>
      </c>
      <c r="K1114" s="299">
        <v>19</v>
      </c>
      <c r="L1114" s="299">
        <v>0.08</v>
      </c>
      <c r="M1114" s="299">
        <v>1.99</v>
      </c>
      <c r="N1114" s="299">
        <v>2.0699999999999998</v>
      </c>
      <c r="O1114" s="299"/>
      <c r="P1114" s="299" t="s">
        <v>498</v>
      </c>
      <c r="Q1114" s="299">
        <v>1.6</v>
      </c>
      <c r="R1114" s="299">
        <v>-0.9</v>
      </c>
      <c r="S1114" s="300">
        <v>62</v>
      </c>
      <c r="W1114" s="309"/>
      <c r="X1114" s="309"/>
      <c r="AB1114" s="309"/>
      <c r="AC1114" s="309">
        <v>14</v>
      </c>
      <c r="AD1114" s="309">
        <v>1.9E-2</v>
      </c>
      <c r="AE1114" s="309">
        <v>2.1999999999999999E-2</v>
      </c>
      <c r="AF1114" s="309">
        <v>1.2E-2</v>
      </c>
      <c r="AG1114" s="309">
        <v>0.11</v>
      </c>
      <c r="AH1114" s="309" t="s">
        <v>493</v>
      </c>
      <c r="AI1114" s="309">
        <v>1.7</v>
      </c>
      <c r="AJ1114" s="309">
        <v>1E-3</v>
      </c>
      <c r="AL1114" s="309"/>
    </row>
    <row r="1115" spans="2:38" ht="15" customHeight="1">
      <c r="B1115" s="460"/>
      <c r="C1115" s="458"/>
      <c r="D1115" s="297" t="s">
        <v>503</v>
      </c>
      <c r="E1115" s="298">
        <v>1</v>
      </c>
      <c r="F1115" s="299">
        <v>0</v>
      </c>
      <c r="G1115" s="299">
        <v>12</v>
      </c>
      <c r="H1115" s="299">
        <v>12</v>
      </c>
      <c r="I1115" s="299">
        <v>12</v>
      </c>
      <c r="J1115" s="299">
        <v>19</v>
      </c>
      <c r="K1115" s="299">
        <v>16</v>
      </c>
      <c r="L1115" s="299">
        <v>0.12</v>
      </c>
      <c r="M1115" s="299">
        <v>1.98</v>
      </c>
      <c r="N1115" s="299">
        <v>2.1</v>
      </c>
      <c r="O1115" s="299"/>
      <c r="P1115" s="299" t="s">
        <v>498</v>
      </c>
      <c r="Q1115" s="299">
        <v>2</v>
      </c>
      <c r="R1115" s="299">
        <v>-0.9</v>
      </c>
      <c r="S1115" s="300">
        <v>59</v>
      </c>
      <c r="W1115" s="309"/>
      <c r="X1115" s="309"/>
      <c r="AB1115" s="309"/>
      <c r="AC1115" s="309">
        <v>36</v>
      </c>
      <c r="AD1115" s="309">
        <v>3.5000000000000003E-2</v>
      </c>
      <c r="AE1115" s="309">
        <v>2.7E-2</v>
      </c>
      <c r="AF1115" s="309">
        <v>7.0000000000000001E-3</v>
      </c>
      <c r="AG1115" s="309">
        <v>0.12</v>
      </c>
      <c r="AH1115" s="309" t="s">
        <v>493</v>
      </c>
      <c r="AI1115" s="309">
        <v>1.2</v>
      </c>
      <c r="AJ1115" s="309">
        <v>1E-3</v>
      </c>
      <c r="AL1115" s="309"/>
    </row>
    <row r="1116" spans="2:38" ht="15" customHeight="1">
      <c r="B1116" s="460"/>
      <c r="C1116" s="458"/>
      <c r="D1116" s="297" t="s">
        <v>505</v>
      </c>
      <c r="E1116" s="298">
        <v>1</v>
      </c>
      <c r="F1116" s="299">
        <v>0</v>
      </c>
      <c r="G1116" s="299">
        <v>12</v>
      </c>
      <c r="H1116" s="299">
        <v>12</v>
      </c>
      <c r="I1116" s="299">
        <v>11</v>
      </c>
      <c r="J1116" s="299">
        <v>21</v>
      </c>
      <c r="K1116" s="299">
        <v>17</v>
      </c>
      <c r="L1116" s="299">
        <v>0.11</v>
      </c>
      <c r="M1116" s="299">
        <v>1.96</v>
      </c>
      <c r="N1116" s="299">
        <v>2.0699999999999998</v>
      </c>
      <c r="O1116" s="299"/>
      <c r="P1116" s="299" t="s">
        <v>498</v>
      </c>
      <c r="Q1116" s="299">
        <v>1.7</v>
      </c>
      <c r="R1116" s="299">
        <v>-3.3</v>
      </c>
      <c r="S1116" s="300">
        <v>57</v>
      </c>
      <c r="W1116" s="309"/>
      <c r="X1116" s="309"/>
      <c r="AB1116" s="309"/>
      <c r="AC1116" s="309">
        <v>46</v>
      </c>
      <c r="AD1116" s="309">
        <v>6.0999999999999999E-2</v>
      </c>
      <c r="AE1116" s="309">
        <v>2.1000000000000001E-2</v>
      </c>
      <c r="AF1116" s="309">
        <v>8.9999999999999993E-3</v>
      </c>
      <c r="AG1116" s="309">
        <v>0.15</v>
      </c>
      <c r="AH1116" s="309" t="s">
        <v>506</v>
      </c>
      <c r="AI1116" s="309">
        <v>1.3</v>
      </c>
      <c r="AJ1116" s="309">
        <v>1E-3</v>
      </c>
      <c r="AL1116" s="309"/>
    </row>
    <row r="1117" spans="2:38" ht="15" customHeight="1">
      <c r="B1117" s="460"/>
      <c r="C1117" s="458"/>
      <c r="D1117" s="297" t="s">
        <v>508</v>
      </c>
      <c r="E1117" s="298">
        <v>1</v>
      </c>
      <c r="F1117" s="299">
        <v>1</v>
      </c>
      <c r="G1117" s="299">
        <v>15</v>
      </c>
      <c r="H1117" s="299">
        <v>16</v>
      </c>
      <c r="I1117" s="299">
        <v>8</v>
      </c>
      <c r="J1117" s="299">
        <v>21</v>
      </c>
      <c r="K1117" s="299">
        <v>19</v>
      </c>
      <c r="L1117" s="299">
        <v>0.11</v>
      </c>
      <c r="M1117" s="299">
        <v>2.08</v>
      </c>
      <c r="N1117" s="299">
        <v>2.19</v>
      </c>
      <c r="O1117" s="299"/>
      <c r="P1117" s="299" t="s">
        <v>506</v>
      </c>
      <c r="Q1117" s="299">
        <v>1.9</v>
      </c>
      <c r="R1117" s="299">
        <v>-1.7</v>
      </c>
      <c r="S1117" s="300">
        <v>60</v>
      </c>
      <c r="W1117" s="309"/>
      <c r="X1117" s="309"/>
      <c r="AB1117" s="309"/>
      <c r="AC1117" s="309">
        <v>17</v>
      </c>
      <c r="AD1117" s="309">
        <v>1.7999999999999999E-2</v>
      </c>
      <c r="AE1117" s="309">
        <v>1.7999999999999999E-2</v>
      </c>
      <c r="AF1117" s="309">
        <v>8.0000000000000002E-3</v>
      </c>
      <c r="AG1117" s="309">
        <v>0.13</v>
      </c>
      <c r="AH1117" s="309" t="s">
        <v>493</v>
      </c>
      <c r="AI1117" s="309">
        <v>2.2000000000000002</v>
      </c>
      <c r="AJ1117" s="309">
        <v>1E-3</v>
      </c>
      <c r="AL1117" s="309"/>
    </row>
    <row r="1118" spans="2:38" ht="15" customHeight="1">
      <c r="B1118" s="460"/>
      <c r="C1118" s="458"/>
      <c r="D1118" s="297" t="s">
        <v>510</v>
      </c>
      <c r="E1118" s="298">
        <v>1</v>
      </c>
      <c r="F1118" s="299">
        <v>2</v>
      </c>
      <c r="G1118" s="299">
        <v>16</v>
      </c>
      <c r="H1118" s="299">
        <v>18</v>
      </c>
      <c r="I1118" s="299">
        <v>8</v>
      </c>
      <c r="J1118" s="299">
        <v>26</v>
      </c>
      <c r="K1118" s="299">
        <v>22</v>
      </c>
      <c r="L1118" s="299">
        <v>0.11</v>
      </c>
      <c r="M1118" s="299">
        <v>2.12</v>
      </c>
      <c r="N1118" s="299">
        <v>2.23</v>
      </c>
      <c r="O1118" s="299"/>
      <c r="P1118" s="299" t="s">
        <v>493</v>
      </c>
      <c r="Q1118" s="299">
        <v>2.2999999999999998</v>
      </c>
      <c r="R1118" s="299">
        <v>-0.1</v>
      </c>
      <c r="S1118" s="300">
        <v>54</v>
      </c>
      <c r="W1118" s="309"/>
      <c r="X1118" s="309"/>
      <c r="AB1118" s="309"/>
      <c r="AC1118" s="309">
        <v>18</v>
      </c>
      <c r="AD1118" s="309">
        <v>1.6E-2</v>
      </c>
      <c r="AE1118" s="309">
        <v>2.3E-2</v>
      </c>
      <c r="AF1118" s="309">
        <v>4.0000000000000001E-3</v>
      </c>
      <c r="AG1118" s="309">
        <v>0.1</v>
      </c>
      <c r="AH1118" s="309" t="s">
        <v>493</v>
      </c>
      <c r="AI1118" s="309">
        <v>1.8</v>
      </c>
      <c r="AJ1118" s="309">
        <v>1E-3</v>
      </c>
      <c r="AL1118" s="309"/>
    </row>
    <row r="1119" spans="2:38" ht="15" customHeight="1">
      <c r="B1119" s="460"/>
      <c r="C1119" s="458"/>
      <c r="D1119" s="297" t="s">
        <v>511</v>
      </c>
      <c r="E1119" s="298">
        <v>1</v>
      </c>
      <c r="F1119" s="299">
        <v>5</v>
      </c>
      <c r="G1119" s="299">
        <v>18</v>
      </c>
      <c r="H1119" s="299">
        <v>23</v>
      </c>
      <c r="I1119" s="299">
        <v>8</v>
      </c>
      <c r="J1119" s="299">
        <v>29</v>
      </c>
      <c r="K1119" s="299">
        <v>22</v>
      </c>
      <c r="L1119" s="299">
        <v>0.12</v>
      </c>
      <c r="M1119" s="299">
        <v>2.0299999999999998</v>
      </c>
      <c r="N1119" s="299">
        <v>2.15</v>
      </c>
      <c r="O1119" s="299"/>
      <c r="P1119" s="299" t="s">
        <v>506</v>
      </c>
      <c r="Q1119" s="299">
        <v>2.4</v>
      </c>
      <c r="R1119" s="299">
        <v>1.3</v>
      </c>
      <c r="S1119" s="300">
        <v>47</v>
      </c>
      <c r="W1119" s="309"/>
      <c r="X1119" s="309"/>
      <c r="AB1119" s="309"/>
      <c r="AC1119" s="309">
        <v>19</v>
      </c>
      <c r="AD1119" s="309">
        <v>2.4E-2</v>
      </c>
      <c r="AE1119" s="309" t="s">
        <v>501</v>
      </c>
      <c r="AF1119" s="309">
        <v>4.0000000000000001E-3</v>
      </c>
      <c r="AG1119" s="309">
        <v>0.08</v>
      </c>
      <c r="AH1119" s="309" t="s">
        <v>498</v>
      </c>
      <c r="AI1119" s="309">
        <v>1.6</v>
      </c>
      <c r="AJ1119" s="309">
        <v>1E-3</v>
      </c>
      <c r="AL1119" s="309"/>
    </row>
    <row r="1120" spans="2:38" ht="15" customHeight="1" thickBot="1">
      <c r="B1120" s="460"/>
      <c r="C1120" s="458"/>
      <c r="D1120" s="310" t="s">
        <v>512</v>
      </c>
      <c r="E1120" s="311">
        <v>1</v>
      </c>
      <c r="F1120" s="304">
        <v>3</v>
      </c>
      <c r="G1120" s="304">
        <v>16</v>
      </c>
      <c r="H1120" s="304">
        <v>19</v>
      </c>
      <c r="I1120" s="304">
        <v>15</v>
      </c>
      <c r="J1120" s="304">
        <v>30</v>
      </c>
      <c r="K1120" s="304">
        <v>25</v>
      </c>
      <c r="L1120" s="304">
        <v>0.13</v>
      </c>
      <c r="M1120" s="304">
        <v>1.97</v>
      </c>
      <c r="N1120" s="304">
        <v>2.1</v>
      </c>
      <c r="O1120" s="304"/>
      <c r="P1120" s="304" t="s">
        <v>531</v>
      </c>
      <c r="Q1120" s="304">
        <v>0.9</v>
      </c>
      <c r="R1120" s="304">
        <v>2.2999999999999998</v>
      </c>
      <c r="S1120" s="305">
        <v>41</v>
      </c>
      <c r="W1120" s="309"/>
      <c r="X1120" s="309"/>
      <c r="AB1120" s="309"/>
      <c r="AC1120" s="309">
        <v>16</v>
      </c>
      <c r="AD1120" s="309">
        <v>1.9E-2</v>
      </c>
      <c r="AE1120" s="309">
        <v>1.2E-2</v>
      </c>
      <c r="AF1120" s="309">
        <v>1.2E-2</v>
      </c>
      <c r="AG1120" s="309">
        <v>0.12</v>
      </c>
      <c r="AH1120" s="309" t="s">
        <v>498</v>
      </c>
      <c r="AI1120" s="309">
        <v>2</v>
      </c>
      <c r="AJ1120" s="309">
        <v>1E-3</v>
      </c>
      <c r="AL1120" s="309"/>
    </row>
    <row r="1121" spans="2:38" ht="15" customHeight="1">
      <c r="B1121" s="460"/>
      <c r="C1121" s="458"/>
      <c r="D1121" s="293" t="s">
        <v>514</v>
      </c>
      <c r="E1121" s="294">
        <v>1</v>
      </c>
      <c r="F1121" s="295">
        <v>4</v>
      </c>
      <c r="G1121" s="295">
        <v>20</v>
      </c>
      <c r="H1121" s="295">
        <v>24</v>
      </c>
      <c r="I1121" s="295">
        <v>11</v>
      </c>
      <c r="J1121" s="295">
        <v>36</v>
      </c>
      <c r="K1121" s="295">
        <v>29</v>
      </c>
      <c r="L1121" s="295">
        <v>0.14000000000000001</v>
      </c>
      <c r="M1121" s="295">
        <v>2.0099999999999998</v>
      </c>
      <c r="N1121" s="295">
        <v>2.15</v>
      </c>
      <c r="O1121" s="295"/>
      <c r="P1121" s="295" t="s">
        <v>498</v>
      </c>
      <c r="Q1121" s="295">
        <v>0.9</v>
      </c>
      <c r="R1121" s="295">
        <v>2.8</v>
      </c>
      <c r="S1121" s="296">
        <v>43</v>
      </c>
      <c r="W1121" s="309"/>
      <c r="X1121" s="309"/>
      <c r="AB1121" s="309"/>
      <c r="AC1121" s="309">
        <v>17</v>
      </c>
      <c r="AD1121" s="309">
        <v>2.1000000000000001E-2</v>
      </c>
      <c r="AE1121" s="309">
        <v>1.0999999999999999E-2</v>
      </c>
      <c r="AF1121" s="309">
        <v>1.2E-2</v>
      </c>
      <c r="AG1121" s="309">
        <v>0.11</v>
      </c>
      <c r="AH1121" s="309" t="s">
        <v>498</v>
      </c>
      <c r="AI1121" s="309">
        <v>1.7</v>
      </c>
      <c r="AJ1121" s="309">
        <v>1E-3</v>
      </c>
      <c r="AL1121" s="309"/>
    </row>
    <row r="1122" spans="2:38" ht="15" customHeight="1">
      <c r="B1122" s="460"/>
      <c r="C1122" s="458"/>
      <c r="D1122" s="297" t="s">
        <v>516</v>
      </c>
      <c r="E1122" s="298">
        <v>1</v>
      </c>
      <c r="F1122" s="299">
        <v>2</v>
      </c>
      <c r="G1122" s="299">
        <v>15</v>
      </c>
      <c r="H1122" s="299">
        <v>17</v>
      </c>
      <c r="I1122" s="299">
        <v>20</v>
      </c>
      <c r="J1122" s="299">
        <v>32</v>
      </c>
      <c r="K1122" s="299">
        <v>34</v>
      </c>
      <c r="L1122" s="299">
        <v>0.13</v>
      </c>
      <c r="M1122" s="299">
        <v>1.96</v>
      </c>
      <c r="N1122" s="299">
        <v>2.09</v>
      </c>
      <c r="O1122" s="299"/>
      <c r="P1122" s="299" t="s">
        <v>498</v>
      </c>
      <c r="Q1122" s="299">
        <v>2.6</v>
      </c>
      <c r="R1122" s="299">
        <v>1.1000000000000001</v>
      </c>
      <c r="S1122" s="300">
        <v>50</v>
      </c>
      <c r="W1122" s="309"/>
      <c r="X1122" s="309"/>
      <c r="AB1122" s="309"/>
      <c r="AC1122" s="309">
        <v>19</v>
      </c>
      <c r="AD1122" s="309">
        <v>2.1000000000000001E-2</v>
      </c>
      <c r="AE1122" s="309">
        <v>8.0000000000000002E-3</v>
      </c>
      <c r="AF1122" s="309">
        <v>1.6E-2</v>
      </c>
      <c r="AG1122" s="309">
        <v>0.11</v>
      </c>
      <c r="AH1122" s="309" t="s">
        <v>506</v>
      </c>
      <c r="AI1122" s="309">
        <v>1.9</v>
      </c>
      <c r="AJ1122" s="309">
        <v>1E-3</v>
      </c>
      <c r="AL1122" s="309"/>
    </row>
    <row r="1123" spans="2:38" ht="15" customHeight="1">
      <c r="B1123" s="460"/>
      <c r="C1123" s="458"/>
      <c r="D1123" s="297" t="s">
        <v>517</v>
      </c>
      <c r="E1123" s="298">
        <v>0</v>
      </c>
      <c r="F1123" s="299">
        <v>0</v>
      </c>
      <c r="G1123" s="299">
        <v>10</v>
      </c>
      <c r="H1123" s="299">
        <v>10</v>
      </c>
      <c r="I1123" s="299">
        <v>29</v>
      </c>
      <c r="J1123" s="299">
        <v>33</v>
      </c>
      <c r="K1123" s="299">
        <v>29</v>
      </c>
      <c r="L1123" s="299">
        <v>0.11</v>
      </c>
      <c r="M1123" s="299">
        <v>1.93</v>
      </c>
      <c r="N1123" s="299">
        <v>2.04</v>
      </c>
      <c r="O1123" s="299"/>
      <c r="P1123" s="299" t="s">
        <v>498</v>
      </c>
      <c r="Q1123" s="299">
        <v>2</v>
      </c>
      <c r="R1123" s="299">
        <v>1.8</v>
      </c>
      <c r="S1123" s="300">
        <v>50</v>
      </c>
      <c r="W1123" s="309"/>
      <c r="X1123" s="309"/>
      <c r="AB1123" s="309"/>
      <c r="AC1123" s="309">
        <v>22</v>
      </c>
      <c r="AD1123" s="309">
        <v>2.5999999999999999E-2</v>
      </c>
      <c r="AE1123" s="309">
        <v>8.0000000000000002E-3</v>
      </c>
      <c r="AF1123" s="309">
        <v>1.7999999999999999E-2</v>
      </c>
      <c r="AG1123" s="309">
        <v>0.11</v>
      </c>
      <c r="AH1123" s="309" t="s">
        <v>493</v>
      </c>
      <c r="AI1123" s="309">
        <v>2.2999999999999998</v>
      </c>
      <c r="AJ1123" s="309">
        <v>1E-3</v>
      </c>
      <c r="AL1123" s="309"/>
    </row>
    <row r="1124" spans="2:38" ht="15" customHeight="1">
      <c r="B1124" s="460"/>
      <c r="C1124" s="458"/>
      <c r="D1124" s="297" t="s">
        <v>519</v>
      </c>
      <c r="E1124" s="298">
        <v>0</v>
      </c>
      <c r="F1124" s="299">
        <v>0</v>
      </c>
      <c r="G1124" s="299">
        <v>10</v>
      </c>
      <c r="H1124" s="299">
        <v>10</v>
      </c>
      <c r="I1124" s="299">
        <v>25</v>
      </c>
      <c r="J1124" s="299">
        <v>35</v>
      </c>
      <c r="K1124" s="299">
        <v>29</v>
      </c>
      <c r="L1124" s="299">
        <v>0.09</v>
      </c>
      <c r="M1124" s="299">
        <v>1.97</v>
      </c>
      <c r="N1124" s="299">
        <v>2.06</v>
      </c>
      <c r="O1124" s="299"/>
      <c r="P1124" s="299" t="s">
        <v>506</v>
      </c>
      <c r="Q1124" s="299">
        <v>1</v>
      </c>
      <c r="R1124" s="299">
        <v>2.5</v>
      </c>
      <c r="S1124" s="300">
        <v>53</v>
      </c>
      <c r="W1124" s="309"/>
      <c r="X1124" s="309"/>
      <c r="AB1124" s="309"/>
      <c r="AC1124" s="309">
        <v>22</v>
      </c>
      <c r="AD1124" s="309">
        <v>2.9000000000000001E-2</v>
      </c>
      <c r="AE1124" s="309">
        <v>8.0000000000000002E-3</v>
      </c>
      <c r="AF1124" s="309">
        <v>2.3E-2</v>
      </c>
      <c r="AG1124" s="309">
        <v>0.12</v>
      </c>
      <c r="AH1124" s="309" t="s">
        <v>506</v>
      </c>
      <c r="AI1124" s="309">
        <v>2.4</v>
      </c>
      <c r="AJ1124" s="309">
        <v>1E-3</v>
      </c>
      <c r="AL1124" s="309"/>
    </row>
    <row r="1125" spans="2:38" ht="15" customHeight="1">
      <c r="B1125" s="460"/>
      <c r="C1125" s="458"/>
      <c r="D1125" s="297" t="s">
        <v>520</v>
      </c>
      <c r="E1125" s="298">
        <v>1</v>
      </c>
      <c r="F1125" s="299">
        <v>1</v>
      </c>
      <c r="G1125" s="299">
        <v>12</v>
      </c>
      <c r="H1125" s="299">
        <v>13</v>
      </c>
      <c r="I1125" s="299">
        <v>24</v>
      </c>
      <c r="J1125" s="299">
        <v>37</v>
      </c>
      <c r="K1125" s="299">
        <v>33</v>
      </c>
      <c r="L1125" s="299">
        <v>0.14000000000000001</v>
      </c>
      <c r="M1125" s="299">
        <v>2</v>
      </c>
      <c r="N1125" s="299">
        <v>2.14</v>
      </c>
      <c r="O1125" s="299"/>
      <c r="P1125" s="299" t="s">
        <v>498</v>
      </c>
      <c r="Q1125" s="299">
        <v>2.5</v>
      </c>
      <c r="R1125" s="299">
        <v>3.1</v>
      </c>
      <c r="S1125" s="300">
        <v>57</v>
      </c>
      <c r="W1125" s="309"/>
      <c r="X1125" s="309"/>
      <c r="AB1125" s="309"/>
      <c r="AC1125" s="309">
        <v>25</v>
      </c>
      <c r="AD1125" s="309">
        <v>0.03</v>
      </c>
      <c r="AE1125" s="309">
        <v>1.4999999999999999E-2</v>
      </c>
      <c r="AF1125" s="309">
        <v>1.9E-2</v>
      </c>
      <c r="AG1125" s="309">
        <v>0.13</v>
      </c>
      <c r="AH1125" s="309" t="s">
        <v>531</v>
      </c>
      <c r="AI1125" s="309">
        <v>0.9</v>
      </c>
      <c r="AJ1125" s="309">
        <v>1E-3</v>
      </c>
      <c r="AL1125" s="309"/>
    </row>
    <row r="1126" spans="2:38" ht="15" customHeight="1">
      <c r="B1126" s="460"/>
      <c r="C1126" s="458"/>
      <c r="D1126" s="297" t="s">
        <v>521</v>
      </c>
      <c r="E1126" s="298">
        <v>1</v>
      </c>
      <c r="F1126" s="299">
        <v>0</v>
      </c>
      <c r="G1126" s="299">
        <v>12</v>
      </c>
      <c r="H1126" s="299">
        <v>12</v>
      </c>
      <c r="I1126" s="299">
        <v>26</v>
      </c>
      <c r="J1126" s="299">
        <v>35</v>
      </c>
      <c r="K1126" s="299">
        <v>23</v>
      </c>
      <c r="L1126" s="299">
        <v>0.11</v>
      </c>
      <c r="M1126" s="299">
        <v>1.95</v>
      </c>
      <c r="N1126" s="299">
        <v>2.06</v>
      </c>
      <c r="O1126" s="299"/>
      <c r="P1126" s="299" t="s">
        <v>493</v>
      </c>
      <c r="Q1126" s="299">
        <v>2.5</v>
      </c>
      <c r="R1126" s="299">
        <v>1.7</v>
      </c>
      <c r="S1126" s="300">
        <v>76</v>
      </c>
      <c r="W1126" s="309"/>
      <c r="X1126" s="309"/>
      <c r="AB1126" s="309"/>
      <c r="AC1126" s="309">
        <v>29</v>
      </c>
      <c r="AD1126" s="309">
        <v>3.5999999999999997E-2</v>
      </c>
      <c r="AE1126" s="309">
        <v>1.0999999999999999E-2</v>
      </c>
      <c r="AF1126" s="309">
        <v>2.4E-2</v>
      </c>
      <c r="AG1126" s="309">
        <v>0.14000000000000001</v>
      </c>
      <c r="AH1126" s="309" t="s">
        <v>498</v>
      </c>
      <c r="AI1126" s="309">
        <v>0.9</v>
      </c>
      <c r="AJ1126" s="309">
        <v>1E-3</v>
      </c>
      <c r="AL1126" s="309"/>
    </row>
    <row r="1127" spans="2:38" ht="15" customHeight="1">
      <c r="B1127" s="460"/>
      <c r="C1127" s="458"/>
      <c r="D1127" s="297" t="s">
        <v>522</v>
      </c>
      <c r="E1127" s="298">
        <v>0</v>
      </c>
      <c r="F1127" s="299">
        <v>0</v>
      </c>
      <c r="G1127" s="299">
        <v>16</v>
      </c>
      <c r="H1127" s="299">
        <v>16</v>
      </c>
      <c r="I1127" s="299">
        <v>21</v>
      </c>
      <c r="J1127" s="299">
        <v>25</v>
      </c>
      <c r="K1127" s="299">
        <v>28</v>
      </c>
      <c r="L1127" s="299">
        <v>0.1</v>
      </c>
      <c r="M1127" s="299">
        <v>1.92</v>
      </c>
      <c r="N1127" s="299">
        <v>2.02</v>
      </c>
      <c r="O1127" s="299"/>
      <c r="P1127" s="299" t="s">
        <v>493</v>
      </c>
      <c r="Q1127" s="299">
        <v>1.6</v>
      </c>
      <c r="R1127" s="299">
        <v>0.5</v>
      </c>
      <c r="S1127" s="300">
        <v>91</v>
      </c>
      <c r="W1127" s="309"/>
      <c r="X1127" s="309"/>
      <c r="AB1127" s="309"/>
      <c r="AC1127" s="309">
        <v>34</v>
      </c>
      <c r="AD1127" s="309">
        <v>3.2000000000000001E-2</v>
      </c>
      <c r="AE1127" s="309">
        <v>0.02</v>
      </c>
      <c r="AF1127" s="309">
        <v>1.7000000000000001E-2</v>
      </c>
      <c r="AG1127" s="309">
        <v>0.13</v>
      </c>
      <c r="AH1127" s="309" t="s">
        <v>498</v>
      </c>
      <c r="AI1127" s="309">
        <v>2.6</v>
      </c>
      <c r="AJ1127" s="309">
        <v>1E-3</v>
      </c>
      <c r="AL1127" s="309"/>
    </row>
    <row r="1128" spans="2:38" ht="15" customHeight="1">
      <c r="B1128" s="460"/>
      <c r="C1128" s="458"/>
      <c r="D1128" s="297" t="s">
        <v>523</v>
      </c>
      <c r="E1128" s="298">
        <v>0</v>
      </c>
      <c r="F1128" s="299">
        <v>1</v>
      </c>
      <c r="G1128" s="299">
        <v>20</v>
      </c>
      <c r="H1128" s="299">
        <v>21</v>
      </c>
      <c r="I1128" s="299">
        <v>14</v>
      </c>
      <c r="J1128" s="299">
        <v>37</v>
      </c>
      <c r="K1128" s="299">
        <v>23</v>
      </c>
      <c r="L1128" s="299">
        <v>0.14000000000000001</v>
      </c>
      <c r="M1128" s="299">
        <v>1.93</v>
      </c>
      <c r="N1128" s="299">
        <v>2.0699999999999998</v>
      </c>
      <c r="O1128" s="299"/>
      <c r="P1128" s="299" t="s">
        <v>498</v>
      </c>
      <c r="Q1128" s="299">
        <v>1.1000000000000001</v>
      </c>
      <c r="R1128" s="299">
        <v>0.4</v>
      </c>
      <c r="S1128" s="300">
        <v>93</v>
      </c>
      <c r="W1128" s="309"/>
      <c r="X1128" s="309"/>
      <c r="AB1128" s="309"/>
      <c r="AC1128" s="309">
        <v>29</v>
      </c>
      <c r="AD1128" s="309">
        <v>3.3000000000000002E-2</v>
      </c>
      <c r="AE1128" s="309">
        <v>2.9000000000000001E-2</v>
      </c>
      <c r="AF1128" s="309">
        <v>0.01</v>
      </c>
      <c r="AG1128" s="309">
        <v>0.11</v>
      </c>
      <c r="AH1128" s="309" t="s">
        <v>498</v>
      </c>
      <c r="AI1128" s="309">
        <v>2</v>
      </c>
      <c r="AJ1128" s="309">
        <v>0</v>
      </c>
      <c r="AL1128" s="309"/>
    </row>
    <row r="1129" spans="2:38" ht="15" customHeight="1">
      <c r="B1129" s="460"/>
      <c r="C1129" s="458"/>
      <c r="D1129" s="297" t="s">
        <v>524</v>
      </c>
      <c r="E1129" s="298">
        <v>0</v>
      </c>
      <c r="F1129" s="299">
        <v>0</v>
      </c>
      <c r="G1129" s="299">
        <v>18</v>
      </c>
      <c r="H1129" s="299">
        <v>18</v>
      </c>
      <c r="I1129" s="299">
        <v>14</v>
      </c>
      <c r="J1129" s="299">
        <v>30</v>
      </c>
      <c r="K1129" s="299">
        <v>22</v>
      </c>
      <c r="L1129" s="299">
        <v>0.12</v>
      </c>
      <c r="M1129" s="299">
        <v>1.94</v>
      </c>
      <c r="N1129" s="299">
        <v>2.06</v>
      </c>
      <c r="O1129" s="299"/>
      <c r="P1129" s="299" t="s">
        <v>498</v>
      </c>
      <c r="Q1129" s="299">
        <v>1.2</v>
      </c>
      <c r="R1129" s="299">
        <v>1</v>
      </c>
      <c r="S1129" s="300">
        <v>93</v>
      </c>
      <c r="W1129" s="309"/>
      <c r="X1129" s="309"/>
      <c r="AB1129" s="309"/>
      <c r="AC1129" s="309">
        <v>29</v>
      </c>
      <c r="AD1129" s="309">
        <v>3.5000000000000003E-2</v>
      </c>
      <c r="AE1129" s="309">
        <v>2.5000000000000001E-2</v>
      </c>
      <c r="AF1129" s="309">
        <v>0.01</v>
      </c>
      <c r="AG1129" s="309">
        <v>0.09</v>
      </c>
      <c r="AH1129" s="309" t="s">
        <v>506</v>
      </c>
      <c r="AI1129" s="309">
        <v>1</v>
      </c>
      <c r="AJ1129" s="309">
        <v>0</v>
      </c>
      <c r="AL1129" s="309"/>
    </row>
    <row r="1130" spans="2:38" ht="15" customHeight="1">
      <c r="B1130" s="460"/>
      <c r="C1130" s="458"/>
      <c r="D1130" s="297" t="s">
        <v>525</v>
      </c>
      <c r="E1130" s="298">
        <v>0</v>
      </c>
      <c r="F1130" s="299">
        <v>0</v>
      </c>
      <c r="G1130" s="299">
        <v>13</v>
      </c>
      <c r="H1130" s="299">
        <v>13</v>
      </c>
      <c r="I1130" s="299">
        <v>20</v>
      </c>
      <c r="J1130" s="299">
        <v>22</v>
      </c>
      <c r="K1130" s="299">
        <v>17</v>
      </c>
      <c r="L1130" s="299">
        <v>0.13</v>
      </c>
      <c r="M1130" s="299">
        <v>1.93</v>
      </c>
      <c r="N1130" s="299">
        <v>2.06</v>
      </c>
      <c r="O1130" s="299"/>
      <c r="P1130" s="299" t="s">
        <v>498</v>
      </c>
      <c r="Q1130" s="299">
        <v>2.7</v>
      </c>
      <c r="R1130" s="299">
        <v>1.1000000000000001</v>
      </c>
      <c r="S1130" s="300">
        <v>91</v>
      </c>
      <c r="W1130" s="309"/>
      <c r="X1130" s="309"/>
      <c r="AB1130" s="309"/>
      <c r="AC1130" s="309">
        <v>33</v>
      </c>
      <c r="AD1130" s="309">
        <v>3.6999999999999998E-2</v>
      </c>
      <c r="AE1130" s="309">
        <v>2.4E-2</v>
      </c>
      <c r="AF1130" s="309">
        <v>1.2999999999999999E-2</v>
      </c>
      <c r="AG1130" s="309">
        <v>0.14000000000000001</v>
      </c>
      <c r="AH1130" s="309" t="s">
        <v>498</v>
      </c>
      <c r="AI1130" s="309">
        <v>2.5</v>
      </c>
      <c r="AJ1130" s="309">
        <v>1E-3</v>
      </c>
      <c r="AL1130" s="309"/>
    </row>
    <row r="1131" spans="2:38" ht="15" customHeight="1">
      <c r="B1131" s="460"/>
      <c r="C1131" s="458"/>
      <c r="D1131" s="297" t="s">
        <v>526</v>
      </c>
      <c r="E1131" s="298">
        <v>0</v>
      </c>
      <c r="F1131" s="299">
        <v>0</v>
      </c>
      <c r="G1131" s="299">
        <v>8</v>
      </c>
      <c r="H1131" s="299">
        <v>8</v>
      </c>
      <c r="I1131" s="299">
        <v>23</v>
      </c>
      <c r="J1131" s="299">
        <v>17</v>
      </c>
      <c r="K1131" s="299">
        <v>15</v>
      </c>
      <c r="L1131" s="299">
        <v>0.11</v>
      </c>
      <c r="M1131" s="299">
        <v>1.94</v>
      </c>
      <c r="N1131" s="299">
        <v>2.0499999999999998</v>
      </c>
      <c r="O1131" s="299"/>
      <c r="P1131" s="299" t="s">
        <v>498</v>
      </c>
      <c r="Q1131" s="299">
        <v>3</v>
      </c>
      <c r="R1131" s="299">
        <v>1.5</v>
      </c>
      <c r="S1131" s="300">
        <v>91</v>
      </c>
      <c r="W1131" s="309"/>
      <c r="X1131" s="309"/>
      <c r="AB1131" s="309"/>
      <c r="AC1131" s="309">
        <v>23</v>
      </c>
      <c r="AD1131" s="309">
        <v>3.5000000000000003E-2</v>
      </c>
      <c r="AE1131" s="309">
        <v>2.5999999999999999E-2</v>
      </c>
      <c r="AF1131" s="309">
        <v>1.2E-2</v>
      </c>
      <c r="AG1131" s="309">
        <v>0.11</v>
      </c>
      <c r="AH1131" s="309" t="s">
        <v>493</v>
      </c>
      <c r="AI1131" s="309">
        <v>2.5</v>
      </c>
      <c r="AJ1131" s="309">
        <v>1E-3</v>
      </c>
      <c r="AL1131" s="309"/>
    </row>
    <row r="1132" spans="2:38" ht="15" customHeight="1">
      <c r="B1132" s="460"/>
      <c r="C1132" s="458"/>
      <c r="D1132" s="297" t="s">
        <v>527</v>
      </c>
      <c r="E1132" s="298">
        <v>0</v>
      </c>
      <c r="F1132" s="299">
        <v>0</v>
      </c>
      <c r="G1132" s="299">
        <v>5</v>
      </c>
      <c r="H1132" s="299">
        <v>5</v>
      </c>
      <c r="I1132" s="299">
        <v>27</v>
      </c>
      <c r="J1132" s="299">
        <v>13</v>
      </c>
      <c r="K1132" s="299">
        <v>8</v>
      </c>
      <c r="L1132" s="299">
        <v>0.09</v>
      </c>
      <c r="M1132" s="299">
        <v>1.92</v>
      </c>
      <c r="N1132" s="299">
        <v>2.0099999999999998</v>
      </c>
      <c r="O1132" s="299"/>
      <c r="P1132" s="299" t="s">
        <v>498</v>
      </c>
      <c r="Q1132" s="299">
        <v>2.6</v>
      </c>
      <c r="R1132" s="299">
        <v>1.7</v>
      </c>
      <c r="S1132" s="300">
        <v>89</v>
      </c>
      <c r="W1132" s="309"/>
      <c r="X1132" s="309"/>
      <c r="AB1132" s="309"/>
      <c r="AC1132" s="309">
        <v>28</v>
      </c>
      <c r="AD1132" s="309">
        <v>2.5000000000000001E-2</v>
      </c>
      <c r="AE1132" s="309">
        <v>2.1000000000000001E-2</v>
      </c>
      <c r="AF1132" s="309">
        <v>1.6E-2</v>
      </c>
      <c r="AG1132" s="309">
        <v>0.1</v>
      </c>
      <c r="AH1132" s="309" t="s">
        <v>493</v>
      </c>
      <c r="AI1132" s="309">
        <v>1.6</v>
      </c>
      <c r="AJ1132" s="309">
        <v>0</v>
      </c>
      <c r="AL1132" s="309"/>
    </row>
    <row r="1133" spans="2:38" ht="15" customHeight="1">
      <c r="B1133" s="460"/>
      <c r="C1133" s="458"/>
      <c r="D1133" s="297" t="s">
        <v>528</v>
      </c>
      <c r="E1133" s="298">
        <v>0</v>
      </c>
      <c r="F1133" s="299">
        <v>0</v>
      </c>
      <c r="G1133" s="299">
        <v>5</v>
      </c>
      <c r="H1133" s="299">
        <v>5</v>
      </c>
      <c r="I1133" s="299">
        <v>25</v>
      </c>
      <c r="J1133" s="299">
        <v>6</v>
      </c>
      <c r="K1133" s="299">
        <v>5</v>
      </c>
      <c r="L1133" s="299">
        <v>0.08</v>
      </c>
      <c r="M1133" s="299">
        <v>1.9</v>
      </c>
      <c r="N1133" s="299">
        <v>1.98</v>
      </c>
      <c r="O1133" s="299"/>
      <c r="P1133" s="299" t="s">
        <v>493</v>
      </c>
      <c r="Q1133" s="299">
        <v>3.1</v>
      </c>
      <c r="R1133" s="299">
        <v>1.4</v>
      </c>
      <c r="S1133" s="300">
        <v>85</v>
      </c>
      <c r="W1133" s="309"/>
      <c r="X1133" s="309"/>
      <c r="AB1133" s="309"/>
      <c r="AC1133" s="309">
        <v>23</v>
      </c>
      <c r="AD1133" s="309">
        <v>3.6999999999999998E-2</v>
      </c>
      <c r="AE1133" s="309">
        <v>1.4E-2</v>
      </c>
      <c r="AF1133" s="309">
        <v>2.1000000000000001E-2</v>
      </c>
      <c r="AG1133" s="309">
        <v>0.14000000000000001</v>
      </c>
      <c r="AH1133" s="309" t="s">
        <v>498</v>
      </c>
      <c r="AI1133" s="309">
        <v>1.1000000000000001</v>
      </c>
      <c r="AJ1133" s="309">
        <v>0</v>
      </c>
      <c r="AL1133" s="309"/>
    </row>
    <row r="1134" spans="2:38" ht="15" customHeight="1">
      <c r="B1134" s="460"/>
      <c r="C1134" s="459"/>
      <c r="D1134" s="297" t="s">
        <v>529</v>
      </c>
      <c r="E1134" s="298">
        <v>0</v>
      </c>
      <c r="F1134" s="299">
        <v>0</v>
      </c>
      <c r="G1134" s="299">
        <v>4</v>
      </c>
      <c r="H1134" s="299">
        <v>4</v>
      </c>
      <c r="I1134" s="299">
        <v>26</v>
      </c>
      <c r="J1134" s="299">
        <v>6</v>
      </c>
      <c r="K1134" s="299">
        <v>2</v>
      </c>
      <c r="L1134" s="299">
        <v>0.08</v>
      </c>
      <c r="M1134" s="299">
        <v>1.92</v>
      </c>
      <c r="N1134" s="299">
        <v>2</v>
      </c>
      <c r="O1134" s="299"/>
      <c r="P1134" s="299" t="s">
        <v>493</v>
      </c>
      <c r="Q1134" s="299">
        <v>3.9</v>
      </c>
      <c r="R1134" s="299">
        <v>1.9</v>
      </c>
      <c r="S1134" s="300">
        <v>78</v>
      </c>
      <c r="W1134" s="309"/>
      <c r="X1134" s="309"/>
      <c r="AB1134" s="309"/>
      <c r="AC1134" s="309">
        <v>22</v>
      </c>
      <c r="AD1134" s="309">
        <v>0.03</v>
      </c>
      <c r="AE1134" s="309">
        <v>1.4E-2</v>
      </c>
      <c r="AF1134" s="309">
        <v>1.7999999999999999E-2</v>
      </c>
      <c r="AG1134" s="309">
        <v>0.12</v>
      </c>
      <c r="AH1134" s="309" t="s">
        <v>498</v>
      </c>
      <c r="AI1134" s="309">
        <v>1.2</v>
      </c>
      <c r="AJ1134" s="309">
        <v>0</v>
      </c>
      <c r="AL1134" s="309"/>
    </row>
    <row r="1135" spans="2:38" ht="15" customHeight="1">
      <c r="B1135" s="460"/>
      <c r="C1135" s="457">
        <v>42756</v>
      </c>
      <c r="D1135" s="297" t="s">
        <v>492</v>
      </c>
      <c r="E1135" s="298">
        <v>0</v>
      </c>
      <c r="F1135" s="299">
        <v>0</v>
      </c>
      <c r="G1135" s="299">
        <v>4</v>
      </c>
      <c r="H1135" s="299">
        <v>4</v>
      </c>
      <c r="I1135" s="299">
        <v>30</v>
      </c>
      <c r="J1135" s="299">
        <v>5</v>
      </c>
      <c r="K1135" s="299">
        <v>1</v>
      </c>
      <c r="L1135" s="299">
        <v>0.09</v>
      </c>
      <c r="M1135" s="299">
        <v>1.91</v>
      </c>
      <c r="N1135" s="299">
        <v>2</v>
      </c>
      <c r="O1135" s="299"/>
      <c r="P1135" s="299" t="s">
        <v>498</v>
      </c>
      <c r="Q1135" s="299">
        <v>3.9</v>
      </c>
      <c r="R1135" s="299">
        <v>2</v>
      </c>
      <c r="S1135" s="300">
        <v>76</v>
      </c>
      <c r="W1135" s="309"/>
      <c r="AB1135" s="309"/>
      <c r="AC1135" s="309">
        <v>17</v>
      </c>
      <c r="AD1135" s="309">
        <v>2.1999999999999999E-2</v>
      </c>
      <c r="AE1135" s="309">
        <v>0.02</v>
      </c>
      <c r="AF1135" s="309">
        <v>1.2999999999999999E-2</v>
      </c>
      <c r="AG1135" s="309">
        <v>0.13</v>
      </c>
      <c r="AH1135" s="309" t="s">
        <v>498</v>
      </c>
      <c r="AI1135" s="309">
        <v>2.7</v>
      </c>
      <c r="AJ1135" s="309">
        <v>0</v>
      </c>
      <c r="AL1135" s="309"/>
    </row>
    <row r="1136" spans="2:38" ht="15" customHeight="1">
      <c r="B1136" s="460"/>
      <c r="C1136" s="458"/>
      <c r="D1136" s="297" t="s">
        <v>495</v>
      </c>
      <c r="E1136" s="298">
        <v>0</v>
      </c>
      <c r="F1136" s="299">
        <v>0</v>
      </c>
      <c r="G1136" s="299">
        <v>3</v>
      </c>
      <c r="H1136" s="299">
        <v>3</v>
      </c>
      <c r="I1136" s="299">
        <v>31</v>
      </c>
      <c r="J1136" s="299">
        <v>5</v>
      </c>
      <c r="K1136" s="299">
        <v>1</v>
      </c>
      <c r="L1136" s="299">
        <v>0.05</v>
      </c>
      <c r="M1136" s="299">
        <v>1.91</v>
      </c>
      <c r="N1136" s="299">
        <v>1.96</v>
      </c>
      <c r="O1136" s="299"/>
      <c r="P1136" s="299" t="s">
        <v>498</v>
      </c>
      <c r="Q1136" s="299">
        <v>4.7</v>
      </c>
      <c r="R1136" s="299">
        <v>2.1</v>
      </c>
      <c r="S1136" s="300">
        <v>73</v>
      </c>
      <c r="W1136" s="309"/>
      <c r="X1136" s="309"/>
      <c r="AB1136" s="309"/>
      <c r="AC1136" s="309">
        <v>15</v>
      </c>
      <c r="AD1136" s="309">
        <v>1.7000000000000001E-2</v>
      </c>
      <c r="AE1136" s="309">
        <v>2.3E-2</v>
      </c>
      <c r="AF1136" s="309">
        <v>8.0000000000000002E-3</v>
      </c>
      <c r="AG1136" s="309">
        <v>0.11</v>
      </c>
      <c r="AH1136" s="309" t="s">
        <v>498</v>
      </c>
      <c r="AI1136" s="309">
        <v>3</v>
      </c>
      <c r="AJ1136" s="309">
        <v>0</v>
      </c>
      <c r="AL1136" s="309"/>
    </row>
    <row r="1137" spans="2:38" ht="15" customHeight="1">
      <c r="B1137" s="460"/>
      <c r="C1137" s="458"/>
      <c r="D1137" s="297" t="s">
        <v>497</v>
      </c>
      <c r="E1137" s="298">
        <v>0</v>
      </c>
      <c r="F1137" s="299">
        <v>0</v>
      </c>
      <c r="G1137" s="299">
        <v>2</v>
      </c>
      <c r="H1137" s="299">
        <v>2</v>
      </c>
      <c r="I1137" s="299">
        <v>34</v>
      </c>
      <c r="J1137" s="299">
        <v>8</v>
      </c>
      <c r="K1137" s="299">
        <v>6</v>
      </c>
      <c r="L1137" s="299">
        <v>0.06</v>
      </c>
      <c r="M1137" s="299">
        <v>1.9</v>
      </c>
      <c r="N1137" s="299">
        <v>1.96</v>
      </c>
      <c r="O1137" s="299"/>
      <c r="P1137" s="299" t="s">
        <v>498</v>
      </c>
      <c r="Q1137" s="299">
        <v>6.1</v>
      </c>
      <c r="R1137" s="299">
        <v>2</v>
      </c>
      <c r="S1137" s="300">
        <v>73</v>
      </c>
      <c r="W1137" s="309"/>
      <c r="X1137" s="309"/>
      <c r="AB1137" s="309"/>
      <c r="AC1137" s="309">
        <v>8</v>
      </c>
      <c r="AD1137" s="309">
        <v>1.2999999999999999E-2</v>
      </c>
      <c r="AE1137" s="309">
        <v>2.7E-2</v>
      </c>
      <c r="AF1137" s="309">
        <v>5.0000000000000001E-3</v>
      </c>
      <c r="AG1137" s="309">
        <v>0.09</v>
      </c>
      <c r="AH1137" s="309" t="s">
        <v>498</v>
      </c>
      <c r="AI1137" s="309">
        <v>2.6</v>
      </c>
      <c r="AJ1137" s="309">
        <v>0</v>
      </c>
      <c r="AL1137" s="309"/>
    </row>
    <row r="1138" spans="2:38" ht="15" customHeight="1">
      <c r="B1138" s="460"/>
      <c r="C1138" s="458"/>
      <c r="D1138" s="297" t="s">
        <v>500</v>
      </c>
      <c r="E1138" s="298">
        <v>0</v>
      </c>
      <c r="F1138" s="299">
        <v>0</v>
      </c>
      <c r="G1138" s="299">
        <v>2</v>
      </c>
      <c r="H1138" s="299">
        <v>2</v>
      </c>
      <c r="I1138" s="299">
        <v>35</v>
      </c>
      <c r="J1138" s="299">
        <v>12</v>
      </c>
      <c r="K1138" s="299">
        <v>-1</v>
      </c>
      <c r="L1138" s="299">
        <v>0.03</v>
      </c>
      <c r="M1138" s="299">
        <v>1.91</v>
      </c>
      <c r="N1138" s="299">
        <v>1.94</v>
      </c>
      <c r="O1138" s="299"/>
      <c r="P1138" s="299" t="s">
        <v>498</v>
      </c>
      <c r="Q1138" s="299">
        <v>3.5</v>
      </c>
      <c r="R1138" s="299">
        <v>1.9</v>
      </c>
      <c r="S1138" s="300">
        <v>74</v>
      </c>
      <c r="W1138" s="309"/>
      <c r="X1138" s="309"/>
      <c r="AB1138" s="309"/>
      <c r="AC1138" s="309">
        <v>5</v>
      </c>
      <c r="AD1138" s="309">
        <v>6.0000000000000001E-3</v>
      </c>
      <c r="AE1138" s="309">
        <v>2.5000000000000001E-2</v>
      </c>
      <c r="AF1138" s="309">
        <v>5.0000000000000001E-3</v>
      </c>
      <c r="AG1138" s="309">
        <v>0.08</v>
      </c>
      <c r="AH1138" s="309" t="s">
        <v>493</v>
      </c>
      <c r="AI1138" s="309">
        <v>3.1</v>
      </c>
      <c r="AJ1138" s="309">
        <v>0</v>
      </c>
      <c r="AL1138" s="309"/>
    </row>
    <row r="1139" spans="2:38" ht="15" customHeight="1">
      <c r="B1139" s="460"/>
      <c r="C1139" s="458"/>
      <c r="D1139" s="297" t="s">
        <v>503</v>
      </c>
      <c r="E1139" s="298">
        <v>0</v>
      </c>
      <c r="F1139" s="299">
        <v>0</v>
      </c>
      <c r="G1139" s="299">
        <v>2</v>
      </c>
      <c r="H1139" s="299">
        <v>2</v>
      </c>
      <c r="I1139" s="299">
        <v>32</v>
      </c>
      <c r="J1139" s="299">
        <v>13</v>
      </c>
      <c r="K1139" s="299">
        <v>6</v>
      </c>
      <c r="L1139" s="299">
        <v>0.05</v>
      </c>
      <c r="M1139" s="299">
        <v>1.9</v>
      </c>
      <c r="N1139" s="299">
        <v>1.95</v>
      </c>
      <c r="O1139" s="299"/>
      <c r="P1139" s="299" t="s">
        <v>493</v>
      </c>
      <c r="Q1139" s="299">
        <v>2.2000000000000002</v>
      </c>
      <c r="R1139" s="299">
        <v>1.1000000000000001</v>
      </c>
      <c r="S1139" s="300">
        <v>77</v>
      </c>
      <c r="W1139" s="309"/>
      <c r="X1139" s="309"/>
      <c r="AB1139" s="309"/>
      <c r="AC1139" s="309">
        <v>2</v>
      </c>
      <c r="AD1139" s="309">
        <v>6.0000000000000001E-3</v>
      </c>
      <c r="AE1139" s="309">
        <v>2.5999999999999999E-2</v>
      </c>
      <c r="AF1139" s="309">
        <v>4.0000000000000001E-3</v>
      </c>
      <c r="AG1139" s="309">
        <v>0.08</v>
      </c>
      <c r="AH1139" s="309" t="s">
        <v>493</v>
      </c>
      <c r="AI1139" s="309">
        <v>3.9</v>
      </c>
      <c r="AJ1139" s="309">
        <v>0</v>
      </c>
      <c r="AL1139" s="309"/>
    </row>
    <row r="1140" spans="2:38" ht="15" customHeight="1">
      <c r="B1140" s="460"/>
      <c r="C1140" s="458"/>
      <c r="D1140" s="297" t="s">
        <v>505</v>
      </c>
      <c r="E1140" s="298">
        <v>0</v>
      </c>
      <c r="F1140" s="299">
        <v>0</v>
      </c>
      <c r="G1140" s="299">
        <v>5</v>
      </c>
      <c r="H1140" s="299">
        <v>5</v>
      </c>
      <c r="I1140" s="299">
        <v>26</v>
      </c>
      <c r="J1140" s="299">
        <v>3</v>
      </c>
      <c r="K1140" s="299">
        <v>1</v>
      </c>
      <c r="L1140" s="299">
        <v>0.06</v>
      </c>
      <c r="M1140" s="299">
        <v>1.91</v>
      </c>
      <c r="N1140" s="299">
        <v>1.97</v>
      </c>
      <c r="O1140" s="299"/>
      <c r="P1140" s="299" t="s">
        <v>513</v>
      </c>
      <c r="Q1140" s="299">
        <v>2</v>
      </c>
      <c r="R1140" s="299">
        <v>0.9</v>
      </c>
      <c r="S1140" s="300">
        <v>81</v>
      </c>
      <c r="W1140" s="309"/>
      <c r="X1140" s="309"/>
      <c r="AB1140" s="309"/>
      <c r="AC1140" s="309">
        <v>1</v>
      </c>
      <c r="AD1140" s="309">
        <v>5.0000000000000001E-3</v>
      </c>
      <c r="AE1140" s="309">
        <v>0.03</v>
      </c>
      <c r="AF1140" s="309">
        <v>4.0000000000000001E-3</v>
      </c>
      <c r="AG1140" s="309">
        <v>0.09</v>
      </c>
      <c r="AH1140" s="309" t="s">
        <v>498</v>
      </c>
      <c r="AI1140" s="309">
        <v>3.9</v>
      </c>
      <c r="AJ1140" s="309">
        <v>0</v>
      </c>
      <c r="AL1140" s="309"/>
    </row>
    <row r="1141" spans="2:38" ht="15" customHeight="1">
      <c r="B1141" s="460"/>
      <c r="C1141" s="458"/>
      <c r="D1141" s="297" t="s">
        <v>508</v>
      </c>
      <c r="E1141" s="298">
        <v>0</v>
      </c>
      <c r="F1141" s="299">
        <v>1</v>
      </c>
      <c r="G1141" s="299">
        <v>15</v>
      </c>
      <c r="H1141" s="299">
        <v>16</v>
      </c>
      <c r="I1141" s="299">
        <v>18</v>
      </c>
      <c r="J1141" s="299">
        <v>12</v>
      </c>
      <c r="K1141" s="299">
        <v>4</v>
      </c>
      <c r="L1141" s="299">
        <v>7.0000000000000007E-2</v>
      </c>
      <c r="M1141" s="299">
        <v>1.9</v>
      </c>
      <c r="N1141" s="299">
        <v>1.97</v>
      </c>
      <c r="O1141" s="299"/>
      <c r="P1141" s="299" t="s">
        <v>498</v>
      </c>
      <c r="Q1141" s="299">
        <v>0.3</v>
      </c>
      <c r="R1141" s="299">
        <v>0.2</v>
      </c>
      <c r="S1141" s="300">
        <v>81</v>
      </c>
      <c r="W1141" s="309"/>
      <c r="X1141" s="309"/>
      <c r="AB1141" s="309"/>
      <c r="AC1141" s="309">
        <v>1</v>
      </c>
      <c r="AD1141" s="309">
        <v>5.0000000000000001E-3</v>
      </c>
      <c r="AE1141" s="309">
        <v>3.1E-2</v>
      </c>
      <c r="AF1141" s="309">
        <v>3.0000000000000001E-3</v>
      </c>
      <c r="AG1141" s="309">
        <v>0.05</v>
      </c>
      <c r="AH1141" s="309" t="s">
        <v>498</v>
      </c>
      <c r="AI1141" s="309">
        <v>4.7</v>
      </c>
      <c r="AJ1141" s="309">
        <v>0</v>
      </c>
      <c r="AL1141" s="309"/>
    </row>
    <row r="1142" spans="2:38" ht="15" customHeight="1">
      <c r="B1142" s="460"/>
      <c r="C1142" s="458"/>
      <c r="D1142" s="297" t="s">
        <v>510</v>
      </c>
      <c r="E1142" s="298">
        <v>0</v>
      </c>
      <c r="F1142" s="299">
        <v>9</v>
      </c>
      <c r="G1142" s="299">
        <v>26</v>
      </c>
      <c r="H1142" s="299">
        <v>35</v>
      </c>
      <c r="I1142" s="299">
        <v>5</v>
      </c>
      <c r="J1142" s="299">
        <v>9</v>
      </c>
      <c r="K1142" s="299">
        <v>12</v>
      </c>
      <c r="L1142" s="299">
        <v>0.23</v>
      </c>
      <c r="M1142" s="299">
        <v>1.9</v>
      </c>
      <c r="N1142" s="299">
        <v>2.13</v>
      </c>
      <c r="O1142" s="299"/>
      <c r="P1142" s="299" t="s">
        <v>535</v>
      </c>
      <c r="Q1142" s="299">
        <v>1.3</v>
      </c>
      <c r="R1142" s="299">
        <v>2.1</v>
      </c>
      <c r="S1142" s="300">
        <v>77</v>
      </c>
      <c r="W1142" s="309"/>
      <c r="X1142" s="309"/>
      <c r="AB1142" s="309"/>
      <c r="AC1142" s="309">
        <v>6</v>
      </c>
      <c r="AD1142" s="309">
        <v>8.0000000000000002E-3</v>
      </c>
      <c r="AE1142" s="309">
        <v>3.4000000000000002E-2</v>
      </c>
      <c r="AF1142" s="309">
        <v>2E-3</v>
      </c>
      <c r="AG1142" s="309">
        <v>0.06</v>
      </c>
      <c r="AH1142" s="309" t="s">
        <v>498</v>
      </c>
      <c r="AI1142" s="309">
        <v>6.1</v>
      </c>
      <c r="AJ1142" s="309">
        <v>0</v>
      </c>
      <c r="AL1142" s="309"/>
    </row>
    <row r="1143" spans="2:38" ht="15" customHeight="1">
      <c r="B1143" s="460"/>
      <c r="C1143" s="458"/>
      <c r="D1143" s="297" t="s">
        <v>511</v>
      </c>
      <c r="E1143" s="298">
        <v>1</v>
      </c>
      <c r="F1143" s="299">
        <v>6</v>
      </c>
      <c r="G1143" s="299">
        <v>16</v>
      </c>
      <c r="H1143" s="299">
        <v>22</v>
      </c>
      <c r="I1143" s="299">
        <v>15</v>
      </c>
      <c r="J1143" s="299">
        <v>15</v>
      </c>
      <c r="K1143" s="299">
        <v>11</v>
      </c>
      <c r="L1143" s="299">
        <v>0.17</v>
      </c>
      <c r="M1143" s="299">
        <v>1.9</v>
      </c>
      <c r="N1143" s="299">
        <v>2.0699999999999998</v>
      </c>
      <c r="O1143" s="299"/>
      <c r="P1143" s="299" t="s">
        <v>506</v>
      </c>
      <c r="Q1143" s="299">
        <v>2.8</v>
      </c>
      <c r="R1143" s="299">
        <v>3.4</v>
      </c>
      <c r="S1143" s="300">
        <v>69</v>
      </c>
      <c r="W1143" s="309"/>
      <c r="X1143" s="309"/>
      <c r="AB1143" s="309"/>
      <c r="AC1143" s="309">
        <v>-1</v>
      </c>
      <c r="AD1143" s="309">
        <v>1.2E-2</v>
      </c>
      <c r="AE1143" s="309">
        <v>3.5000000000000003E-2</v>
      </c>
      <c r="AF1143" s="309">
        <v>2E-3</v>
      </c>
      <c r="AG1143" s="309">
        <v>0.03</v>
      </c>
      <c r="AH1143" s="309" t="s">
        <v>498</v>
      </c>
      <c r="AI1143" s="309">
        <v>3.5</v>
      </c>
      <c r="AJ1143" s="309">
        <v>0</v>
      </c>
      <c r="AL1143" s="309"/>
    </row>
    <row r="1144" spans="2:38" ht="15" customHeight="1" thickBot="1">
      <c r="B1144" s="460"/>
      <c r="C1144" s="458"/>
      <c r="D1144" s="310" t="s">
        <v>512</v>
      </c>
      <c r="E1144" s="311">
        <v>1</v>
      </c>
      <c r="F1144" s="304">
        <v>1</v>
      </c>
      <c r="G1144" s="304">
        <v>7</v>
      </c>
      <c r="H1144" s="304">
        <v>8</v>
      </c>
      <c r="I1144" s="304">
        <v>28</v>
      </c>
      <c r="J1144" s="304">
        <v>9</v>
      </c>
      <c r="K1144" s="304">
        <v>6</v>
      </c>
      <c r="L1144" s="304">
        <v>7.0000000000000007E-2</v>
      </c>
      <c r="M1144" s="304">
        <v>1.9</v>
      </c>
      <c r="N1144" s="304">
        <v>1.97</v>
      </c>
      <c r="O1144" s="304"/>
      <c r="P1144" s="304" t="s">
        <v>498</v>
      </c>
      <c r="Q1144" s="304">
        <v>3.2</v>
      </c>
      <c r="R1144" s="304">
        <v>6.8</v>
      </c>
      <c r="S1144" s="305">
        <v>61</v>
      </c>
      <c r="W1144" s="309"/>
      <c r="X1144" s="309"/>
      <c r="AB1144" s="309"/>
      <c r="AC1144" s="309">
        <v>6</v>
      </c>
      <c r="AD1144" s="309">
        <v>1.2999999999999999E-2</v>
      </c>
      <c r="AE1144" s="309">
        <v>3.2000000000000001E-2</v>
      </c>
      <c r="AF1144" s="309">
        <v>2E-3</v>
      </c>
      <c r="AG1144" s="309">
        <v>0.05</v>
      </c>
      <c r="AH1144" s="309" t="s">
        <v>493</v>
      </c>
      <c r="AI1144" s="309">
        <v>2.2000000000000002</v>
      </c>
      <c r="AJ1144" s="309">
        <v>0</v>
      </c>
      <c r="AL1144" s="309"/>
    </row>
    <row r="1145" spans="2:38" ht="15" customHeight="1">
      <c r="B1145" s="460"/>
      <c r="C1145" s="458"/>
      <c r="D1145" s="293" t="s">
        <v>514</v>
      </c>
      <c r="E1145" s="294">
        <v>1</v>
      </c>
      <c r="F1145" s="295">
        <v>1</v>
      </c>
      <c r="G1145" s="295">
        <v>5</v>
      </c>
      <c r="H1145" s="295">
        <v>6</v>
      </c>
      <c r="I1145" s="295">
        <v>34</v>
      </c>
      <c r="J1145" s="295">
        <v>9</v>
      </c>
      <c r="K1145" s="295">
        <v>-1</v>
      </c>
      <c r="L1145" s="295">
        <v>0.15</v>
      </c>
      <c r="M1145" s="295">
        <v>1.89</v>
      </c>
      <c r="N1145" s="295">
        <v>2.04</v>
      </c>
      <c r="O1145" s="295"/>
      <c r="P1145" s="295" t="s">
        <v>498</v>
      </c>
      <c r="Q1145" s="295">
        <v>4.5</v>
      </c>
      <c r="R1145" s="295">
        <v>8.4</v>
      </c>
      <c r="S1145" s="296">
        <v>37</v>
      </c>
      <c r="W1145" s="309"/>
      <c r="X1145" s="309"/>
      <c r="AB1145" s="309"/>
      <c r="AC1145" s="309">
        <v>1</v>
      </c>
      <c r="AD1145" s="309">
        <v>3.0000000000000001E-3</v>
      </c>
      <c r="AE1145" s="309">
        <v>2.5999999999999999E-2</v>
      </c>
      <c r="AF1145" s="309">
        <v>5.0000000000000001E-3</v>
      </c>
      <c r="AG1145" s="309">
        <v>0.06</v>
      </c>
      <c r="AH1145" s="309" t="s">
        <v>513</v>
      </c>
      <c r="AI1145" s="309">
        <v>2</v>
      </c>
      <c r="AJ1145" s="309">
        <v>0</v>
      </c>
      <c r="AL1145" s="309"/>
    </row>
    <row r="1146" spans="2:38" ht="15" customHeight="1">
      <c r="B1146" s="460"/>
      <c r="C1146" s="458"/>
      <c r="D1146" s="297" t="s">
        <v>516</v>
      </c>
      <c r="E1146" s="298">
        <v>1</v>
      </c>
      <c r="F1146" s="299">
        <v>1</v>
      </c>
      <c r="G1146" s="299">
        <v>5</v>
      </c>
      <c r="H1146" s="299">
        <v>6</v>
      </c>
      <c r="I1146" s="299">
        <v>37</v>
      </c>
      <c r="J1146" s="299">
        <v>9</v>
      </c>
      <c r="K1146" s="299">
        <v>3</v>
      </c>
      <c r="L1146" s="299">
        <v>0.04</v>
      </c>
      <c r="M1146" s="299">
        <v>1.87</v>
      </c>
      <c r="N1146" s="299">
        <v>1.91</v>
      </c>
      <c r="O1146" s="299"/>
      <c r="P1146" s="299" t="s">
        <v>493</v>
      </c>
      <c r="Q1146" s="299">
        <v>5.5</v>
      </c>
      <c r="R1146" s="299">
        <v>9.1</v>
      </c>
      <c r="S1146" s="300">
        <v>38</v>
      </c>
      <c r="W1146" s="309"/>
      <c r="X1146" s="309"/>
      <c r="AB1146" s="309"/>
      <c r="AC1146" s="309">
        <v>4</v>
      </c>
      <c r="AD1146" s="309">
        <v>1.2E-2</v>
      </c>
      <c r="AE1146" s="309">
        <v>1.7999999999999999E-2</v>
      </c>
      <c r="AF1146" s="309">
        <v>1.6E-2</v>
      </c>
      <c r="AG1146" s="309">
        <v>7.0000000000000007E-2</v>
      </c>
      <c r="AH1146" s="309" t="s">
        <v>498</v>
      </c>
      <c r="AI1146" s="309">
        <v>0.3</v>
      </c>
      <c r="AJ1146" s="309">
        <v>0</v>
      </c>
      <c r="AL1146" s="309"/>
    </row>
    <row r="1147" spans="2:38" ht="15" customHeight="1">
      <c r="B1147" s="460"/>
      <c r="C1147" s="458"/>
      <c r="D1147" s="297" t="s">
        <v>517</v>
      </c>
      <c r="E1147" s="298">
        <v>1</v>
      </c>
      <c r="F1147" s="299">
        <v>0</v>
      </c>
      <c r="G1147" s="299">
        <v>3</v>
      </c>
      <c r="H1147" s="299">
        <v>3</v>
      </c>
      <c r="I1147" s="299">
        <v>38</v>
      </c>
      <c r="J1147" s="299">
        <v>7</v>
      </c>
      <c r="K1147" s="299">
        <v>-1</v>
      </c>
      <c r="L1147" s="299">
        <v>0.06</v>
      </c>
      <c r="M1147" s="299">
        <v>1.86</v>
      </c>
      <c r="N1147" s="299">
        <v>1.92</v>
      </c>
      <c r="O1147" s="299"/>
      <c r="P1147" s="299" t="s">
        <v>493</v>
      </c>
      <c r="Q1147" s="299">
        <v>7</v>
      </c>
      <c r="R1147" s="299">
        <v>7.6</v>
      </c>
      <c r="S1147" s="300">
        <v>47</v>
      </c>
      <c r="W1147" s="309"/>
      <c r="X1147" s="309"/>
      <c r="AB1147" s="309"/>
      <c r="AC1147" s="309">
        <v>12</v>
      </c>
      <c r="AD1147" s="309">
        <v>8.9999999999999993E-3</v>
      </c>
      <c r="AE1147" s="309">
        <v>5.0000000000000001E-3</v>
      </c>
      <c r="AF1147" s="309">
        <v>3.5000000000000003E-2</v>
      </c>
      <c r="AG1147" s="309">
        <v>0.23</v>
      </c>
      <c r="AH1147" s="309" t="s">
        <v>535</v>
      </c>
      <c r="AI1147" s="309">
        <v>1.3</v>
      </c>
      <c r="AJ1147" s="309">
        <v>0</v>
      </c>
      <c r="AL1147" s="309"/>
    </row>
    <row r="1148" spans="2:38" ht="15" customHeight="1">
      <c r="B1148" s="460"/>
      <c r="C1148" s="458"/>
      <c r="D1148" s="297" t="s">
        <v>519</v>
      </c>
      <c r="E1148" s="298">
        <v>1</v>
      </c>
      <c r="F1148" s="299">
        <v>0</v>
      </c>
      <c r="G1148" s="299">
        <v>3</v>
      </c>
      <c r="H1148" s="299">
        <v>3</v>
      </c>
      <c r="I1148" s="299">
        <v>37</v>
      </c>
      <c r="J1148" s="299">
        <v>6</v>
      </c>
      <c r="K1148" s="299">
        <v>3</v>
      </c>
      <c r="L1148" s="299">
        <v>0.05</v>
      </c>
      <c r="M1148" s="299">
        <v>1.87</v>
      </c>
      <c r="N1148" s="299">
        <v>1.92</v>
      </c>
      <c r="O1148" s="299"/>
      <c r="P1148" s="299" t="s">
        <v>493</v>
      </c>
      <c r="Q1148" s="299">
        <v>7.1</v>
      </c>
      <c r="R1148" s="299">
        <v>8.6999999999999993</v>
      </c>
      <c r="S1148" s="300">
        <v>35</v>
      </c>
      <c r="W1148" s="309"/>
      <c r="X1148" s="309"/>
      <c r="AB1148" s="309"/>
      <c r="AC1148" s="309">
        <v>11</v>
      </c>
      <c r="AD1148" s="309">
        <v>1.4999999999999999E-2</v>
      </c>
      <c r="AE1148" s="309">
        <v>1.4999999999999999E-2</v>
      </c>
      <c r="AF1148" s="309">
        <v>2.1999999999999999E-2</v>
      </c>
      <c r="AG1148" s="309">
        <v>0.17</v>
      </c>
      <c r="AH1148" s="309" t="s">
        <v>506</v>
      </c>
      <c r="AI1148" s="309">
        <v>2.8</v>
      </c>
      <c r="AJ1148" s="309">
        <v>1E-3</v>
      </c>
      <c r="AL1148" s="309"/>
    </row>
    <row r="1149" spans="2:38" ht="15" customHeight="1">
      <c r="B1149" s="460"/>
      <c r="C1149" s="458"/>
      <c r="D1149" s="297" t="s">
        <v>520</v>
      </c>
      <c r="E1149" s="298">
        <v>1</v>
      </c>
      <c r="F1149" s="299">
        <v>0</v>
      </c>
      <c r="G1149" s="299">
        <v>3</v>
      </c>
      <c r="H1149" s="299">
        <v>3</v>
      </c>
      <c r="I1149" s="299">
        <v>39</v>
      </c>
      <c r="J1149" s="299">
        <v>7</v>
      </c>
      <c r="K1149" s="299">
        <v>7</v>
      </c>
      <c r="L1149" s="299">
        <v>0.06</v>
      </c>
      <c r="M1149" s="299">
        <v>1.89</v>
      </c>
      <c r="N1149" s="299">
        <v>1.95</v>
      </c>
      <c r="O1149" s="299"/>
      <c r="P1149" s="299" t="s">
        <v>493</v>
      </c>
      <c r="Q1149" s="299">
        <v>3.7</v>
      </c>
      <c r="R1149" s="299">
        <v>8.6</v>
      </c>
      <c r="S1149" s="300">
        <v>30</v>
      </c>
      <c r="W1149" s="309"/>
      <c r="X1149" s="309"/>
      <c r="AB1149" s="309"/>
      <c r="AC1149" s="309">
        <v>6</v>
      </c>
      <c r="AD1149" s="309">
        <v>8.9999999999999993E-3</v>
      </c>
      <c r="AE1149" s="309">
        <v>2.8000000000000001E-2</v>
      </c>
      <c r="AF1149" s="309">
        <v>8.0000000000000002E-3</v>
      </c>
      <c r="AG1149" s="309">
        <v>7.0000000000000007E-2</v>
      </c>
      <c r="AH1149" s="309" t="s">
        <v>498</v>
      </c>
      <c r="AI1149" s="309">
        <v>3.2</v>
      </c>
      <c r="AJ1149" s="309">
        <v>1E-3</v>
      </c>
      <c r="AL1149" s="309"/>
    </row>
    <row r="1150" spans="2:38" ht="15" customHeight="1">
      <c r="B1150" s="460"/>
      <c r="C1150" s="458"/>
      <c r="D1150" s="297" t="s">
        <v>521</v>
      </c>
      <c r="E1150" s="298">
        <v>1</v>
      </c>
      <c r="F1150" s="299">
        <v>0</v>
      </c>
      <c r="G1150" s="299">
        <v>4</v>
      </c>
      <c r="H1150" s="299">
        <v>4</v>
      </c>
      <c r="I1150" s="299">
        <v>40</v>
      </c>
      <c r="J1150" s="299">
        <v>13</v>
      </c>
      <c r="K1150" s="299">
        <v>8</v>
      </c>
      <c r="L1150" s="299">
        <v>0.08</v>
      </c>
      <c r="M1150" s="299">
        <v>1.89</v>
      </c>
      <c r="N1150" s="299">
        <v>1.97</v>
      </c>
      <c r="O1150" s="299"/>
      <c r="P1150" s="299" t="s">
        <v>493</v>
      </c>
      <c r="Q1150" s="299">
        <v>4.9000000000000004</v>
      </c>
      <c r="R1150" s="299">
        <v>7</v>
      </c>
      <c r="S1150" s="300">
        <v>35</v>
      </c>
      <c r="W1150" s="309"/>
      <c r="X1150" s="309"/>
      <c r="AB1150" s="309"/>
      <c r="AC1150" s="309">
        <v>-1</v>
      </c>
      <c r="AD1150" s="309">
        <v>8.9999999999999993E-3</v>
      </c>
      <c r="AE1150" s="309">
        <v>3.4000000000000002E-2</v>
      </c>
      <c r="AF1150" s="309">
        <v>6.0000000000000001E-3</v>
      </c>
      <c r="AG1150" s="309">
        <v>0.15</v>
      </c>
      <c r="AH1150" s="309" t="s">
        <v>498</v>
      </c>
      <c r="AI1150" s="309">
        <v>4.5</v>
      </c>
      <c r="AJ1150" s="309">
        <v>1E-3</v>
      </c>
      <c r="AL1150" s="309"/>
    </row>
    <row r="1151" spans="2:38" ht="15" customHeight="1">
      <c r="B1151" s="460"/>
      <c r="C1151" s="458"/>
      <c r="D1151" s="297" t="s">
        <v>522</v>
      </c>
      <c r="E1151" s="298">
        <v>1</v>
      </c>
      <c r="F1151" s="299">
        <v>0</v>
      </c>
      <c r="G1151" s="299">
        <v>4</v>
      </c>
      <c r="H1151" s="299">
        <v>4</v>
      </c>
      <c r="I1151" s="299">
        <v>38</v>
      </c>
      <c r="J1151" s="299">
        <v>15</v>
      </c>
      <c r="K1151" s="299">
        <v>8</v>
      </c>
      <c r="L1151" s="299">
        <v>7.0000000000000007E-2</v>
      </c>
      <c r="M1151" s="299">
        <v>1.89</v>
      </c>
      <c r="N1151" s="299">
        <v>1.96</v>
      </c>
      <c r="O1151" s="299"/>
      <c r="P1151" s="299" t="s">
        <v>498</v>
      </c>
      <c r="Q1151" s="299">
        <v>2.2000000000000002</v>
      </c>
      <c r="R1151" s="299">
        <v>5.2</v>
      </c>
      <c r="S1151" s="300">
        <v>37</v>
      </c>
      <c r="W1151" s="309"/>
      <c r="X1151" s="309"/>
      <c r="AB1151" s="309"/>
      <c r="AC1151" s="309">
        <v>3</v>
      </c>
      <c r="AD1151" s="309">
        <v>8.9999999999999993E-3</v>
      </c>
      <c r="AE1151" s="309">
        <v>3.6999999999999998E-2</v>
      </c>
      <c r="AF1151" s="309">
        <v>6.0000000000000001E-3</v>
      </c>
      <c r="AG1151" s="309">
        <v>0.04</v>
      </c>
      <c r="AH1151" s="309" t="s">
        <v>493</v>
      </c>
      <c r="AI1151" s="309">
        <v>5.5</v>
      </c>
      <c r="AJ1151" s="309">
        <v>1E-3</v>
      </c>
      <c r="AL1151" s="309"/>
    </row>
    <row r="1152" spans="2:38" ht="15" customHeight="1">
      <c r="B1152" s="460"/>
      <c r="C1152" s="458"/>
      <c r="D1152" s="297" t="s">
        <v>523</v>
      </c>
      <c r="E1152" s="298">
        <v>1</v>
      </c>
      <c r="F1152" s="299">
        <v>0</v>
      </c>
      <c r="G1152" s="299">
        <v>9</v>
      </c>
      <c r="H1152" s="299">
        <v>9</v>
      </c>
      <c r="I1152" s="299">
        <v>30</v>
      </c>
      <c r="J1152" s="299">
        <v>13</v>
      </c>
      <c r="K1152" s="299">
        <v>6</v>
      </c>
      <c r="L1152" s="299">
        <v>7.0000000000000007E-2</v>
      </c>
      <c r="M1152" s="299">
        <v>1.9</v>
      </c>
      <c r="N1152" s="299">
        <v>1.97</v>
      </c>
      <c r="O1152" s="299"/>
      <c r="P1152" s="299" t="s">
        <v>506</v>
      </c>
      <c r="Q1152" s="299">
        <v>2.2000000000000002</v>
      </c>
      <c r="R1152" s="299">
        <v>3.4</v>
      </c>
      <c r="S1152" s="300">
        <v>42</v>
      </c>
      <c r="W1152" s="309"/>
      <c r="X1152" s="309"/>
      <c r="AB1152" s="309"/>
      <c r="AC1152" s="309">
        <v>-1</v>
      </c>
      <c r="AD1152" s="309">
        <v>7.0000000000000001E-3</v>
      </c>
      <c r="AE1152" s="309">
        <v>3.7999999999999999E-2</v>
      </c>
      <c r="AF1152" s="309">
        <v>3.0000000000000001E-3</v>
      </c>
      <c r="AG1152" s="309">
        <v>0.06</v>
      </c>
      <c r="AH1152" s="309" t="s">
        <v>493</v>
      </c>
      <c r="AI1152" s="309">
        <v>7</v>
      </c>
      <c r="AJ1152" s="309">
        <v>1E-3</v>
      </c>
      <c r="AL1152" s="309"/>
    </row>
    <row r="1153" spans="2:38" ht="15" customHeight="1">
      <c r="B1153" s="460"/>
      <c r="C1153" s="458"/>
      <c r="D1153" s="297" t="s">
        <v>524</v>
      </c>
      <c r="E1153" s="298">
        <v>1</v>
      </c>
      <c r="F1153" s="299">
        <v>0</v>
      </c>
      <c r="G1153" s="299">
        <v>7</v>
      </c>
      <c r="H1153" s="299">
        <v>7</v>
      </c>
      <c r="I1153" s="299">
        <v>32</v>
      </c>
      <c r="J1153" s="299">
        <v>11</v>
      </c>
      <c r="K1153" s="299">
        <v>12</v>
      </c>
      <c r="L1153" s="299">
        <v>0.08</v>
      </c>
      <c r="M1153" s="299">
        <v>1.91</v>
      </c>
      <c r="N1153" s="299">
        <v>1.99</v>
      </c>
      <c r="O1153" s="299"/>
      <c r="P1153" s="299" t="s">
        <v>498</v>
      </c>
      <c r="Q1153" s="299">
        <v>1.3</v>
      </c>
      <c r="R1153" s="299">
        <v>1.8</v>
      </c>
      <c r="S1153" s="300">
        <v>53</v>
      </c>
      <c r="W1153" s="309"/>
      <c r="X1153" s="309"/>
      <c r="AB1153" s="309"/>
      <c r="AC1153" s="309">
        <v>3</v>
      </c>
      <c r="AD1153" s="309">
        <v>6.0000000000000001E-3</v>
      </c>
      <c r="AE1153" s="309">
        <v>3.6999999999999998E-2</v>
      </c>
      <c r="AF1153" s="309">
        <v>3.0000000000000001E-3</v>
      </c>
      <c r="AG1153" s="309">
        <v>0.05</v>
      </c>
      <c r="AH1153" s="309" t="s">
        <v>493</v>
      </c>
      <c r="AI1153" s="309">
        <v>7.1</v>
      </c>
      <c r="AJ1153" s="309">
        <v>1E-3</v>
      </c>
      <c r="AL1153" s="309"/>
    </row>
    <row r="1154" spans="2:38" ht="15" customHeight="1">
      <c r="B1154" s="460"/>
      <c r="C1154" s="458"/>
      <c r="D1154" s="297" t="s">
        <v>525</v>
      </c>
      <c r="E1154" s="298">
        <v>1</v>
      </c>
      <c r="F1154" s="299">
        <v>0</v>
      </c>
      <c r="G1154" s="299">
        <v>14</v>
      </c>
      <c r="H1154" s="299">
        <v>14</v>
      </c>
      <c r="I1154" s="299">
        <v>23</v>
      </c>
      <c r="J1154" s="299">
        <v>18</v>
      </c>
      <c r="K1154" s="299">
        <v>14</v>
      </c>
      <c r="L1154" s="299">
        <v>0.16</v>
      </c>
      <c r="M1154" s="299">
        <v>1.92</v>
      </c>
      <c r="N1154" s="299">
        <v>2.08</v>
      </c>
      <c r="O1154" s="299"/>
      <c r="P1154" s="299" t="s">
        <v>506</v>
      </c>
      <c r="Q1154" s="299">
        <v>1.1000000000000001</v>
      </c>
      <c r="R1154" s="299">
        <v>0.5</v>
      </c>
      <c r="S1154" s="300">
        <v>56</v>
      </c>
      <c r="W1154" s="309"/>
      <c r="X1154" s="309"/>
      <c r="AB1154" s="309"/>
      <c r="AC1154" s="309">
        <v>7</v>
      </c>
      <c r="AD1154" s="309">
        <v>7.0000000000000001E-3</v>
      </c>
      <c r="AE1154" s="309">
        <v>3.9E-2</v>
      </c>
      <c r="AF1154" s="309">
        <v>3.0000000000000001E-3</v>
      </c>
      <c r="AG1154" s="309">
        <v>0.06</v>
      </c>
      <c r="AH1154" s="309" t="s">
        <v>493</v>
      </c>
      <c r="AI1154" s="309">
        <v>3.7</v>
      </c>
      <c r="AJ1154" s="309">
        <v>1E-3</v>
      </c>
      <c r="AL1154" s="309"/>
    </row>
    <row r="1155" spans="2:38" ht="15" customHeight="1">
      <c r="B1155" s="460"/>
      <c r="C1155" s="458"/>
      <c r="D1155" s="297" t="s">
        <v>526</v>
      </c>
      <c r="E1155" s="298">
        <v>1</v>
      </c>
      <c r="F1155" s="299">
        <v>0</v>
      </c>
      <c r="G1155" s="299">
        <v>14</v>
      </c>
      <c r="H1155" s="299">
        <v>14</v>
      </c>
      <c r="I1155" s="299">
        <v>22</v>
      </c>
      <c r="J1155" s="299">
        <v>21</v>
      </c>
      <c r="K1155" s="299">
        <v>16</v>
      </c>
      <c r="L1155" s="299">
        <v>0.14000000000000001</v>
      </c>
      <c r="M1155" s="299">
        <v>1.93</v>
      </c>
      <c r="N1155" s="299">
        <v>2.0699999999999998</v>
      </c>
      <c r="O1155" s="299"/>
      <c r="P1155" s="299" t="s">
        <v>498</v>
      </c>
      <c r="Q1155" s="299">
        <v>1</v>
      </c>
      <c r="R1155" s="299">
        <v>-0.2</v>
      </c>
      <c r="S1155" s="300">
        <v>64</v>
      </c>
      <c r="W1155" s="309"/>
      <c r="X1155" s="309"/>
      <c r="AB1155" s="309"/>
      <c r="AC1155" s="309">
        <v>8</v>
      </c>
      <c r="AD1155" s="309">
        <v>1.2999999999999999E-2</v>
      </c>
      <c r="AE1155" s="309">
        <v>0.04</v>
      </c>
      <c r="AF1155" s="309">
        <v>4.0000000000000001E-3</v>
      </c>
      <c r="AG1155" s="309">
        <v>0.08</v>
      </c>
      <c r="AH1155" s="309" t="s">
        <v>493</v>
      </c>
      <c r="AI1155" s="309">
        <v>4.9000000000000004</v>
      </c>
      <c r="AJ1155" s="309">
        <v>1E-3</v>
      </c>
      <c r="AL1155" s="309"/>
    </row>
    <row r="1156" spans="2:38" ht="15" customHeight="1">
      <c r="B1156" s="460"/>
      <c r="C1156" s="458"/>
      <c r="D1156" s="297" t="s">
        <v>527</v>
      </c>
      <c r="E1156" s="298">
        <v>1</v>
      </c>
      <c r="F1156" s="299">
        <v>0</v>
      </c>
      <c r="G1156" s="299">
        <v>8</v>
      </c>
      <c r="H1156" s="299">
        <v>8</v>
      </c>
      <c r="I1156" s="299">
        <v>22</v>
      </c>
      <c r="J1156" s="299">
        <v>8</v>
      </c>
      <c r="K1156" s="299">
        <v>8</v>
      </c>
      <c r="L1156" s="299">
        <v>0.11</v>
      </c>
      <c r="M1156" s="299">
        <v>1.96</v>
      </c>
      <c r="N1156" s="299">
        <v>2.0699999999999998</v>
      </c>
      <c r="O1156" s="299"/>
      <c r="P1156" s="299" t="s">
        <v>506</v>
      </c>
      <c r="Q1156" s="299">
        <v>1.1000000000000001</v>
      </c>
      <c r="R1156" s="299">
        <v>-0.8</v>
      </c>
      <c r="S1156" s="300">
        <v>65</v>
      </c>
      <c r="W1156" s="309"/>
      <c r="X1156" s="309"/>
      <c r="AB1156" s="309"/>
      <c r="AC1156" s="309">
        <v>8</v>
      </c>
      <c r="AD1156" s="309">
        <v>1.4999999999999999E-2</v>
      </c>
      <c r="AE1156" s="309">
        <v>3.7999999999999999E-2</v>
      </c>
      <c r="AF1156" s="309">
        <v>4.0000000000000001E-3</v>
      </c>
      <c r="AG1156" s="309">
        <v>7.0000000000000007E-2</v>
      </c>
      <c r="AH1156" s="309" t="s">
        <v>498</v>
      </c>
      <c r="AI1156" s="309">
        <v>2.2000000000000002</v>
      </c>
      <c r="AJ1156" s="309">
        <v>1E-3</v>
      </c>
      <c r="AL1156" s="309"/>
    </row>
    <row r="1157" spans="2:38" ht="15" customHeight="1">
      <c r="B1157" s="460"/>
      <c r="C1157" s="458"/>
      <c r="D1157" s="297" t="s">
        <v>528</v>
      </c>
      <c r="E1157" s="298">
        <v>0</v>
      </c>
      <c r="F1157" s="299">
        <v>0</v>
      </c>
      <c r="G1157" s="299">
        <v>7</v>
      </c>
      <c r="H1157" s="299">
        <v>7</v>
      </c>
      <c r="I1157" s="299">
        <v>20</v>
      </c>
      <c r="J1157" s="299">
        <v>10</v>
      </c>
      <c r="K1157" s="299">
        <v>7</v>
      </c>
      <c r="L1157" s="299">
        <v>0.09</v>
      </c>
      <c r="M1157" s="299">
        <v>2</v>
      </c>
      <c r="N1157" s="299">
        <v>2.09</v>
      </c>
      <c r="O1157" s="299"/>
      <c r="P1157" s="299" t="s">
        <v>539</v>
      </c>
      <c r="Q1157" s="299">
        <v>1.3</v>
      </c>
      <c r="R1157" s="299">
        <v>-2.5</v>
      </c>
      <c r="S1157" s="300">
        <v>71</v>
      </c>
      <c r="W1157" s="309"/>
      <c r="X1157" s="309"/>
      <c r="AB1157" s="309"/>
      <c r="AC1157" s="309">
        <v>6</v>
      </c>
      <c r="AD1157" s="309">
        <v>1.2999999999999999E-2</v>
      </c>
      <c r="AE1157" s="309">
        <v>0.03</v>
      </c>
      <c r="AF1157" s="309">
        <v>8.9999999999999993E-3</v>
      </c>
      <c r="AG1157" s="309">
        <v>7.0000000000000007E-2</v>
      </c>
      <c r="AH1157" s="309" t="s">
        <v>506</v>
      </c>
      <c r="AI1157" s="309">
        <v>2.2000000000000002</v>
      </c>
      <c r="AJ1157" s="309">
        <v>1E-3</v>
      </c>
      <c r="AL1157" s="309"/>
    </row>
    <row r="1158" spans="2:38" ht="15" customHeight="1">
      <c r="B1158" s="460"/>
      <c r="C1158" s="459"/>
      <c r="D1158" s="297" t="s">
        <v>529</v>
      </c>
      <c r="E1158" s="298">
        <v>0</v>
      </c>
      <c r="F1158" s="299">
        <v>0</v>
      </c>
      <c r="G1158" s="299">
        <v>6</v>
      </c>
      <c r="H1158" s="299">
        <v>6</v>
      </c>
      <c r="I1158" s="299">
        <v>21</v>
      </c>
      <c r="J1158" s="299">
        <v>9</v>
      </c>
      <c r="K1158" s="299">
        <v>5</v>
      </c>
      <c r="L1158" s="299">
        <v>0.11</v>
      </c>
      <c r="M1158" s="299">
        <v>1.98</v>
      </c>
      <c r="N1158" s="299">
        <v>2.09</v>
      </c>
      <c r="O1158" s="299"/>
      <c r="P1158" s="299" t="s">
        <v>493</v>
      </c>
      <c r="Q1158" s="299">
        <v>0.7</v>
      </c>
      <c r="R1158" s="299">
        <v>-1.4</v>
      </c>
      <c r="S1158" s="300">
        <v>71</v>
      </c>
      <c r="W1158" s="309"/>
      <c r="X1158" s="309"/>
      <c r="AB1158" s="309"/>
      <c r="AC1158" s="309">
        <v>12</v>
      </c>
      <c r="AD1158" s="309">
        <v>1.0999999999999999E-2</v>
      </c>
      <c r="AE1158" s="309">
        <v>3.2000000000000001E-2</v>
      </c>
      <c r="AF1158" s="309">
        <v>7.0000000000000001E-3</v>
      </c>
      <c r="AG1158" s="309">
        <v>0.08</v>
      </c>
      <c r="AH1158" s="309" t="s">
        <v>498</v>
      </c>
      <c r="AI1158" s="309">
        <v>1.3</v>
      </c>
      <c r="AJ1158" s="309">
        <v>1E-3</v>
      </c>
      <c r="AL1158" s="309"/>
    </row>
    <row r="1159" spans="2:38" ht="15" customHeight="1">
      <c r="B1159" s="460"/>
      <c r="C1159" s="457">
        <v>42757</v>
      </c>
      <c r="D1159" s="297" t="s">
        <v>492</v>
      </c>
      <c r="E1159" s="298">
        <v>0</v>
      </c>
      <c r="F1159" s="299">
        <v>0</v>
      </c>
      <c r="G1159" s="299">
        <v>7</v>
      </c>
      <c r="H1159" s="299">
        <v>7</v>
      </c>
      <c r="I1159" s="299">
        <v>18</v>
      </c>
      <c r="J1159" s="299">
        <v>12</v>
      </c>
      <c r="K1159" s="299">
        <v>6</v>
      </c>
      <c r="L1159" s="299">
        <v>0.12</v>
      </c>
      <c r="M1159" s="299">
        <v>1.97</v>
      </c>
      <c r="N1159" s="299">
        <v>2.09</v>
      </c>
      <c r="O1159" s="299"/>
      <c r="P1159" s="299" t="s">
        <v>498</v>
      </c>
      <c r="Q1159" s="299">
        <v>0.4</v>
      </c>
      <c r="R1159" s="299">
        <v>-0.7</v>
      </c>
      <c r="S1159" s="300">
        <v>65</v>
      </c>
      <c r="W1159" s="309"/>
      <c r="AB1159" s="309"/>
      <c r="AC1159" s="309">
        <v>14</v>
      </c>
      <c r="AD1159" s="309">
        <v>1.7999999999999999E-2</v>
      </c>
      <c r="AE1159" s="309">
        <v>2.3E-2</v>
      </c>
      <c r="AF1159" s="309">
        <v>1.4E-2</v>
      </c>
      <c r="AG1159" s="309">
        <v>0.16</v>
      </c>
      <c r="AH1159" s="309" t="s">
        <v>506</v>
      </c>
      <c r="AI1159" s="309">
        <v>1.1000000000000001</v>
      </c>
      <c r="AJ1159" s="309">
        <v>1E-3</v>
      </c>
      <c r="AL1159" s="309"/>
    </row>
    <row r="1160" spans="2:38" ht="15" customHeight="1">
      <c r="B1160" s="460"/>
      <c r="C1160" s="458"/>
      <c r="D1160" s="297" t="s">
        <v>495</v>
      </c>
      <c r="E1160" s="298">
        <v>1</v>
      </c>
      <c r="F1160" s="299">
        <v>0</v>
      </c>
      <c r="G1160" s="299">
        <v>7</v>
      </c>
      <c r="H1160" s="299">
        <v>7</v>
      </c>
      <c r="I1160" s="299">
        <v>15</v>
      </c>
      <c r="J1160" s="299">
        <v>14</v>
      </c>
      <c r="K1160" s="299">
        <v>10</v>
      </c>
      <c r="L1160" s="299">
        <v>0.09</v>
      </c>
      <c r="M1160" s="299">
        <v>1.98</v>
      </c>
      <c r="N1160" s="299">
        <v>2.0699999999999998</v>
      </c>
      <c r="O1160" s="299"/>
      <c r="P1160" s="299" t="s">
        <v>506</v>
      </c>
      <c r="Q1160" s="299">
        <v>0.7</v>
      </c>
      <c r="R1160" s="299">
        <v>-0.8</v>
      </c>
      <c r="S1160" s="300">
        <v>64</v>
      </c>
      <c r="W1160" s="309"/>
      <c r="X1160" s="309"/>
      <c r="AB1160" s="309"/>
      <c r="AC1160" s="309">
        <v>16</v>
      </c>
      <c r="AD1160" s="309">
        <v>2.1000000000000001E-2</v>
      </c>
      <c r="AE1160" s="309">
        <v>2.1999999999999999E-2</v>
      </c>
      <c r="AF1160" s="309">
        <v>1.4E-2</v>
      </c>
      <c r="AG1160" s="309">
        <v>0.14000000000000001</v>
      </c>
      <c r="AH1160" s="309" t="s">
        <v>498</v>
      </c>
      <c r="AI1160" s="309">
        <v>1</v>
      </c>
      <c r="AJ1160" s="309">
        <v>1E-3</v>
      </c>
      <c r="AL1160" s="309"/>
    </row>
    <row r="1161" spans="2:38" ht="15" customHeight="1">
      <c r="B1161" s="460"/>
      <c r="C1161" s="458"/>
      <c r="D1161" s="297" t="s">
        <v>497</v>
      </c>
      <c r="E1161" s="298">
        <v>1</v>
      </c>
      <c r="F1161" s="299">
        <v>0</v>
      </c>
      <c r="G1161" s="299">
        <v>7</v>
      </c>
      <c r="H1161" s="299">
        <v>7</v>
      </c>
      <c r="I1161" s="299">
        <v>13</v>
      </c>
      <c r="J1161" s="299">
        <v>18</v>
      </c>
      <c r="K1161" s="299">
        <v>9</v>
      </c>
      <c r="L1161" s="299">
        <v>0.12</v>
      </c>
      <c r="M1161" s="299">
        <v>2.0299999999999998</v>
      </c>
      <c r="N1161" s="299">
        <v>2.15</v>
      </c>
      <c r="O1161" s="299"/>
      <c r="P1161" s="299" t="s">
        <v>531</v>
      </c>
      <c r="Q1161" s="299">
        <v>1.1000000000000001</v>
      </c>
      <c r="R1161" s="299">
        <v>-0.8</v>
      </c>
      <c r="S1161" s="300">
        <v>60</v>
      </c>
      <c r="W1161" s="309"/>
      <c r="X1161" s="309"/>
      <c r="AB1161" s="309"/>
      <c r="AC1161" s="309">
        <v>8</v>
      </c>
      <c r="AD1161" s="309">
        <v>8.0000000000000002E-3</v>
      </c>
      <c r="AE1161" s="309">
        <v>2.1999999999999999E-2</v>
      </c>
      <c r="AF1161" s="309">
        <v>8.0000000000000002E-3</v>
      </c>
      <c r="AG1161" s="309">
        <v>0.11</v>
      </c>
      <c r="AH1161" s="309" t="s">
        <v>506</v>
      </c>
      <c r="AI1161" s="309">
        <v>1.1000000000000001</v>
      </c>
      <c r="AJ1161" s="309">
        <v>1E-3</v>
      </c>
      <c r="AL1161" s="309"/>
    </row>
    <row r="1162" spans="2:38" ht="15" customHeight="1">
      <c r="B1162" s="460"/>
      <c r="C1162" s="458"/>
      <c r="D1162" s="297" t="s">
        <v>500</v>
      </c>
      <c r="E1162" s="298">
        <v>1</v>
      </c>
      <c r="F1162" s="299">
        <v>0</v>
      </c>
      <c r="G1162" s="299">
        <v>5</v>
      </c>
      <c r="H1162" s="299">
        <v>5</v>
      </c>
      <c r="I1162" s="299">
        <v>16</v>
      </c>
      <c r="J1162" s="299">
        <v>11</v>
      </c>
      <c r="K1162" s="299">
        <v>9</v>
      </c>
      <c r="L1162" s="299">
        <v>0.1</v>
      </c>
      <c r="M1162" s="299">
        <v>2.14</v>
      </c>
      <c r="N1162" s="299">
        <v>2.2400000000000002</v>
      </c>
      <c r="O1162" s="299"/>
      <c r="P1162" s="299" t="s">
        <v>498</v>
      </c>
      <c r="Q1162" s="299">
        <v>1.7</v>
      </c>
      <c r="R1162" s="299">
        <v>-1.9</v>
      </c>
      <c r="S1162" s="300">
        <v>60</v>
      </c>
      <c r="W1162" s="309"/>
      <c r="X1162" s="309"/>
      <c r="AB1162" s="309"/>
      <c r="AC1162" s="309">
        <v>7</v>
      </c>
      <c r="AD1162" s="309">
        <v>0.01</v>
      </c>
      <c r="AE1162" s="309">
        <v>0.02</v>
      </c>
      <c r="AF1162" s="309">
        <v>7.0000000000000001E-3</v>
      </c>
      <c r="AG1162" s="309">
        <v>0.09</v>
      </c>
      <c r="AH1162" s="309" t="s">
        <v>539</v>
      </c>
      <c r="AI1162" s="309">
        <v>1.3</v>
      </c>
      <c r="AJ1162" s="309">
        <v>0</v>
      </c>
      <c r="AL1162" s="309"/>
    </row>
    <row r="1163" spans="2:38" ht="15" customHeight="1">
      <c r="B1163" s="460"/>
      <c r="C1163" s="458"/>
      <c r="D1163" s="297" t="s">
        <v>503</v>
      </c>
      <c r="E1163" s="298">
        <v>0</v>
      </c>
      <c r="F1163" s="299">
        <v>0</v>
      </c>
      <c r="G1163" s="299">
        <v>4</v>
      </c>
      <c r="H1163" s="299">
        <v>4</v>
      </c>
      <c r="I1163" s="299">
        <v>15</v>
      </c>
      <c r="J1163" s="299">
        <v>10</v>
      </c>
      <c r="K1163" s="299">
        <v>6</v>
      </c>
      <c r="L1163" s="299">
        <v>0.06</v>
      </c>
      <c r="M1163" s="299">
        <v>2.1800000000000002</v>
      </c>
      <c r="N1163" s="299">
        <v>2.2400000000000002</v>
      </c>
      <c r="O1163" s="299"/>
      <c r="P1163" s="299" t="s">
        <v>498</v>
      </c>
      <c r="Q1163" s="299">
        <v>1.8</v>
      </c>
      <c r="R1163" s="299">
        <v>-0.5</v>
      </c>
      <c r="S1163" s="300">
        <v>65</v>
      </c>
      <c r="W1163" s="309"/>
      <c r="X1163" s="309"/>
      <c r="AB1163" s="309"/>
      <c r="AC1163" s="309">
        <v>5</v>
      </c>
      <c r="AD1163" s="309">
        <v>8.9999999999999993E-3</v>
      </c>
      <c r="AE1163" s="309">
        <v>2.1000000000000001E-2</v>
      </c>
      <c r="AF1163" s="309">
        <v>6.0000000000000001E-3</v>
      </c>
      <c r="AG1163" s="309">
        <v>0.11</v>
      </c>
      <c r="AH1163" s="309" t="s">
        <v>493</v>
      </c>
      <c r="AI1163" s="309">
        <v>0.7</v>
      </c>
      <c r="AJ1163" s="309">
        <v>0</v>
      </c>
      <c r="AL1163" s="309"/>
    </row>
    <row r="1164" spans="2:38" ht="15" customHeight="1">
      <c r="B1164" s="460"/>
      <c r="C1164" s="458"/>
      <c r="D1164" s="297" t="s">
        <v>505</v>
      </c>
      <c r="E1164" s="298">
        <v>0</v>
      </c>
      <c r="F1164" s="299">
        <v>0</v>
      </c>
      <c r="G1164" s="299">
        <v>3</v>
      </c>
      <c r="H1164" s="299">
        <v>3</v>
      </c>
      <c r="I1164" s="299">
        <v>16</v>
      </c>
      <c r="J1164" s="299">
        <v>11</v>
      </c>
      <c r="K1164" s="299">
        <v>13</v>
      </c>
      <c r="L1164" s="299">
        <v>7.0000000000000007E-2</v>
      </c>
      <c r="M1164" s="299">
        <v>2.15</v>
      </c>
      <c r="N1164" s="299">
        <v>2.2200000000000002</v>
      </c>
      <c r="O1164" s="299"/>
      <c r="P1164" s="299" t="s">
        <v>498</v>
      </c>
      <c r="Q1164" s="299">
        <v>1.7</v>
      </c>
      <c r="R1164" s="299">
        <v>-0.9</v>
      </c>
      <c r="S1164" s="300">
        <v>72</v>
      </c>
      <c r="W1164" s="309"/>
      <c r="X1164" s="309"/>
      <c r="AB1164" s="309"/>
      <c r="AC1164" s="309">
        <v>6</v>
      </c>
      <c r="AD1164" s="309">
        <v>1.2E-2</v>
      </c>
      <c r="AE1164" s="309">
        <v>1.7999999999999999E-2</v>
      </c>
      <c r="AF1164" s="309">
        <v>7.0000000000000001E-3</v>
      </c>
      <c r="AG1164" s="309">
        <v>0.12</v>
      </c>
      <c r="AH1164" s="309" t="s">
        <v>498</v>
      </c>
      <c r="AI1164" s="309">
        <v>0.4</v>
      </c>
      <c r="AJ1164" s="309">
        <v>0</v>
      </c>
      <c r="AL1164" s="309"/>
    </row>
    <row r="1165" spans="2:38" ht="15" customHeight="1">
      <c r="B1165" s="460"/>
      <c r="C1165" s="458"/>
      <c r="D1165" s="297" t="s">
        <v>508</v>
      </c>
      <c r="E1165" s="298">
        <v>0</v>
      </c>
      <c r="F1165" s="299">
        <v>0</v>
      </c>
      <c r="G1165" s="299">
        <v>5</v>
      </c>
      <c r="H1165" s="299">
        <v>5</v>
      </c>
      <c r="I1165" s="299">
        <v>14</v>
      </c>
      <c r="J1165" s="299">
        <v>8</v>
      </c>
      <c r="K1165" s="299">
        <v>9</v>
      </c>
      <c r="L1165" s="299">
        <v>0.06</v>
      </c>
      <c r="M1165" s="299">
        <v>2.0699999999999998</v>
      </c>
      <c r="N1165" s="299">
        <v>2.13</v>
      </c>
      <c r="O1165" s="299"/>
      <c r="P1165" s="299" t="s">
        <v>493</v>
      </c>
      <c r="Q1165" s="299">
        <v>1.3</v>
      </c>
      <c r="R1165" s="299">
        <v>-2.4</v>
      </c>
      <c r="S1165" s="300">
        <v>69</v>
      </c>
      <c r="W1165" s="309"/>
      <c r="X1165" s="309"/>
      <c r="AB1165" s="309"/>
      <c r="AC1165" s="309">
        <v>10</v>
      </c>
      <c r="AD1165" s="309">
        <v>1.4E-2</v>
      </c>
      <c r="AE1165" s="309">
        <v>1.4999999999999999E-2</v>
      </c>
      <c r="AF1165" s="309">
        <v>7.0000000000000001E-3</v>
      </c>
      <c r="AG1165" s="309">
        <v>0.09</v>
      </c>
      <c r="AH1165" s="309" t="s">
        <v>506</v>
      </c>
      <c r="AI1165" s="309">
        <v>0.7</v>
      </c>
      <c r="AJ1165" s="309">
        <v>1E-3</v>
      </c>
      <c r="AL1165" s="309"/>
    </row>
    <row r="1166" spans="2:38" ht="15" customHeight="1">
      <c r="B1166" s="460"/>
      <c r="C1166" s="458"/>
      <c r="D1166" s="297" t="s">
        <v>510</v>
      </c>
      <c r="E1166" s="298">
        <v>0</v>
      </c>
      <c r="F1166" s="299">
        <v>0</v>
      </c>
      <c r="G1166" s="299">
        <v>7</v>
      </c>
      <c r="H1166" s="299">
        <v>7</v>
      </c>
      <c r="I1166" s="299">
        <v>10</v>
      </c>
      <c r="J1166" s="299">
        <v>13</v>
      </c>
      <c r="K1166" s="299">
        <v>9</v>
      </c>
      <c r="L1166" s="299">
        <v>0.15</v>
      </c>
      <c r="M1166" s="299">
        <v>2.06</v>
      </c>
      <c r="N1166" s="299">
        <v>2.21</v>
      </c>
      <c r="O1166" s="299"/>
      <c r="P1166" s="299" t="s">
        <v>515</v>
      </c>
      <c r="Q1166" s="299">
        <v>0.3</v>
      </c>
      <c r="R1166" s="299">
        <v>-0.6</v>
      </c>
      <c r="S1166" s="300">
        <v>69</v>
      </c>
      <c r="W1166" s="309"/>
      <c r="X1166" s="309"/>
      <c r="AB1166" s="309"/>
      <c r="AC1166" s="309">
        <v>9</v>
      </c>
      <c r="AD1166" s="309">
        <v>1.7999999999999999E-2</v>
      </c>
      <c r="AE1166" s="309">
        <v>1.2999999999999999E-2</v>
      </c>
      <c r="AF1166" s="309">
        <v>7.0000000000000001E-3</v>
      </c>
      <c r="AG1166" s="309">
        <v>0.12</v>
      </c>
      <c r="AH1166" s="309" t="s">
        <v>531</v>
      </c>
      <c r="AI1166" s="309">
        <v>1.1000000000000001</v>
      </c>
      <c r="AJ1166" s="309">
        <v>1E-3</v>
      </c>
      <c r="AL1166" s="309"/>
    </row>
    <row r="1167" spans="2:38" ht="15" customHeight="1">
      <c r="B1167" s="460"/>
      <c r="C1167" s="458"/>
      <c r="D1167" s="297" t="s">
        <v>511</v>
      </c>
      <c r="E1167" s="298">
        <v>1</v>
      </c>
      <c r="F1167" s="299">
        <v>1</v>
      </c>
      <c r="G1167" s="299">
        <v>7</v>
      </c>
      <c r="H1167" s="299">
        <v>8</v>
      </c>
      <c r="I1167" s="299">
        <v>15</v>
      </c>
      <c r="J1167" s="299">
        <v>16</v>
      </c>
      <c r="K1167" s="299">
        <v>15</v>
      </c>
      <c r="L1167" s="299">
        <v>0.11</v>
      </c>
      <c r="M1167" s="299">
        <v>2.0099999999999998</v>
      </c>
      <c r="N1167" s="299">
        <v>2.12</v>
      </c>
      <c r="O1167" s="299"/>
      <c r="P1167" s="299" t="s">
        <v>536</v>
      </c>
      <c r="Q1167" s="299">
        <v>0.2</v>
      </c>
      <c r="R1167" s="299">
        <v>2.2000000000000002</v>
      </c>
      <c r="S1167" s="300">
        <v>55</v>
      </c>
      <c r="W1167" s="309"/>
      <c r="X1167" s="309"/>
      <c r="AB1167" s="309"/>
      <c r="AC1167" s="309">
        <v>9</v>
      </c>
      <c r="AD1167" s="309">
        <v>1.0999999999999999E-2</v>
      </c>
      <c r="AE1167" s="309">
        <v>1.6E-2</v>
      </c>
      <c r="AF1167" s="309">
        <v>5.0000000000000001E-3</v>
      </c>
      <c r="AG1167" s="309">
        <v>0.1</v>
      </c>
      <c r="AH1167" s="309" t="s">
        <v>498</v>
      </c>
      <c r="AI1167" s="309">
        <v>1.7</v>
      </c>
      <c r="AJ1167" s="309">
        <v>1E-3</v>
      </c>
      <c r="AL1167" s="309"/>
    </row>
    <row r="1168" spans="2:38" ht="15" customHeight="1" thickBot="1">
      <c r="B1168" s="460"/>
      <c r="C1168" s="458"/>
      <c r="D1168" s="310" t="s">
        <v>512</v>
      </c>
      <c r="E1168" s="311">
        <v>1</v>
      </c>
      <c r="F1168" s="304">
        <v>1</v>
      </c>
      <c r="G1168" s="304">
        <v>6</v>
      </c>
      <c r="H1168" s="304">
        <v>7</v>
      </c>
      <c r="I1168" s="304">
        <v>25</v>
      </c>
      <c r="J1168" s="304">
        <v>24</v>
      </c>
      <c r="K1168" s="304">
        <v>15</v>
      </c>
      <c r="L1168" s="304">
        <v>0.01</v>
      </c>
      <c r="M1168" s="304">
        <v>1.96</v>
      </c>
      <c r="N1168" s="304">
        <v>1.97</v>
      </c>
      <c r="O1168" s="304"/>
      <c r="P1168" s="304" t="s">
        <v>533</v>
      </c>
      <c r="Q1168" s="304">
        <v>1.1000000000000001</v>
      </c>
      <c r="R1168" s="304">
        <v>5.2</v>
      </c>
      <c r="S1168" s="305">
        <v>47</v>
      </c>
      <c r="W1168" s="309"/>
      <c r="X1168" s="309"/>
      <c r="AB1168" s="309"/>
      <c r="AC1168" s="309">
        <v>6</v>
      </c>
      <c r="AD1168" s="309">
        <v>0.01</v>
      </c>
      <c r="AE1168" s="309">
        <v>1.4999999999999999E-2</v>
      </c>
      <c r="AF1168" s="309">
        <v>4.0000000000000001E-3</v>
      </c>
      <c r="AG1168" s="309">
        <v>0.06</v>
      </c>
      <c r="AH1168" s="309" t="s">
        <v>498</v>
      </c>
      <c r="AI1168" s="309">
        <v>1.8</v>
      </c>
      <c r="AJ1168" s="309">
        <v>0</v>
      </c>
      <c r="AL1168" s="309"/>
    </row>
    <row r="1169" spans="2:38" ht="15" customHeight="1">
      <c r="B1169" s="460"/>
      <c r="C1169" s="458"/>
      <c r="D1169" s="293" t="s">
        <v>514</v>
      </c>
      <c r="E1169" s="294">
        <v>1</v>
      </c>
      <c r="F1169" s="295">
        <v>1</v>
      </c>
      <c r="G1169" s="295">
        <v>7</v>
      </c>
      <c r="H1169" s="295">
        <v>8</v>
      </c>
      <c r="I1169" s="295">
        <v>32</v>
      </c>
      <c r="J1169" s="295">
        <v>27</v>
      </c>
      <c r="K1169" s="295">
        <v>21</v>
      </c>
      <c r="L1169" s="295">
        <v>0.11</v>
      </c>
      <c r="M1169" s="295">
        <v>1.92</v>
      </c>
      <c r="N1169" s="295">
        <v>2.0299999999999998</v>
      </c>
      <c r="O1169" s="295"/>
      <c r="P1169" s="295" t="s">
        <v>533</v>
      </c>
      <c r="Q1169" s="295">
        <v>4.0999999999999996</v>
      </c>
      <c r="R1169" s="295">
        <v>5.9</v>
      </c>
      <c r="S1169" s="296">
        <v>44</v>
      </c>
      <c r="W1169" s="309"/>
      <c r="X1169" s="309"/>
      <c r="AB1169" s="309"/>
      <c r="AC1169" s="309">
        <v>13</v>
      </c>
      <c r="AD1169" s="309">
        <v>1.0999999999999999E-2</v>
      </c>
      <c r="AE1169" s="309">
        <v>1.6E-2</v>
      </c>
      <c r="AF1169" s="309">
        <v>3.0000000000000001E-3</v>
      </c>
      <c r="AG1169" s="309">
        <v>7.0000000000000007E-2</v>
      </c>
      <c r="AH1169" s="309" t="s">
        <v>498</v>
      </c>
      <c r="AI1169" s="309">
        <v>1.7</v>
      </c>
      <c r="AJ1169" s="309">
        <v>0</v>
      </c>
      <c r="AL1169" s="309"/>
    </row>
    <row r="1170" spans="2:38" ht="15" customHeight="1">
      <c r="B1170" s="460"/>
      <c r="C1170" s="458"/>
      <c r="D1170" s="297" t="s">
        <v>516</v>
      </c>
      <c r="E1170" s="298">
        <v>2</v>
      </c>
      <c r="F1170" s="299">
        <v>1</v>
      </c>
      <c r="G1170" s="299">
        <v>10</v>
      </c>
      <c r="H1170" s="299">
        <v>11</v>
      </c>
      <c r="I1170" s="299">
        <v>34</v>
      </c>
      <c r="J1170" s="299">
        <v>23</v>
      </c>
      <c r="K1170" s="299">
        <v>23</v>
      </c>
      <c r="L1170" s="299">
        <v>0.12</v>
      </c>
      <c r="M1170" s="299">
        <v>1.93</v>
      </c>
      <c r="N1170" s="299">
        <v>2.0499999999999998</v>
      </c>
      <c r="O1170" s="299"/>
      <c r="P1170" s="299" t="s">
        <v>515</v>
      </c>
      <c r="Q1170" s="299">
        <v>4.0999999999999996</v>
      </c>
      <c r="R1170" s="299">
        <v>7.8</v>
      </c>
      <c r="S1170" s="300">
        <v>36</v>
      </c>
      <c r="W1170" s="309"/>
      <c r="X1170" s="309"/>
      <c r="AB1170" s="309"/>
      <c r="AC1170" s="309">
        <v>9</v>
      </c>
      <c r="AD1170" s="309">
        <v>8.0000000000000002E-3</v>
      </c>
      <c r="AE1170" s="309">
        <v>1.4E-2</v>
      </c>
      <c r="AF1170" s="309">
        <v>5.0000000000000001E-3</v>
      </c>
      <c r="AG1170" s="309">
        <v>0.06</v>
      </c>
      <c r="AH1170" s="309" t="s">
        <v>493</v>
      </c>
      <c r="AI1170" s="309">
        <v>1.3</v>
      </c>
      <c r="AJ1170" s="309">
        <v>0</v>
      </c>
      <c r="AL1170" s="309"/>
    </row>
    <row r="1171" spans="2:38" ht="15" customHeight="1">
      <c r="B1171" s="460"/>
      <c r="C1171" s="458"/>
      <c r="D1171" s="297" t="s">
        <v>517</v>
      </c>
      <c r="E1171" s="298">
        <v>2</v>
      </c>
      <c r="F1171" s="299">
        <v>1</v>
      </c>
      <c r="G1171" s="299">
        <v>6</v>
      </c>
      <c r="H1171" s="299">
        <v>7</v>
      </c>
      <c r="I1171" s="299">
        <v>41</v>
      </c>
      <c r="J1171" s="299">
        <v>21</v>
      </c>
      <c r="K1171" s="299">
        <v>18</v>
      </c>
      <c r="L1171" s="299">
        <v>0.1</v>
      </c>
      <c r="M1171" s="299">
        <v>1.92</v>
      </c>
      <c r="N1171" s="299">
        <v>2.02</v>
      </c>
      <c r="O1171" s="299"/>
      <c r="P1171" s="299" t="s">
        <v>515</v>
      </c>
      <c r="Q1171" s="299">
        <v>4.5</v>
      </c>
      <c r="R1171" s="299">
        <v>9.8000000000000007</v>
      </c>
      <c r="S1171" s="300">
        <v>31</v>
      </c>
      <c r="W1171" s="309"/>
      <c r="X1171" s="309"/>
      <c r="AB1171" s="309"/>
      <c r="AC1171" s="309">
        <v>9</v>
      </c>
      <c r="AD1171" s="309">
        <v>1.2999999999999999E-2</v>
      </c>
      <c r="AE1171" s="309">
        <v>0.01</v>
      </c>
      <c r="AF1171" s="309">
        <v>7.0000000000000001E-3</v>
      </c>
      <c r="AG1171" s="309">
        <v>0.15</v>
      </c>
      <c r="AH1171" s="309" t="s">
        <v>515</v>
      </c>
      <c r="AI1171" s="309">
        <v>0.3</v>
      </c>
      <c r="AJ1171" s="309">
        <v>0</v>
      </c>
      <c r="AL1171" s="309"/>
    </row>
    <row r="1172" spans="2:38" ht="15" customHeight="1">
      <c r="B1172" s="460"/>
      <c r="C1172" s="458"/>
      <c r="D1172" s="297" t="s">
        <v>519</v>
      </c>
      <c r="E1172" s="298">
        <v>1</v>
      </c>
      <c r="F1172" s="299">
        <v>0</v>
      </c>
      <c r="G1172" s="299">
        <v>3</v>
      </c>
      <c r="H1172" s="299">
        <v>3</v>
      </c>
      <c r="I1172" s="299">
        <v>44</v>
      </c>
      <c r="J1172" s="299">
        <v>14</v>
      </c>
      <c r="K1172" s="299">
        <v>5</v>
      </c>
      <c r="L1172" s="299">
        <v>7.0000000000000007E-2</v>
      </c>
      <c r="M1172" s="299">
        <v>1.89</v>
      </c>
      <c r="N1172" s="299">
        <v>1.96</v>
      </c>
      <c r="O1172" s="299"/>
      <c r="P1172" s="299" t="s">
        <v>515</v>
      </c>
      <c r="Q1172" s="299">
        <v>4.0999999999999996</v>
      </c>
      <c r="R1172" s="299">
        <v>10.5</v>
      </c>
      <c r="S1172" s="300">
        <v>26</v>
      </c>
      <c r="W1172" s="309"/>
      <c r="X1172" s="309"/>
      <c r="AB1172" s="309"/>
      <c r="AC1172" s="309">
        <v>15</v>
      </c>
      <c r="AD1172" s="309">
        <v>1.6E-2</v>
      </c>
      <c r="AE1172" s="309">
        <v>1.4999999999999999E-2</v>
      </c>
      <c r="AF1172" s="309">
        <v>8.0000000000000002E-3</v>
      </c>
      <c r="AG1172" s="309">
        <v>0.11</v>
      </c>
      <c r="AH1172" s="309" t="s">
        <v>536</v>
      </c>
      <c r="AI1172" s="309">
        <v>0.2</v>
      </c>
      <c r="AJ1172" s="309">
        <v>1E-3</v>
      </c>
      <c r="AL1172" s="309"/>
    </row>
    <row r="1173" spans="2:38" ht="15" customHeight="1">
      <c r="B1173" s="460"/>
      <c r="C1173" s="458"/>
      <c r="D1173" s="297" t="s">
        <v>520</v>
      </c>
      <c r="E1173" s="298">
        <v>1</v>
      </c>
      <c r="F1173" s="299">
        <v>0</v>
      </c>
      <c r="G1173" s="299">
        <v>3</v>
      </c>
      <c r="H1173" s="299">
        <v>3</v>
      </c>
      <c r="I1173" s="299">
        <v>45</v>
      </c>
      <c r="J1173" s="299">
        <v>19</v>
      </c>
      <c r="K1173" s="299">
        <v>8</v>
      </c>
      <c r="L1173" s="299">
        <v>0.04</v>
      </c>
      <c r="M1173" s="299">
        <v>1.88</v>
      </c>
      <c r="N1173" s="299">
        <v>1.92</v>
      </c>
      <c r="O1173" s="299"/>
      <c r="P1173" s="299" t="s">
        <v>533</v>
      </c>
      <c r="Q1173" s="299">
        <v>3.2</v>
      </c>
      <c r="R1173" s="299">
        <v>10.7</v>
      </c>
      <c r="S1173" s="300">
        <v>24</v>
      </c>
      <c r="W1173" s="309"/>
      <c r="X1173" s="309"/>
      <c r="AB1173" s="309"/>
      <c r="AC1173" s="309">
        <v>15</v>
      </c>
      <c r="AD1173" s="309">
        <v>2.4E-2</v>
      </c>
      <c r="AE1173" s="309">
        <v>2.5000000000000001E-2</v>
      </c>
      <c r="AF1173" s="309">
        <v>7.0000000000000001E-3</v>
      </c>
      <c r="AG1173" s="309">
        <v>0.01</v>
      </c>
      <c r="AH1173" s="309" t="s">
        <v>533</v>
      </c>
      <c r="AI1173" s="309">
        <v>1.1000000000000001</v>
      </c>
      <c r="AJ1173" s="309">
        <v>1E-3</v>
      </c>
      <c r="AL1173" s="309"/>
    </row>
    <row r="1174" spans="2:38" ht="15" customHeight="1">
      <c r="B1174" s="460"/>
      <c r="C1174" s="458"/>
      <c r="D1174" s="297" t="s">
        <v>521</v>
      </c>
      <c r="E1174" s="298">
        <v>1</v>
      </c>
      <c r="F1174" s="299">
        <v>0</v>
      </c>
      <c r="G1174" s="299">
        <v>3</v>
      </c>
      <c r="H1174" s="299">
        <v>3</v>
      </c>
      <c r="I1174" s="299">
        <v>45</v>
      </c>
      <c r="J1174" s="299">
        <v>13</v>
      </c>
      <c r="K1174" s="299">
        <v>7</v>
      </c>
      <c r="L1174" s="299">
        <v>0.08</v>
      </c>
      <c r="M1174" s="299">
        <v>1.88</v>
      </c>
      <c r="N1174" s="299">
        <v>1.96</v>
      </c>
      <c r="O1174" s="299"/>
      <c r="P1174" s="299" t="s">
        <v>533</v>
      </c>
      <c r="Q1174" s="299">
        <v>4</v>
      </c>
      <c r="R1174" s="299">
        <v>10.1</v>
      </c>
      <c r="S1174" s="300">
        <v>21</v>
      </c>
      <c r="W1174" s="309"/>
      <c r="X1174" s="309"/>
      <c r="AB1174" s="309"/>
      <c r="AC1174" s="309">
        <v>21</v>
      </c>
      <c r="AD1174" s="309">
        <v>2.7E-2</v>
      </c>
      <c r="AE1174" s="309">
        <v>3.2000000000000001E-2</v>
      </c>
      <c r="AF1174" s="309">
        <v>8.0000000000000002E-3</v>
      </c>
      <c r="AG1174" s="309">
        <v>0.11</v>
      </c>
      <c r="AH1174" s="309" t="s">
        <v>533</v>
      </c>
      <c r="AI1174" s="309">
        <v>4.0999999999999996</v>
      </c>
      <c r="AJ1174" s="309">
        <v>1E-3</v>
      </c>
      <c r="AL1174" s="309"/>
    </row>
    <row r="1175" spans="2:38" ht="15" customHeight="1">
      <c r="B1175" s="460"/>
      <c r="C1175" s="458"/>
      <c r="D1175" s="297" t="s">
        <v>522</v>
      </c>
      <c r="E1175" s="298">
        <v>1</v>
      </c>
      <c r="F1175" s="299">
        <v>0</v>
      </c>
      <c r="G1175" s="299">
        <v>4</v>
      </c>
      <c r="H1175" s="299">
        <v>4</v>
      </c>
      <c r="I1175" s="299">
        <v>42</v>
      </c>
      <c r="J1175" s="299">
        <v>14</v>
      </c>
      <c r="K1175" s="299">
        <v>10</v>
      </c>
      <c r="L1175" s="299">
        <v>7.0000000000000007E-2</v>
      </c>
      <c r="M1175" s="299">
        <v>1.89</v>
      </c>
      <c r="N1175" s="299">
        <v>1.96</v>
      </c>
      <c r="O1175" s="299"/>
      <c r="P1175" s="299" t="s">
        <v>515</v>
      </c>
      <c r="Q1175" s="299">
        <v>2.6</v>
      </c>
      <c r="R1175" s="299">
        <v>8.4</v>
      </c>
      <c r="S1175" s="300">
        <v>23</v>
      </c>
      <c r="W1175" s="309"/>
      <c r="X1175" s="309"/>
      <c r="AB1175" s="309"/>
      <c r="AC1175" s="309">
        <v>23</v>
      </c>
      <c r="AD1175" s="309">
        <v>2.3E-2</v>
      </c>
      <c r="AE1175" s="309">
        <v>3.4000000000000002E-2</v>
      </c>
      <c r="AF1175" s="309">
        <v>1.0999999999999999E-2</v>
      </c>
      <c r="AG1175" s="309">
        <v>0.12</v>
      </c>
      <c r="AH1175" s="309" t="s">
        <v>515</v>
      </c>
      <c r="AI1175" s="309">
        <v>4.0999999999999996</v>
      </c>
      <c r="AJ1175" s="309">
        <v>2E-3</v>
      </c>
      <c r="AL1175" s="309"/>
    </row>
    <row r="1176" spans="2:38" ht="15" customHeight="1">
      <c r="B1176" s="460"/>
      <c r="C1176" s="458"/>
      <c r="D1176" s="297" t="s">
        <v>523</v>
      </c>
      <c r="E1176" s="298">
        <v>1</v>
      </c>
      <c r="F1176" s="299">
        <v>0</v>
      </c>
      <c r="G1176" s="299">
        <v>7</v>
      </c>
      <c r="H1176" s="299">
        <v>7</v>
      </c>
      <c r="I1176" s="299">
        <v>37</v>
      </c>
      <c r="J1176" s="299">
        <v>11</v>
      </c>
      <c r="K1176" s="299">
        <v>11</v>
      </c>
      <c r="L1176" s="299">
        <v>0.1</v>
      </c>
      <c r="M1176" s="299">
        <v>1.88</v>
      </c>
      <c r="N1176" s="299">
        <v>1.98</v>
      </c>
      <c r="O1176" s="299"/>
      <c r="P1176" s="299" t="s">
        <v>533</v>
      </c>
      <c r="Q1176" s="299">
        <v>1.6</v>
      </c>
      <c r="R1176" s="299">
        <v>6.6</v>
      </c>
      <c r="S1176" s="300">
        <v>28</v>
      </c>
      <c r="W1176" s="309"/>
      <c r="X1176" s="309"/>
      <c r="AB1176" s="309"/>
      <c r="AC1176" s="309">
        <v>18</v>
      </c>
      <c r="AD1176" s="309">
        <v>2.1000000000000001E-2</v>
      </c>
      <c r="AE1176" s="309">
        <v>4.1000000000000002E-2</v>
      </c>
      <c r="AF1176" s="309">
        <v>7.0000000000000001E-3</v>
      </c>
      <c r="AG1176" s="309">
        <v>0.1</v>
      </c>
      <c r="AH1176" s="309" t="s">
        <v>515</v>
      </c>
      <c r="AI1176" s="309">
        <v>4.5</v>
      </c>
      <c r="AJ1176" s="309">
        <v>2E-3</v>
      </c>
      <c r="AL1176" s="309"/>
    </row>
    <row r="1177" spans="2:38" ht="15" customHeight="1">
      <c r="B1177" s="460"/>
      <c r="C1177" s="458"/>
      <c r="D1177" s="297" t="s">
        <v>524</v>
      </c>
      <c r="E1177" s="298">
        <v>1</v>
      </c>
      <c r="F1177" s="299">
        <v>0</v>
      </c>
      <c r="G1177" s="299">
        <v>10</v>
      </c>
      <c r="H1177" s="299">
        <v>10</v>
      </c>
      <c r="I1177" s="299">
        <v>32</v>
      </c>
      <c r="J1177" s="299">
        <v>14</v>
      </c>
      <c r="K1177" s="299">
        <v>17</v>
      </c>
      <c r="L1177" s="299">
        <v>0.08</v>
      </c>
      <c r="M1177" s="299">
        <v>1.91</v>
      </c>
      <c r="N1177" s="299">
        <v>1.99</v>
      </c>
      <c r="O1177" s="299"/>
      <c r="P1177" s="299" t="s">
        <v>515</v>
      </c>
      <c r="Q1177" s="299">
        <v>1.6</v>
      </c>
      <c r="R1177" s="299">
        <v>3.2</v>
      </c>
      <c r="S1177" s="300">
        <v>47</v>
      </c>
      <c r="W1177" s="309"/>
      <c r="X1177" s="309"/>
      <c r="AB1177" s="309"/>
      <c r="AC1177" s="309">
        <v>5</v>
      </c>
      <c r="AD1177" s="309">
        <v>1.4E-2</v>
      </c>
      <c r="AE1177" s="309">
        <v>4.3999999999999997E-2</v>
      </c>
      <c r="AF1177" s="309">
        <v>3.0000000000000001E-3</v>
      </c>
      <c r="AG1177" s="309">
        <v>7.0000000000000007E-2</v>
      </c>
      <c r="AH1177" s="309" t="s">
        <v>515</v>
      </c>
      <c r="AI1177" s="309">
        <v>4.0999999999999996</v>
      </c>
      <c r="AJ1177" s="309">
        <v>1E-3</v>
      </c>
      <c r="AL1177" s="309"/>
    </row>
    <row r="1178" spans="2:38" ht="15" customHeight="1">
      <c r="B1178" s="460"/>
      <c r="C1178" s="458"/>
      <c r="D1178" s="297" t="s">
        <v>525</v>
      </c>
      <c r="E1178" s="298">
        <v>1</v>
      </c>
      <c r="F1178" s="299">
        <v>0</v>
      </c>
      <c r="G1178" s="299">
        <v>10</v>
      </c>
      <c r="H1178" s="299">
        <v>10</v>
      </c>
      <c r="I1178" s="299">
        <v>29</v>
      </c>
      <c r="J1178" s="299">
        <v>16</v>
      </c>
      <c r="K1178" s="299">
        <v>16</v>
      </c>
      <c r="L1178" s="299">
        <v>0.13</v>
      </c>
      <c r="M1178" s="299">
        <v>1.93</v>
      </c>
      <c r="N1178" s="299">
        <v>2.06</v>
      </c>
      <c r="O1178" s="299"/>
      <c r="P1178" s="299" t="s">
        <v>539</v>
      </c>
      <c r="Q1178" s="299">
        <v>2.6</v>
      </c>
      <c r="R1178" s="299">
        <v>3.8</v>
      </c>
      <c r="S1178" s="300">
        <v>49</v>
      </c>
      <c r="W1178" s="309"/>
      <c r="X1178" s="309"/>
      <c r="AB1178" s="309"/>
      <c r="AC1178" s="309">
        <v>8</v>
      </c>
      <c r="AD1178" s="309">
        <v>1.9E-2</v>
      </c>
      <c r="AE1178" s="309">
        <v>4.4999999999999998E-2</v>
      </c>
      <c r="AF1178" s="309">
        <v>3.0000000000000001E-3</v>
      </c>
      <c r="AG1178" s="309">
        <v>0.04</v>
      </c>
      <c r="AH1178" s="309" t="s">
        <v>533</v>
      </c>
      <c r="AI1178" s="309">
        <v>3.2</v>
      </c>
      <c r="AJ1178" s="309">
        <v>1E-3</v>
      </c>
      <c r="AL1178" s="309"/>
    </row>
    <row r="1179" spans="2:38" ht="15" customHeight="1">
      <c r="B1179" s="460"/>
      <c r="C1179" s="458"/>
      <c r="D1179" s="297" t="s">
        <v>526</v>
      </c>
      <c r="E1179" s="298">
        <v>1</v>
      </c>
      <c r="F1179" s="299">
        <v>0</v>
      </c>
      <c r="G1179" s="299">
        <v>9</v>
      </c>
      <c r="H1179" s="299">
        <v>9</v>
      </c>
      <c r="I1179" s="299">
        <v>30</v>
      </c>
      <c r="J1179" s="299">
        <v>21</v>
      </c>
      <c r="K1179" s="299">
        <v>20</v>
      </c>
      <c r="L1179" s="299">
        <v>0.11</v>
      </c>
      <c r="M1179" s="299">
        <v>1.94</v>
      </c>
      <c r="N1179" s="299">
        <v>2.0499999999999998</v>
      </c>
      <c r="O1179" s="299"/>
      <c r="P1179" s="299" t="s">
        <v>506</v>
      </c>
      <c r="Q1179" s="299">
        <v>0.8</v>
      </c>
      <c r="R1179" s="299">
        <v>-0.2</v>
      </c>
      <c r="S1179" s="300">
        <v>57</v>
      </c>
      <c r="W1179" s="309"/>
      <c r="X1179" s="309"/>
      <c r="AB1179" s="309"/>
      <c r="AC1179" s="309">
        <v>7</v>
      </c>
      <c r="AD1179" s="309">
        <v>1.2999999999999999E-2</v>
      </c>
      <c r="AE1179" s="309">
        <v>4.4999999999999998E-2</v>
      </c>
      <c r="AF1179" s="309">
        <v>3.0000000000000001E-3</v>
      </c>
      <c r="AG1179" s="309">
        <v>0.08</v>
      </c>
      <c r="AH1179" s="309" t="s">
        <v>533</v>
      </c>
      <c r="AI1179" s="309">
        <v>4</v>
      </c>
      <c r="AJ1179" s="309">
        <v>1E-3</v>
      </c>
      <c r="AL1179" s="309"/>
    </row>
    <row r="1180" spans="2:38" ht="15" customHeight="1">
      <c r="B1180" s="460"/>
      <c r="C1180" s="458"/>
      <c r="D1180" s="297" t="s">
        <v>527</v>
      </c>
      <c r="E1180" s="298">
        <v>1</v>
      </c>
      <c r="F1180" s="299">
        <v>0</v>
      </c>
      <c r="G1180" s="299">
        <v>14</v>
      </c>
      <c r="H1180" s="299">
        <v>14</v>
      </c>
      <c r="I1180" s="299">
        <v>21</v>
      </c>
      <c r="J1180" s="299">
        <v>23</v>
      </c>
      <c r="K1180" s="299">
        <v>22</v>
      </c>
      <c r="L1180" s="299">
        <v>0.15</v>
      </c>
      <c r="M1180" s="299">
        <v>1.97</v>
      </c>
      <c r="N1180" s="299">
        <v>2.12</v>
      </c>
      <c r="O1180" s="299"/>
      <c r="P1180" s="299" t="s">
        <v>493</v>
      </c>
      <c r="Q1180" s="299">
        <v>1.4</v>
      </c>
      <c r="R1180" s="299">
        <v>-0.8</v>
      </c>
      <c r="S1180" s="300">
        <v>63</v>
      </c>
      <c r="W1180" s="309"/>
      <c r="X1180" s="309"/>
      <c r="AB1180" s="309"/>
      <c r="AC1180" s="309">
        <v>10</v>
      </c>
      <c r="AD1180" s="309">
        <v>1.4E-2</v>
      </c>
      <c r="AE1180" s="309">
        <v>4.2000000000000003E-2</v>
      </c>
      <c r="AF1180" s="309">
        <v>4.0000000000000001E-3</v>
      </c>
      <c r="AG1180" s="309">
        <v>7.0000000000000007E-2</v>
      </c>
      <c r="AH1180" s="309" t="s">
        <v>515</v>
      </c>
      <c r="AI1180" s="309">
        <v>2.6</v>
      </c>
      <c r="AJ1180" s="309">
        <v>1E-3</v>
      </c>
      <c r="AL1180" s="309"/>
    </row>
    <row r="1181" spans="2:38" ht="15" customHeight="1">
      <c r="B1181" s="460"/>
      <c r="C1181" s="458"/>
      <c r="D1181" s="297" t="s">
        <v>528</v>
      </c>
      <c r="E1181" s="298">
        <v>1</v>
      </c>
      <c r="F1181" s="299">
        <v>0</v>
      </c>
      <c r="G1181" s="299">
        <v>16</v>
      </c>
      <c r="H1181" s="299">
        <v>16</v>
      </c>
      <c r="I1181" s="299">
        <v>19</v>
      </c>
      <c r="J1181" s="299">
        <v>22</v>
      </c>
      <c r="K1181" s="299">
        <v>19</v>
      </c>
      <c r="L1181" s="299">
        <v>0.17</v>
      </c>
      <c r="M1181" s="299">
        <v>1.96</v>
      </c>
      <c r="N1181" s="299">
        <v>2.13</v>
      </c>
      <c r="O1181" s="299"/>
      <c r="P1181" s="299" t="s">
        <v>518</v>
      </c>
      <c r="Q1181" s="299">
        <v>0.8</v>
      </c>
      <c r="R1181" s="299">
        <v>-0.8</v>
      </c>
      <c r="S1181" s="300">
        <v>63</v>
      </c>
      <c r="W1181" s="309"/>
      <c r="X1181" s="309"/>
      <c r="AB1181" s="309"/>
      <c r="AC1181" s="309">
        <v>11</v>
      </c>
      <c r="AD1181" s="309">
        <v>1.0999999999999999E-2</v>
      </c>
      <c r="AE1181" s="309">
        <v>3.6999999999999998E-2</v>
      </c>
      <c r="AF1181" s="309">
        <v>7.0000000000000001E-3</v>
      </c>
      <c r="AG1181" s="309">
        <v>0.1</v>
      </c>
      <c r="AH1181" s="309" t="s">
        <v>533</v>
      </c>
      <c r="AI1181" s="309">
        <v>1.6</v>
      </c>
      <c r="AJ1181" s="309">
        <v>1E-3</v>
      </c>
      <c r="AL1181" s="309"/>
    </row>
    <row r="1182" spans="2:38" ht="15" customHeight="1">
      <c r="B1182" s="460"/>
      <c r="C1182" s="459"/>
      <c r="D1182" s="297" t="s">
        <v>529</v>
      </c>
      <c r="E1182" s="298">
        <v>1</v>
      </c>
      <c r="F1182" s="299">
        <v>0</v>
      </c>
      <c r="G1182" s="299">
        <v>18</v>
      </c>
      <c r="H1182" s="299">
        <v>18</v>
      </c>
      <c r="I1182" s="299">
        <v>15</v>
      </c>
      <c r="J1182" s="299">
        <v>25</v>
      </c>
      <c r="K1182" s="299">
        <v>18</v>
      </c>
      <c r="L1182" s="299">
        <v>0.22</v>
      </c>
      <c r="M1182" s="299">
        <v>1.97</v>
      </c>
      <c r="N1182" s="299">
        <v>2.19</v>
      </c>
      <c r="O1182" s="299"/>
      <c r="P1182" s="299" t="s">
        <v>533</v>
      </c>
      <c r="Q1182" s="299">
        <v>3.9</v>
      </c>
      <c r="R1182" s="299">
        <v>1.5</v>
      </c>
      <c r="S1182" s="300">
        <v>50</v>
      </c>
      <c r="W1182" s="309"/>
      <c r="X1182" s="309"/>
      <c r="AB1182" s="309"/>
      <c r="AC1182" s="309">
        <v>17</v>
      </c>
      <c r="AD1182" s="309">
        <v>1.4E-2</v>
      </c>
      <c r="AE1182" s="309">
        <v>3.2000000000000001E-2</v>
      </c>
      <c r="AF1182" s="309">
        <v>0.01</v>
      </c>
      <c r="AG1182" s="309">
        <v>0.08</v>
      </c>
      <c r="AH1182" s="309" t="s">
        <v>515</v>
      </c>
      <c r="AI1182" s="309">
        <v>1.6</v>
      </c>
      <c r="AJ1182" s="309">
        <v>1E-3</v>
      </c>
      <c r="AL1182" s="309"/>
    </row>
    <row r="1183" spans="2:38" ht="15" customHeight="1">
      <c r="B1183" s="460"/>
      <c r="C1183" s="457">
        <v>42758</v>
      </c>
      <c r="D1183" s="297" t="s">
        <v>492</v>
      </c>
      <c r="E1183" s="298">
        <v>1</v>
      </c>
      <c r="F1183" s="299">
        <v>0</v>
      </c>
      <c r="G1183" s="299">
        <v>9</v>
      </c>
      <c r="H1183" s="299">
        <v>9</v>
      </c>
      <c r="I1183" s="299">
        <v>21</v>
      </c>
      <c r="J1183" s="299">
        <v>10</v>
      </c>
      <c r="K1183" s="299">
        <v>15</v>
      </c>
      <c r="L1183" s="299">
        <v>0.1</v>
      </c>
      <c r="M1183" s="299">
        <v>1.97</v>
      </c>
      <c r="N1183" s="299">
        <v>2.0699999999999998</v>
      </c>
      <c r="O1183" s="299"/>
      <c r="P1183" s="299" t="s">
        <v>539</v>
      </c>
      <c r="Q1183" s="299">
        <v>1.7</v>
      </c>
      <c r="R1183" s="299">
        <v>2</v>
      </c>
      <c r="S1183" s="300">
        <v>51</v>
      </c>
      <c r="W1183" s="309"/>
      <c r="AB1183" s="309"/>
      <c r="AC1183" s="309">
        <v>16</v>
      </c>
      <c r="AD1183" s="309">
        <v>1.6E-2</v>
      </c>
      <c r="AE1183" s="309">
        <v>2.9000000000000001E-2</v>
      </c>
      <c r="AF1183" s="309">
        <v>0.01</v>
      </c>
      <c r="AG1183" s="309">
        <v>0.13</v>
      </c>
      <c r="AH1183" s="309" t="s">
        <v>539</v>
      </c>
      <c r="AI1183" s="309">
        <v>2.6</v>
      </c>
      <c r="AJ1183" s="309">
        <v>1E-3</v>
      </c>
      <c r="AL1183" s="309"/>
    </row>
    <row r="1184" spans="2:38" ht="15" customHeight="1">
      <c r="B1184" s="460"/>
      <c r="C1184" s="458"/>
      <c r="D1184" s="297" t="s">
        <v>495</v>
      </c>
      <c r="E1184" s="298">
        <v>1</v>
      </c>
      <c r="F1184" s="299">
        <v>0</v>
      </c>
      <c r="G1184" s="299">
        <v>8</v>
      </c>
      <c r="H1184" s="299">
        <v>8</v>
      </c>
      <c r="I1184" s="299">
        <v>24</v>
      </c>
      <c r="J1184" s="299">
        <v>13</v>
      </c>
      <c r="K1184" s="299">
        <v>10</v>
      </c>
      <c r="L1184" s="299">
        <v>0.1</v>
      </c>
      <c r="M1184" s="299">
        <v>1.97</v>
      </c>
      <c r="N1184" s="299">
        <v>2.0699999999999998</v>
      </c>
      <c r="O1184" s="299"/>
      <c r="P1184" s="299" t="s">
        <v>498</v>
      </c>
      <c r="Q1184" s="299">
        <v>2.2999999999999998</v>
      </c>
      <c r="R1184" s="299">
        <v>2</v>
      </c>
      <c r="S1184" s="300">
        <v>50</v>
      </c>
      <c r="W1184" s="309"/>
      <c r="X1184" s="309"/>
      <c r="AB1184" s="309"/>
      <c r="AC1184" s="309">
        <v>20</v>
      </c>
      <c r="AD1184" s="309">
        <v>2.1000000000000001E-2</v>
      </c>
      <c r="AE1184" s="309">
        <v>0.03</v>
      </c>
      <c r="AF1184" s="309">
        <v>8.9999999999999993E-3</v>
      </c>
      <c r="AG1184" s="309">
        <v>0.11</v>
      </c>
      <c r="AH1184" s="309" t="s">
        <v>506</v>
      </c>
      <c r="AI1184" s="309">
        <v>0.8</v>
      </c>
      <c r="AJ1184" s="309">
        <v>1E-3</v>
      </c>
      <c r="AL1184" s="309"/>
    </row>
    <row r="1185" spans="2:38" ht="15" customHeight="1">
      <c r="B1185" s="460"/>
      <c r="C1185" s="458"/>
      <c r="D1185" s="297" t="s">
        <v>497</v>
      </c>
      <c r="E1185" s="298">
        <v>1</v>
      </c>
      <c r="F1185" s="299">
        <v>0</v>
      </c>
      <c r="G1185" s="299">
        <v>3</v>
      </c>
      <c r="H1185" s="299">
        <v>3</v>
      </c>
      <c r="I1185" s="299">
        <v>31</v>
      </c>
      <c r="J1185" s="299">
        <v>12</v>
      </c>
      <c r="K1185" s="299">
        <v>3</v>
      </c>
      <c r="L1185" s="299">
        <v>7.0000000000000007E-2</v>
      </c>
      <c r="M1185" s="299">
        <v>1.94</v>
      </c>
      <c r="N1185" s="299">
        <v>2.0099999999999998</v>
      </c>
      <c r="O1185" s="299"/>
      <c r="P1185" s="299" t="s">
        <v>498</v>
      </c>
      <c r="Q1185" s="299">
        <v>1.6</v>
      </c>
      <c r="R1185" s="299">
        <v>1.3</v>
      </c>
      <c r="S1185" s="300">
        <v>47</v>
      </c>
      <c r="W1185" s="309"/>
      <c r="X1185" s="309"/>
      <c r="AB1185" s="309"/>
      <c r="AC1185" s="309">
        <v>22</v>
      </c>
      <c r="AD1185" s="309">
        <v>2.3E-2</v>
      </c>
      <c r="AE1185" s="309">
        <v>2.1000000000000001E-2</v>
      </c>
      <c r="AF1185" s="309">
        <v>1.4E-2</v>
      </c>
      <c r="AG1185" s="309">
        <v>0.15</v>
      </c>
      <c r="AH1185" s="309" t="s">
        <v>493</v>
      </c>
      <c r="AI1185" s="309">
        <v>1.4</v>
      </c>
      <c r="AJ1185" s="309">
        <v>1E-3</v>
      </c>
      <c r="AL1185" s="309"/>
    </row>
    <row r="1186" spans="2:38" ht="15" customHeight="1">
      <c r="B1186" s="460"/>
      <c r="C1186" s="458"/>
      <c r="D1186" s="297" t="s">
        <v>500</v>
      </c>
      <c r="E1186" s="298">
        <v>1</v>
      </c>
      <c r="F1186" s="299">
        <v>0</v>
      </c>
      <c r="G1186" s="299">
        <v>4</v>
      </c>
      <c r="H1186" s="299">
        <v>4</v>
      </c>
      <c r="I1186" s="299">
        <v>30</v>
      </c>
      <c r="J1186" s="299">
        <v>8</v>
      </c>
      <c r="K1186" s="299">
        <v>-1</v>
      </c>
      <c r="L1186" s="299">
        <v>7.0000000000000007E-2</v>
      </c>
      <c r="M1186" s="299">
        <v>1.92</v>
      </c>
      <c r="N1186" s="299">
        <v>1.99</v>
      </c>
      <c r="O1186" s="299"/>
      <c r="P1186" s="299" t="s">
        <v>498</v>
      </c>
      <c r="Q1186" s="299">
        <v>1</v>
      </c>
      <c r="R1186" s="299">
        <v>-0.7</v>
      </c>
      <c r="S1186" s="300">
        <v>49</v>
      </c>
      <c r="W1186" s="309"/>
      <c r="X1186" s="309"/>
      <c r="AB1186" s="309"/>
      <c r="AC1186" s="309">
        <v>19</v>
      </c>
      <c r="AD1186" s="309">
        <v>2.1999999999999999E-2</v>
      </c>
      <c r="AE1186" s="309">
        <v>1.9E-2</v>
      </c>
      <c r="AF1186" s="309">
        <v>1.6E-2</v>
      </c>
      <c r="AG1186" s="309">
        <v>0.17</v>
      </c>
      <c r="AH1186" s="309" t="s">
        <v>518</v>
      </c>
      <c r="AI1186" s="309">
        <v>0.8</v>
      </c>
      <c r="AJ1186" s="309">
        <v>1E-3</v>
      </c>
      <c r="AL1186" s="309"/>
    </row>
    <row r="1187" spans="2:38" ht="15" customHeight="1">
      <c r="B1187" s="460"/>
      <c r="C1187" s="458"/>
      <c r="D1187" s="297" t="s">
        <v>503</v>
      </c>
      <c r="E1187" s="298">
        <v>1</v>
      </c>
      <c r="F1187" s="299">
        <v>0</v>
      </c>
      <c r="G1187" s="299">
        <v>7</v>
      </c>
      <c r="H1187" s="299">
        <v>7</v>
      </c>
      <c r="I1187" s="299">
        <v>25</v>
      </c>
      <c r="J1187" s="299">
        <v>9</v>
      </c>
      <c r="K1187" s="299">
        <v>4</v>
      </c>
      <c r="L1187" s="299">
        <v>0.09</v>
      </c>
      <c r="M1187" s="299">
        <v>1.92</v>
      </c>
      <c r="N1187" s="299">
        <v>2.0099999999999998</v>
      </c>
      <c r="O1187" s="299"/>
      <c r="P1187" s="299" t="s">
        <v>538</v>
      </c>
      <c r="Q1187" s="299">
        <v>0.8</v>
      </c>
      <c r="R1187" s="299">
        <v>-2.4</v>
      </c>
      <c r="S1187" s="300">
        <v>58</v>
      </c>
      <c r="W1187" s="309"/>
      <c r="X1187" s="309"/>
      <c r="AB1187" s="309"/>
      <c r="AC1187" s="309">
        <v>18</v>
      </c>
      <c r="AD1187" s="309">
        <v>2.5000000000000001E-2</v>
      </c>
      <c r="AE1187" s="309">
        <v>1.4999999999999999E-2</v>
      </c>
      <c r="AF1187" s="309">
        <v>1.7999999999999999E-2</v>
      </c>
      <c r="AG1187" s="309">
        <v>0.22</v>
      </c>
      <c r="AH1187" s="309" t="s">
        <v>533</v>
      </c>
      <c r="AI1187" s="309">
        <v>3.9</v>
      </c>
      <c r="AJ1187" s="309">
        <v>1E-3</v>
      </c>
      <c r="AL1187" s="309"/>
    </row>
    <row r="1188" spans="2:38" ht="15" customHeight="1">
      <c r="B1188" s="460"/>
      <c r="C1188" s="458"/>
      <c r="D1188" s="297" t="s">
        <v>505</v>
      </c>
      <c r="E1188" s="298">
        <v>1</v>
      </c>
      <c r="F1188" s="299">
        <v>0</v>
      </c>
      <c r="G1188" s="299">
        <v>13</v>
      </c>
      <c r="H1188" s="299">
        <v>13</v>
      </c>
      <c r="I1188" s="299">
        <v>16</v>
      </c>
      <c r="J1188" s="299">
        <v>10</v>
      </c>
      <c r="K1188" s="299">
        <v>8</v>
      </c>
      <c r="L1188" s="299">
        <v>0.1</v>
      </c>
      <c r="M1188" s="299">
        <v>1.94</v>
      </c>
      <c r="N1188" s="299">
        <v>2.04</v>
      </c>
      <c r="O1188" s="299"/>
      <c r="P1188" s="299" t="s">
        <v>515</v>
      </c>
      <c r="Q1188" s="299">
        <v>0.3</v>
      </c>
      <c r="R1188" s="299">
        <v>-4.3</v>
      </c>
      <c r="S1188" s="300">
        <v>64</v>
      </c>
      <c r="W1188" s="309"/>
      <c r="X1188" s="309"/>
      <c r="AB1188" s="309"/>
      <c r="AC1188" s="309">
        <v>15</v>
      </c>
      <c r="AD1188" s="309">
        <v>0.01</v>
      </c>
      <c r="AE1188" s="309">
        <v>2.1000000000000001E-2</v>
      </c>
      <c r="AF1188" s="309">
        <v>8.9999999999999993E-3</v>
      </c>
      <c r="AG1188" s="309">
        <v>0.1</v>
      </c>
      <c r="AH1188" s="309" t="s">
        <v>539</v>
      </c>
      <c r="AI1188" s="309">
        <v>1.7</v>
      </c>
      <c r="AJ1188" s="309">
        <v>1E-3</v>
      </c>
      <c r="AL1188" s="309"/>
    </row>
    <row r="1189" spans="2:38" ht="15" customHeight="1">
      <c r="B1189" s="460"/>
      <c r="C1189" s="458"/>
      <c r="D1189" s="297" t="s">
        <v>508</v>
      </c>
      <c r="E1189" s="298">
        <v>0</v>
      </c>
      <c r="F1189" s="299">
        <v>4</v>
      </c>
      <c r="G1189" s="299">
        <v>22</v>
      </c>
      <c r="H1189" s="299">
        <v>26</v>
      </c>
      <c r="I1189" s="299">
        <v>7</v>
      </c>
      <c r="J1189" s="299">
        <v>12</v>
      </c>
      <c r="K1189" s="299">
        <v>7</v>
      </c>
      <c r="L1189" s="299">
        <v>0.14000000000000001</v>
      </c>
      <c r="M1189" s="299">
        <v>1.95</v>
      </c>
      <c r="N1189" s="299">
        <v>2.09</v>
      </c>
      <c r="O1189" s="299"/>
      <c r="P1189" s="299" t="s">
        <v>533</v>
      </c>
      <c r="Q1189" s="299">
        <v>0.6</v>
      </c>
      <c r="R1189" s="299">
        <v>-4.5</v>
      </c>
      <c r="S1189" s="300">
        <v>70</v>
      </c>
      <c r="W1189" s="309"/>
      <c r="X1189" s="309"/>
      <c r="AB1189" s="309"/>
      <c r="AC1189" s="309">
        <v>10</v>
      </c>
      <c r="AD1189" s="309">
        <v>1.2999999999999999E-2</v>
      </c>
      <c r="AE1189" s="309">
        <v>2.4E-2</v>
      </c>
      <c r="AF1189" s="309">
        <v>8.0000000000000002E-3</v>
      </c>
      <c r="AG1189" s="309">
        <v>0.1</v>
      </c>
      <c r="AH1189" s="309" t="s">
        <v>498</v>
      </c>
      <c r="AI1189" s="309">
        <v>2.2999999999999998</v>
      </c>
      <c r="AJ1189" s="309">
        <v>1E-3</v>
      </c>
      <c r="AL1189" s="309"/>
    </row>
    <row r="1190" spans="2:38" ht="15" customHeight="1">
      <c r="B1190" s="460"/>
      <c r="C1190" s="458"/>
      <c r="D1190" s="297" t="s">
        <v>510</v>
      </c>
      <c r="E1190" s="298">
        <v>1</v>
      </c>
      <c r="F1190" s="299">
        <v>19</v>
      </c>
      <c r="G1190" s="299">
        <v>31</v>
      </c>
      <c r="H1190" s="299">
        <v>50</v>
      </c>
      <c r="I1190" s="299">
        <v>2</v>
      </c>
      <c r="J1190" s="299">
        <v>18</v>
      </c>
      <c r="K1190" s="299">
        <v>11</v>
      </c>
      <c r="L1190" s="299">
        <v>0.13</v>
      </c>
      <c r="M1190" s="299">
        <v>2</v>
      </c>
      <c r="N1190" s="299">
        <v>2.13</v>
      </c>
      <c r="O1190" s="299"/>
      <c r="P1190" s="299" t="s">
        <v>518</v>
      </c>
      <c r="Q1190" s="299">
        <v>1</v>
      </c>
      <c r="R1190" s="299">
        <v>-0.7</v>
      </c>
      <c r="S1190" s="300">
        <v>58</v>
      </c>
      <c r="W1190" s="309"/>
      <c r="X1190" s="309"/>
      <c r="AB1190" s="309"/>
      <c r="AC1190" s="309">
        <v>3</v>
      </c>
      <c r="AD1190" s="309">
        <v>1.2E-2</v>
      </c>
      <c r="AE1190" s="309">
        <v>3.1E-2</v>
      </c>
      <c r="AF1190" s="309">
        <v>3.0000000000000001E-3</v>
      </c>
      <c r="AG1190" s="309">
        <v>7.0000000000000007E-2</v>
      </c>
      <c r="AH1190" s="309" t="s">
        <v>498</v>
      </c>
      <c r="AI1190" s="309">
        <v>1.6</v>
      </c>
      <c r="AJ1190" s="309">
        <v>1E-3</v>
      </c>
      <c r="AL1190" s="309"/>
    </row>
    <row r="1191" spans="2:38" ht="15" customHeight="1">
      <c r="B1191" s="460"/>
      <c r="C1191" s="458"/>
      <c r="D1191" s="297" t="s">
        <v>511</v>
      </c>
      <c r="E1191" s="298">
        <v>2</v>
      </c>
      <c r="F1191" s="299">
        <v>10</v>
      </c>
      <c r="G1191" s="299">
        <v>24</v>
      </c>
      <c r="H1191" s="299">
        <v>34</v>
      </c>
      <c r="I1191" s="299">
        <v>12</v>
      </c>
      <c r="J1191" s="299">
        <v>17</v>
      </c>
      <c r="K1191" s="299">
        <v>11</v>
      </c>
      <c r="L1191" s="299">
        <v>0.15</v>
      </c>
      <c r="M1191" s="299">
        <v>2.0499999999999998</v>
      </c>
      <c r="N1191" s="299">
        <v>2.2000000000000002</v>
      </c>
      <c r="O1191" s="299"/>
      <c r="P1191" s="299" t="s">
        <v>533</v>
      </c>
      <c r="Q1191" s="299">
        <v>3</v>
      </c>
      <c r="R1191" s="299">
        <v>2.5</v>
      </c>
      <c r="S1191" s="300">
        <v>48</v>
      </c>
      <c r="W1191" s="309"/>
      <c r="X1191" s="309"/>
      <c r="AB1191" s="309"/>
      <c r="AC1191" s="309">
        <v>-1</v>
      </c>
      <c r="AD1191" s="309">
        <v>8.0000000000000002E-3</v>
      </c>
      <c r="AE1191" s="309">
        <v>0.03</v>
      </c>
      <c r="AF1191" s="309">
        <v>4.0000000000000001E-3</v>
      </c>
      <c r="AG1191" s="309">
        <v>7.0000000000000007E-2</v>
      </c>
      <c r="AH1191" s="309" t="s">
        <v>498</v>
      </c>
      <c r="AI1191" s="309">
        <v>1</v>
      </c>
      <c r="AJ1191" s="309">
        <v>1E-3</v>
      </c>
      <c r="AL1191" s="309"/>
    </row>
    <row r="1192" spans="2:38" ht="15" customHeight="1" thickBot="1">
      <c r="B1192" s="460"/>
      <c r="C1192" s="458"/>
      <c r="D1192" s="310" t="s">
        <v>512</v>
      </c>
      <c r="E1192" s="311">
        <v>2</v>
      </c>
      <c r="F1192" s="304">
        <v>1</v>
      </c>
      <c r="G1192" s="304">
        <v>9</v>
      </c>
      <c r="H1192" s="304">
        <v>10</v>
      </c>
      <c r="I1192" s="304">
        <v>29</v>
      </c>
      <c r="J1192" s="304">
        <v>14</v>
      </c>
      <c r="K1192" s="304">
        <v>-1</v>
      </c>
      <c r="L1192" s="304">
        <v>7.0000000000000007E-2</v>
      </c>
      <c r="M1192" s="304">
        <v>1.92</v>
      </c>
      <c r="N1192" s="304">
        <v>1.99</v>
      </c>
      <c r="O1192" s="304"/>
      <c r="P1192" s="304" t="s">
        <v>532</v>
      </c>
      <c r="Q1192" s="304">
        <v>4.3</v>
      </c>
      <c r="R1192" s="304">
        <v>5.0999999999999996</v>
      </c>
      <c r="S1192" s="305">
        <v>30</v>
      </c>
      <c r="W1192" s="309"/>
      <c r="X1192" s="309"/>
      <c r="AB1192" s="309"/>
      <c r="AC1192" s="309">
        <v>4</v>
      </c>
      <c r="AD1192" s="309">
        <v>8.9999999999999993E-3</v>
      </c>
      <c r="AE1192" s="309">
        <v>2.5000000000000001E-2</v>
      </c>
      <c r="AF1192" s="309">
        <v>7.0000000000000001E-3</v>
      </c>
      <c r="AG1192" s="309">
        <v>0.09</v>
      </c>
      <c r="AH1192" s="309" t="s">
        <v>538</v>
      </c>
      <c r="AI1192" s="309">
        <v>0.8</v>
      </c>
      <c r="AJ1192" s="309">
        <v>1E-3</v>
      </c>
      <c r="AL1192" s="309"/>
    </row>
    <row r="1193" spans="2:38" ht="15" customHeight="1">
      <c r="B1193" s="456" t="s">
        <v>537</v>
      </c>
      <c r="C1193" s="458"/>
      <c r="D1193" s="293" t="s">
        <v>514</v>
      </c>
      <c r="E1193" s="294">
        <v>1</v>
      </c>
      <c r="F1193" s="295">
        <v>0</v>
      </c>
      <c r="G1193" s="295">
        <v>4</v>
      </c>
      <c r="H1193" s="295">
        <v>4</v>
      </c>
      <c r="I1193" s="295">
        <v>36</v>
      </c>
      <c r="J1193" s="295">
        <v>9</v>
      </c>
      <c r="K1193" s="295">
        <v>4</v>
      </c>
      <c r="L1193" s="295">
        <v>7.0000000000000007E-2</v>
      </c>
      <c r="M1193" s="295">
        <v>1.9</v>
      </c>
      <c r="N1193" s="295">
        <v>1.97</v>
      </c>
      <c r="O1193" s="295"/>
      <c r="P1193" s="295" t="s">
        <v>532</v>
      </c>
      <c r="Q1193" s="295">
        <v>4.0999999999999996</v>
      </c>
      <c r="R1193" s="295">
        <v>6.1</v>
      </c>
      <c r="S1193" s="296">
        <v>25</v>
      </c>
      <c r="W1193" s="309"/>
      <c r="X1193" s="309"/>
      <c r="AB1193" s="309"/>
      <c r="AC1193" s="309">
        <v>8</v>
      </c>
      <c r="AD1193" s="309">
        <v>0.01</v>
      </c>
      <c r="AE1193" s="309">
        <v>1.6E-2</v>
      </c>
      <c r="AF1193" s="309">
        <v>1.2999999999999999E-2</v>
      </c>
      <c r="AG1193" s="309">
        <v>0.1</v>
      </c>
      <c r="AH1193" s="309" t="s">
        <v>515</v>
      </c>
      <c r="AI1193" s="309">
        <v>0.3</v>
      </c>
      <c r="AJ1193" s="309">
        <v>1E-3</v>
      </c>
      <c r="AL1193" s="309"/>
    </row>
    <row r="1194" spans="2:38" ht="15" customHeight="1">
      <c r="B1194" s="456"/>
      <c r="C1194" s="458"/>
      <c r="D1194" s="297" t="s">
        <v>516</v>
      </c>
      <c r="E1194" s="298">
        <v>1</v>
      </c>
      <c r="F1194" s="299">
        <v>0</v>
      </c>
      <c r="G1194" s="299">
        <v>3</v>
      </c>
      <c r="H1194" s="299">
        <v>3</v>
      </c>
      <c r="I1194" s="299">
        <v>37</v>
      </c>
      <c r="J1194" s="299">
        <v>10</v>
      </c>
      <c r="K1194" s="299">
        <v>2</v>
      </c>
      <c r="L1194" s="299">
        <v>0.06</v>
      </c>
      <c r="M1194" s="299">
        <v>1.9</v>
      </c>
      <c r="N1194" s="299">
        <v>1.96</v>
      </c>
      <c r="O1194" s="299"/>
      <c r="P1194" s="299" t="s">
        <v>547</v>
      </c>
      <c r="Q1194" s="299">
        <v>4.5999999999999996</v>
      </c>
      <c r="R1194" s="299">
        <v>5.6</v>
      </c>
      <c r="S1194" s="300">
        <v>18</v>
      </c>
      <c r="W1194" s="309"/>
      <c r="X1194" s="309"/>
      <c r="AB1194" s="309"/>
      <c r="AC1194" s="309">
        <v>7</v>
      </c>
      <c r="AD1194" s="309">
        <v>1.2E-2</v>
      </c>
      <c r="AE1194" s="309">
        <v>7.0000000000000001E-3</v>
      </c>
      <c r="AF1194" s="309">
        <v>2.5999999999999999E-2</v>
      </c>
      <c r="AG1194" s="309">
        <v>0.14000000000000001</v>
      </c>
      <c r="AH1194" s="309" t="s">
        <v>533</v>
      </c>
      <c r="AI1194" s="309">
        <v>0.6</v>
      </c>
      <c r="AJ1194" s="309">
        <v>0</v>
      </c>
      <c r="AL1194" s="309"/>
    </row>
    <row r="1195" spans="2:38" ht="15" customHeight="1">
      <c r="B1195" s="456"/>
      <c r="C1195" s="458"/>
      <c r="D1195" s="297" t="s">
        <v>517</v>
      </c>
      <c r="E1195" s="298">
        <v>1</v>
      </c>
      <c r="F1195" s="299">
        <v>0</v>
      </c>
      <c r="G1195" s="299">
        <v>2</v>
      </c>
      <c r="H1195" s="299">
        <v>2</v>
      </c>
      <c r="I1195" s="299">
        <v>38</v>
      </c>
      <c r="J1195" s="299">
        <v>7</v>
      </c>
      <c r="K1195" s="299">
        <v>5</v>
      </c>
      <c r="L1195" s="299">
        <v>0.05</v>
      </c>
      <c r="M1195" s="299">
        <v>1.9</v>
      </c>
      <c r="N1195" s="299">
        <v>1.95</v>
      </c>
      <c r="O1195" s="299"/>
      <c r="P1195" s="299" t="s">
        <v>513</v>
      </c>
      <c r="Q1195" s="299">
        <v>7.5</v>
      </c>
      <c r="R1195" s="299">
        <v>4.9000000000000004</v>
      </c>
      <c r="S1195" s="300">
        <v>16</v>
      </c>
      <c r="W1195" s="309"/>
      <c r="X1195" s="309"/>
      <c r="AB1195" s="309"/>
      <c r="AC1195" s="309">
        <v>11</v>
      </c>
      <c r="AD1195" s="309">
        <v>1.7999999999999999E-2</v>
      </c>
      <c r="AE1195" s="309">
        <v>2E-3</v>
      </c>
      <c r="AF1195" s="309">
        <v>0.05</v>
      </c>
      <c r="AG1195" s="309">
        <v>0.13</v>
      </c>
      <c r="AH1195" s="309" t="s">
        <v>518</v>
      </c>
      <c r="AI1195" s="309">
        <v>1</v>
      </c>
      <c r="AJ1195" s="309">
        <v>1E-3</v>
      </c>
      <c r="AL1195" s="309"/>
    </row>
    <row r="1196" spans="2:38" ht="15" customHeight="1">
      <c r="B1196" s="456"/>
      <c r="C1196" s="458"/>
      <c r="D1196" s="297" t="s">
        <v>519</v>
      </c>
      <c r="E1196" s="298">
        <v>1</v>
      </c>
      <c r="F1196" s="299">
        <v>0</v>
      </c>
      <c r="G1196" s="299">
        <v>3</v>
      </c>
      <c r="H1196" s="299">
        <v>3</v>
      </c>
      <c r="I1196" s="299">
        <v>39</v>
      </c>
      <c r="J1196" s="299">
        <v>12</v>
      </c>
      <c r="K1196" s="299">
        <v>2</v>
      </c>
      <c r="L1196" s="299">
        <v>0.06</v>
      </c>
      <c r="M1196" s="299">
        <v>1.89</v>
      </c>
      <c r="N1196" s="299">
        <v>1.95</v>
      </c>
      <c r="O1196" s="299"/>
      <c r="P1196" s="299" t="s">
        <v>265</v>
      </c>
      <c r="Q1196" s="299">
        <v>4.3</v>
      </c>
      <c r="R1196" s="299">
        <v>5.9</v>
      </c>
      <c r="S1196" s="300">
        <v>16</v>
      </c>
      <c r="W1196" s="309"/>
      <c r="X1196" s="309"/>
      <c r="AB1196" s="309"/>
      <c r="AC1196" s="309">
        <v>11</v>
      </c>
      <c r="AD1196" s="309">
        <v>1.7000000000000001E-2</v>
      </c>
      <c r="AE1196" s="309">
        <v>1.2E-2</v>
      </c>
      <c r="AF1196" s="309">
        <v>3.4000000000000002E-2</v>
      </c>
      <c r="AG1196" s="309">
        <v>0.15</v>
      </c>
      <c r="AH1196" s="309" t="s">
        <v>533</v>
      </c>
      <c r="AI1196" s="309">
        <v>3</v>
      </c>
      <c r="AJ1196" s="309">
        <v>2E-3</v>
      </c>
      <c r="AL1196" s="309"/>
    </row>
    <row r="1197" spans="2:38" ht="15" customHeight="1">
      <c r="B1197" s="456"/>
      <c r="C1197" s="458"/>
      <c r="D1197" s="297" t="s">
        <v>520</v>
      </c>
      <c r="E1197" s="298">
        <v>0</v>
      </c>
      <c r="F1197" s="299">
        <v>0</v>
      </c>
      <c r="G1197" s="299">
        <v>2</v>
      </c>
      <c r="H1197" s="299">
        <v>2</v>
      </c>
      <c r="I1197" s="299">
        <v>41</v>
      </c>
      <c r="J1197" s="299">
        <v>8</v>
      </c>
      <c r="K1197" s="299">
        <v>5</v>
      </c>
      <c r="L1197" s="299">
        <v>7.0000000000000007E-2</v>
      </c>
      <c r="M1197" s="299">
        <v>1.89</v>
      </c>
      <c r="N1197" s="299">
        <v>1.96</v>
      </c>
      <c r="O1197" s="299"/>
      <c r="P1197" s="299" t="s">
        <v>547</v>
      </c>
      <c r="Q1197" s="299">
        <v>4</v>
      </c>
      <c r="R1197" s="299">
        <v>5.0999999999999996</v>
      </c>
      <c r="S1197" s="300">
        <v>19</v>
      </c>
      <c r="W1197" s="309"/>
      <c r="X1197" s="309"/>
      <c r="AB1197" s="309"/>
      <c r="AC1197" s="309">
        <v>-1</v>
      </c>
      <c r="AD1197" s="309">
        <v>1.4E-2</v>
      </c>
      <c r="AE1197" s="309">
        <v>2.9000000000000001E-2</v>
      </c>
      <c r="AF1197" s="309">
        <v>0.01</v>
      </c>
      <c r="AG1197" s="309">
        <v>7.0000000000000007E-2</v>
      </c>
      <c r="AH1197" s="309" t="s">
        <v>532</v>
      </c>
      <c r="AI1197" s="309">
        <v>4.3</v>
      </c>
      <c r="AJ1197" s="309">
        <v>2E-3</v>
      </c>
      <c r="AL1197" s="309"/>
    </row>
    <row r="1198" spans="2:38" ht="15" customHeight="1">
      <c r="B1198" s="456"/>
      <c r="C1198" s="458"/>
      <c r="D1198" s="297" t="s">
        <v>521</v>
      </c>
      <c r="E1198" s="298">
        <v>0</v>
      </c>
      <c r="F1198" s="299">
        <v>0</v>
      </c>
      <c r="G1198" s="299">
        <v>2</v>
      </c>
      <c r="H1198" s="299">
        <v>2</v>
      </c>
      <c r="I1198" s="299">
        <v>41</v>
      </c>
      <c r="J1198" s="299">
        <v>8</v>
      </c>
      <c r="K1198" s="299">
        <v>8</v>
      </c>
      <c r="L1198" s="299">
        <v>0.06</v>
      </c>
      <c r="M1198" s="299">
        <v>1.88</v>
      </c>
      <c r="N1198" s="299">
        <v>1.94</v>
      </c>
      <c r="O1198" s="299"/>
      <c r="P1198" s="299" t="s">
        <v>547</v>
      </c>
      <c r="Q1198" s="299">
        <v>3.9</v>
      </c>
      <c r="R1198" s="299">
        <v>4</v>
      </c>
      <c r="S1198" s="300">
        <v>19</v>
      </c>
      <c r="W1198" s="309"/>
      <c r="X1198" s="309"/>
      <c r="AB1198" s="309"/>
      <c r="AC1198" s="309">
        <v>4</v>
      </c>
      <c r="AD1198" s="309">
        <v>8.9999999999999993E-3</v>
      </c>
      <c r="AE1198" s="309">
        <v>3.5999999999999997E-2</v>
      </c>
      <c r="AF1198" s="309">
        <v>4.0000000000000001E-3</v>
      </c>
      <c r="AG1198" s="309">
        <v>7.0000000000000007E-2</v>
      </c>
      <c r="AH1198" s="309" t="s">
        <v>532</v>
      </c>
      <c r="AI1198" s="309">
        <v>4.0999999999999996</v>
      </c>
      <c r="AJ1198" s="309">
        <v>1E-3</v>
      </c>
      <c r="AL1198" s="309"/>
    </row>
    <row r="1199" spans="2:38" ht="15" customHeight="1">
      <c r="B1199" s="456"/>
      <c r="C1199" s="458"/>
      <c r="D1199" s="297" t="s">
        <v>522</v>
      </c>
      <c r="E1199" s="298">
        <v>0</v>
      </c>
      <c r="F1199" s="299">
        <v>0</v>
      </c>
      <c r="G1199" s="299">
        <v>4</v>
      </c>
      <c r="H1199" s="299">
        <v>4</v>
      </c>
      <c r="I1199" s="299">
        <v>39</v>
      </c>
      <c r="J1199" s="299">
        <v>8</v>
      </c>
      <c r="K1199" s="299">
        <v>4</v>
      </c>
      <c r="L1199" s="299">
        <v>7.0000000000000007E-2</v>
      </c>
      <c r="M1199" s="299">
        <v>1.89</v>
      </c>
      <c r="N1199" s="299">
        <v>1.96</v>
      </c>
      <c r="O1199" s="299"/>
      <c r="P1199" s="299" t="s">
        <v>547</v>
      </c>
      <c r="Q1199" s="299">
        <v>2.9</v>
      </c>
      <c r="R1199" s="299">
        <v>2.6</v>
      </c>
      <c r="S1199" s="300">
        <v>23</v>
      </c>
      <c r="W1199" s="309"/>
      <c r="X1199" s="309"/>
      <c r="AB1199" s="309"/>
      <c r="AC1199" s="309">
        <v>2</v>
      </c>
      <c r="AD1199" s="309">
        <v>0.01</v>
      </c>
      <c r="AE1199" s="309">
        <v>3.6999999999999998E-2</v>
      </c>
      <c r="AF1199" s="309">
        <v>3.0000000000000001E-3</v>
      </c>
      <c r="AG1199" s="309">
        <v>0.06</v>
      </c>
      <c r="AH1199" s="309" t="s">
        <v>547</v>
      </c>
      <c r="AI1199" s="309">
        <v>4.5999999999999996</v>
      </c>
      <c r="AJ1199" s="309">
        <v>1E-3</v>
      </c>
      <c r="AL1199" s="309"/>
    </row>
    <row r="1200" spans="2:38" ht="15" customHeight="1">
      <c r="B1200" s="456"/>
      <c r="C1200" s="458"/>
      <c r="D1200" s="297" t="s">
        <v>523</v>
      </c>
      <c r="E1200" s="298">
        <v>0</v>
      </c>
      <c r="F1200" s="299">
        <v>0</v>
      </c>
      <c r="G1200" s="299">
        <v>7</v>
      </c>
      <c r="H1200" s="299">
        <v>7</v>
      </c>
      <c r="I1200" s="299">
        <v>36</v>
      </c>
      <c r="J1200" s="299">
        <v>12</v>
      </c>
      <c r="K1200" s="299">
        <v>8</v>
      </c>
      <c r="L1200" s="299">
        <v>0.09</v>
      </c>
      <c r="M1200" s="299">
        <v>1.89</v>
      </c>
      <c r="N1200" s="299">
        <v>1.98</v>
      </c>
      <c r="O1200" s="299"/>
      <c r="P1200" s="299" t="s">
        <v>532</v>
      </c>
      <c r="Q1200" s="299">
        <v>4</v>
      </c>
      <c r="R1200" s="299">
        <v>1.3</v>
      </c>
      <c r="S1200" s="300">
        <v>28</v>
      </c>
      <c r="W1200" s="309"/>
      <c r="X1200" s="309"/>
      <c r="AB1200" s="309"/>
      <c r="AC1200" s="309">
        <v>5</v>
      </c>
      <c r="AD1200" s="309">
        <v>7.0000000000000001E-3</v>
      </c>
      <c r="AE1200" s="309">
        <v>3.7999999999999999E-2</v>
      </c>
      <c r="AF1200" s="309">
        <v>2E-3</v>
      </c>
      <c r="AG1200" s="309">
        <v>0.05</v>
      </c>
      <c r="AH1200" s="309" t="s">
        <v>513</v>
      </c>
      <c r="AI1200" s="309">
        <v>7.5</v>
      </c>
      <c r="AJ1200" s="309">
        <v>1E-3</v>
      </c>
      <c r="AL1200" s="309"/>
    </row>
    <row r="1201" spans="2:38" ht="15" customHeight="1">
      <c r="B1201" s="456"/>
      <c r="C1201" s="458"/>
      <c r="D1201" s="297" t="s">
        <v>524</v>
      </c>
      <c r="E1201" s="298">
        <v>1</v>
      </c>
      <c r="F1201" s="299">
        <v>0</v>
      </c>
      <c r="G1201" s="299">
        <v>6</v>
      </c>
      <c r="H1201" s="299">
        <v>6</v>
      </c>
      <c r="I1201" s="299">
        <v>36</v>
      </c>
      <c r="J1201" s="299">
        <v>8</v>
      </c>
      <c r="K1201" s="299">
        <v>6</v>
      </c>
      <c r="L1201" s="299">
        <v>0.09</v>
      </c>
      <c r="M1201" s="299">
        <v>1.89</v>
      </c>
      <c r="N1201" s="299">
        <v>1.98</v>
      </c>
      <c r="O1201" s="299"/>
      <c r="P1201" s="299" t="s">
        <v>547</v>
      </c>
      <c r="Q1201" s="299">
        <v>3</v>
      </c>
      <c r="R1201" s="299">
        <v>0.4</v>
      </c>
      <c r="S1201" s="300">
        <v>34</v>
      </c>
      <c r="W1201" s="309"/>
      <c r="X1201" s="309"/>
      <c r="AB1201" s="309"/>
      <c r="AC1201" s="309">
        <v>2</v>
      </c>
      <c r="AD1201" s="309">
        <v>1.2E-2</v>
      </c>
      <c r="AE1201" s="309">
        <v>3.9E-2</v>
      </c>
      <c r="AF1201" s="309">
        <v>3.0000000000000001E-3</v>
      </c>
      <c r="AG1201" s="309">
        <v>0.06</v>
      </c>
      <c r="AH1201" s="309" t="s">
        <v>265</v>
      </c>
      <c r="AI1201" s="309">
        <v>4.3</v>
      </c>
      <c r="AJ1201" s="309">
        <v>1E-3</v>
      </c>
      <c r="AL1201" s="309"/>
    </row>
    <row r="1202" spans="2:38" ht="15" customHeight="1">
      <c r="B1202" s="456"/>
      <c r="C1202" s="458"/>
      <c r="D1202" s="297" t="s">
        <v>525</v>
      </c>
      <c r="E1202" s="298">
        <v>1</v>
      </c>
      <c r="F1202" s="299">
        <v>0</v>
      </c>
      <c r="G1202" s="299">
        <v>8</v>
      </c>
      <c r="H1202" s="299">
        <v>8</v>
      </c>
      <c r="I1202" s="299">
        <v>38</v>
      </c>
      <c r="J1202" s="299">
        <v>11</v>
      </c>
      <c r="K1202" s="299">
        <v>7</v>
      </c>
      <c r="L1202" s="299">
        <v>0.1</v>
      </c>
      <c r="M1202" s="299">
        <v>1.9</v>
      </c>
      <c r="N1202" s="299">
        <v>2</v>
      </c>
      <c r="O1202" s="299"/>
      <c r="P1202" s="299" t="s">
        <v>539</v>
      </c>
      <c r="Q1202" s="299">
        <v>1.1000000000000001</v>
      </c>
      <c r="R1202" s="299">
        <v>-0.4</v>
      </c>
      <c r="S1202" s="300">
        <v>38</v>
      </c>
      <c r="W1202" s="309"/>
      <c r="X1202" s="309"/>
      <c r="AB1202" s="309"/>
      <c r="AC1202" s="309">
        <v>5</v>
      </c>
      <c r="AD1202" s="309">
        <v>8.0000000000000002E-3</v>
      </c>
      <c r="AE1202" s="309">
        <v>4.1000000000000002E-2</v>
      </c>
      <c r="AF1202" s="309">
        <v>2E-3</v>
      </c>
      <c r="AG1202" s="309">
        <v>7.0000000000000007E-2</v>
      </c>
      <c r="AH1202" s="309" t="s">
        <v>547</v>
      </c>
      <c r="AI1202" s="309">
        <v>4</v>
      </c>
      <c r="AJ1202" s="309">
        <v>0</v>
      </c>
      <c r="AL1202" s="309"/>
    </row>
    <row r="1203" spans="2:38" ht="15" customHeight="1">
      <c r="B1203" s="456"/>
      <c r="C1203" s="458"/>
      <c r="D1203" s="297" t="s">
        <v>526</v>
      </c>
      <c r="E1203" s="298">
        <v>1</v>
      </c>
      <c r="F1203" s="299">
        <v>0</v>
      </c>
      <c r="G1203" s="299">
        <v>10</v>
      </c>
      <c r="H1203" s="299">
        <v>10</v>
      </c>
      <c r="I1203" s="299">
        <v>29</v>
      </c>
      <c r="J1203" s="299">
        <v>7</v>
      </c>
      <c r="K1203" s="299">
        <v>5</v>
      </c>
      <c r="L1203" s="299">
        <v>0.12</v>
      </c>
      <c r="M1203" s="299">
        <v>1.9</v>
      </c>
      <c r="N1203" s="299">
        <v>2.02</v>
      </c>
      <c r="O1203" s="299"/>
      <c r="P1203" s="299" t="s">
        <v>515</v>
      </c>
      <c r="Q1203" s="299">
        <v>0.7</v>
      </c>
      <c r="R1203" s="299">
        <v>-1.7</v>
      </c>
      <c r="S1203" s="300">
        <v>44</v>
      </c>
      <c r="W1203" s="309"/>
      <c r="X1203" s="309"/>
      <c r="AB1203" s="309"/>
      <c r="AC1203" s="309">
        <v>8</v>
      </c>
      <c r="AD1203" s="309">
        <v>8.0000000000000002E-3</v>
      </c>
      <c r="AE1203" s="309">
        <v>4.1000000000000002E-2</v>
      </c>
      <c r="AF1203" s="309">
        <v>2E-3</v>
      </c>
      <c r="AG1203" s="309">
        <v>0.06</v>
      </c>
      <c r="AH1203" s="309" t="s">
        <v>547</v>
      </c>
      <c r="AI1203" s="309">
        <v>3.9</v>
      </c>
      <c r="AJ1203" s="309">
        <v>0</v>
      </c>
      <c r="AL1203" s="309"/>
    </row>
    <row r="1204" spans="2:38" ht="15" customHeight="1">
      <c r="B1204" s="456"/>
      <c r="C1204" s="458"/>
      <c r="D1204" s="297" t="s">
        <v>527</v>
      </c>
      <c r="E1204" s="298">
        <v>1</v>
      </c>
      <c r="F1204" s="299">
        <v>0</v>
      </c>
      <c r="G1204" s="299">
        <v>13</v>
      </c>
      <c r="H1204" s="299">
        <v>13</v>
      </c>
      <c r="I1204" s="299">
        <v>22</v>
      </c>
      <c r="J1204" s="299">
        <v>12</v>
      </c>
      <c r="K1204" s="299">
        <v>8</v>
      </c>
      <c r="L1204" s="299">
        <v>0.13</v>
      </c>
      <c r="M1204" s="299">
        <v>1.9</v>
      </c>
      <c r="N1204" s="299">
        <v>2.0299999999999998</v>
      </c>
      <c r="O1204" s="299"/>
      <c r="P1204" s="299" t="s">
        <v>515</v>
      </c>
      <c r="Q1204" s="299">
        <v>0.6</v>
      </c>
      <c r="R1204" s="299">
        <v>-2.1</v>
      </c>
      <c r="S1204" s="300">
        <v>45</v>
      </c>
      <c r="W1204" s="309"/>
      <c r="X1204" s="309"/>
      <c r="AB1204" s="309"/>
      <c r="AC1204" s="309">
        <v>4</v>
      </c>
      <c r="AD1204" s="309">
        <v>8.0000000000000002E-3</v>
      </c>
      <c r="AE1204" s="309">
        <v>3.9E-2</v>
      </c>
      <c r="AF1204" s="309">
        <v>4.0000000000000001E-3</v>
      </c>
      <c r="AG1204" s="309">
        <v>7.0000000000000007E-2</v>
      </c>
      <c r="AH1204" s="309" t="s">
        <v>547</v>
      </c>
      <c r="AI1204" s="309">
        <v>2.9</v>
      </c>
      <c r="AJ1204" s="309">
        <v>0</v>
      </c>
      <c r="AL1204" s="309"/>
    </row>
    <row r="1205" spans="2:38" ht="15" customHeight="1">
      <c r="B1205" s="456"/>
      <c r="C1205" s="458"/>
      <c r="D1205" s="297" t="s">
        <v>528</v>
      </c>
      <c r="E1205" s="298">
        <v>1</v>
      </c>
      <c r="F1205" s="299">
        <v>0</v>
      </c>
      <c r="G1205" s="299">
        <v>10</v>
      </c>
      <c r="H1205" s="299">
        <v>10</v>
      </c>
      <c r="I1205" s="299">
        <v>29</v>
      </c>
      <c r="J1205" s="299">
        <v>6</v>
      </c>
      <c r="K1205" s="299">
        <v>6</v>
      </c>
      <c r="L1205" s="299">
        <v>0.11</v>
      </c>
      <c r="M1205" s="299">
        <v>1.89</v>
      </c>
      <c r="N1205" s="299">
        <v>2</v>
      </c>
      <c r="O1205" s="299"/>
      <c r="P1205" s="299" t="s">
        <v>265</v>
      </c>
      <c r="Q1205" s="299">
        <v>1.5</v>
      </c>
      <c r="R1205" s="299">
        <v>-0.8</v>
      </c>
      <c r="S1205" s="300">
        <v>53</v>
      </c>
      <c r="W1205" s="309"/>
      <c r="X1205" s="309"/>
      <c r="AB1205" s="309"/>
      <c r="AC1205" s="309">
        <v>8</v>
      </c>
      <c r="AD1205" s="309">
        <v>1.2E-2</v>
      </c>
      <c r="AE1205" s="309">
        <v>3.5999999999999997E-2</v>
      </c>
      <c r="AF1205" s="309">
        <v>7.0000000000000001E-3</v>
      </c>
      <c r="AG1205" s="309">
        <v>0.09</v>
      </c>
      <c r="AH1205" s="309" t="s">
        <v>532</v>
      </c>
      <c r="AI1205" s="309">
        <v>4</v>
      </c>
      <c r="AJ1205" s="309">
        <v>0</v>
      </c>
      <c r="AL1205" s="309"/>
    </row>
    <row r="1206" spans="2:38" ht="15" customHeight="1">
      <c r="B1206" s="456"/>
      <c r="C1206" s="459"/>
      <c r="D1206" s="297" t="s">
        <v>529</v>
      </c>
      <c r="E1206" s="298">
        <v>1</v>
      </c>
      <c r="F1206" s="299">
        <v>0</v>
      </c>
      <c r="G1206" s="299">
        <v>8</v>
      </c>
      <c r="H1206" s="299">
        <v>8</v>
      </c>
      <c r="I1206" s="299">
        <v>27</v>
      </c>
      <c r="J1206" s="299">
        <v>10</v>
      </c>
      <c r="K1206" s="299">
        <v>3</v>
      </c>
      <c r="L1206" s="299">
        <v>0.1</v>
      </c>
      <c r="M1206" s="299">
        <v>1.89</v>
      </c>
      <c r="N1206" s="299">
        <v>1.99</v>
      </c>
      <c r="O1206" s="299"/>
      <c r="P1206" s="299" t="s">
        <v>533</v>
      </c>
      <c r="Q1206" s="299">
        <v>0.8</v>
      </c>
      <c r="R1206" s="299">
        <v>-2.2000000000000002</v>
      </c>
      <c r="S1206" s="300">
        <v>60</v>
      </c>
      <c r="W1206" s="309"/>
      <c r="X1206" s="309"/>
      <c r="AB1206" s="309"/>
      <c r="AC1206" s="309">
        <v>6</v>
      </c>
      <c r="AD1206" s="309">
        <v>8.0000000000000002E-3</v>
      </c>
      <c r="AE1206" s="309">
        <v>3.5999999999999997E-2</v>
      </c>
      <c r="AF1206" s="309">
        <v>6.0000000000000001E-3</v>
      </c>
      <c r="AG1206" s="309">
        <v>0.09</v>
      </c>
      <c r="AH1206" s="309" t="s">
        <v>547</v>
      </c>
      <c r="AI1206" s="309">
        <v>3</v>
      </c>
      <c r="AJ1206" s="309">
        <v>1E-3</v>
      </c>
      <c r="AL1206" s="309"/>
    </row>
    <row r="1207" spans="2:38" ht="15" customHeight="1">
      <c r="B1207" s="456"/>
      <c r="C1207" s="457">
        <v>42759</v>
      </c>
      <c r="D1207" s="293" t="s">
        <v>492</v>
      </c>
      <c r="E1207" s="294">
        <v>1</v>
      </c>
      <c r="F1207" s="295">
        <v>0</v>
      </c>
      <c r="G1207" s="295">
        <v>8</v>
      </c>
      <c r="H1207" s="295">
        <v>8</v>
      </c>
      <c r="I1207" s="295">
        <v>23</v>
      </c>
      <c r="J1207" s="295">
        <v>6</v>
      </c>
      <c r="K1207" s="295">
        <v>6</v>
      </c>
      <c r="L1207" s="295">
        <v>0.11</v>
      </c>
      <c r="M1207" s="295">
        <v>1.9</v>
      </c>
      <c r="N1207" s="295">
        <v>2.0099999999999998</v>
      </c>
      <c r="O1207" s="295"/>
      <c r="P1207" s="295" t="s">
        <v>533</v>
      </c>
      <c r="Q1207" s="295">
        <v>1.6</v>
      </c>
      <c r="R1207" s="295">
        <v>-2.9</v>
      </c>
      <c r="S1207" s="296">
        <v>64</v>
      </c>
      <c r="W1207" s="309"/>
      <c r="AB1207" s="309"/>
      <c r="AC1207" s="309">
        <v>7</v>
      </c>
      <c r="AD1207" s="309">
        <v>1.0999999999999999E-2</v>
      </c>
      <c r="AE1207" s="309">
        <v>3.7999999999999999E-2</v>
      </c>
      <c r="AF1207" s="309">
        <v>8.0000000000000002E-3</v>
      </c>
      <c r="AG1207" s="309">
        <v>0.1</v>
      </c>
      <c r="AH1207" s="309" t="s">
        <v>539</v>
      </c>
      <c r="AI1207" s="309">
        <v>1.1000000000000001</v>
      </c>
      <c r="AJ1207" s="309">
        <v>1E-3</v>
      </c>
      <c r="AL1207" s="309"/>
    </row>
    <row r="1208" spans="2:38" ht="15" customHeight="1">
      <c r="B1208" s="456"/>
      <c r="C1208" s="458"/>
      <c r="D1208" s="297" t="s">
        <v>495</v>
      </c>
      <c r="E1208" s="298">
        <v>1</v>
      </c>
      <c r="F1208" s="299">
        <v>0</v>
      </c>
      <c r="G1208" s="299">
        <v>7</v>
      </c>
      <c r="H1208" s="299">
        <v>7</v>
      </c>
      <c r="I1208" s="299">
        <v>24</v>
      </c>
      <c r="J1208" s="299">
        <v>9</v>
      </c>
      <c r="K1208" s="299">
        <v>6</v>
      </c>
      <c r="L1208" s="299">
        <v>7.0000000000000007E-2</v>
      </c>
      <c r="M1208" s="299">
        <v>1.9</v>
      </c>
      <c r="N1208" s="299">
        <v>1.97</v>
      </c>
      <c r="O1208" s="299"/>
      <c r="P1208" s="299" t="s">
        <v>518</v>
      </c>
      <c r="Q1208" s="299">
        <v>1</v>
      </c>
      <c r="R1208" s="299">
        <v>-4.4000000000000004</v>
      </c>
      <c r="S1208" s="300">
        <v>65</v>
      </c>
      <c r="W1208" s="309"/>
      <c r="X1208" s="309"/>
      <c r="AB1208" s="309"/>
      <c r="AC1208" s="309">
        <v>5</v>
      </c>
      <c r="AD1208" s="309">
        <v>7.0000000000000001E-3</v>
      </c>
      <c r="AE1208" s="309">
        <v>2.9000000000000001E-2</v>
      </c>
      <c r="AF1208" s="309">
        <v>0.01</v>
      </c>
      <c r="AG1208" s="309">
        <v>0.12</v>
      </c>
      <c r="AH1208" s="309" t="s">
        <v>515</v>
      </c>
      <c r="AI1208" s="309">
        <v>0.7</v>
      </c>
      <c r="AJ1208" s="309">
        <v>1E-3</v>
      </c>
      <c r="AL1208" s="309"/>
    </row>
    <row r="1209" spans="2:38" ht="15" customHeight="1">
      <c r="B1209" s="456"/>
      <c r="C1209" s="458"/>
      <c r="D1209" s="297" t="s">
        <v>497</v>
      </c>
      <c r="E1209" s="298">
        <v>1</v>
      </c>
      <c r="F1209" s="299">
        <v>0</v>
      </c>
      <c r="G1209" s="299">
        <v>4</v>
      </c>
      <c r="H1209" s="299">
        <v>4</v>
      </c>
      <c r="I1209" s="299">
        <v>30</v>
      </c>
      <c r="J1209" s="299">
        <v>11</v>
      </c>
      <c r="K1209" s="299">
        <v>3</v>
      </c>
      <c r="L1209" s="299">
        <v>0.06</v>
      </c>
      <c r="M1209" s="299">
        <v>1.93</v>
      </c>
      <c r="N1209" s="299">
        <v>1.99</v>
      </c>
      <c r="O1209" s="299"/>
      <c r="P1209" s="299" t="s">
        <v>518</v>
      </c>
      <c r="Q1209" s="299">
        <v>1.3</v>
      </c>
      <c r="R1209" s="299">
        <v>-2.9</v>
      </c>
      <c r="S1209" s="300">
        <v>63</v>
      </c>
      <c r="W1209" s="309"/>
      <c r="X1209" s="309"/>
      <c r="AB1209" s="309"/>
      <c r="AC1209" s="309">
        <v>8</v>
      </c>
      <c r="AD1209" s="309">
        <v>1.2E-2</v>
      </c>
      <c r="AE1209" s="309">
        <v>2.1999999999999999E-2</v>
      </c>
      <c r="AF1209" s="309">
        <v>1.2999999999999999E-2</v>
      </c>
      <c r="AG1209" s="309">
        <v>0.13</v>
      </c>
      <c r="AH1209" s="309" t="s">
        <v>515</v>
      </c>
      <c r="AI1209" s="309">
        <v>0.6</v>
      </c>
      <c r="AJ1209" s="309">
        <v>1E-3</v>
      </c>
      <c r="AL1209" s="309"/>
    </row>
    <row r="1210" spans="2:38" ht="15" customHeight="1">
      <c r="B1210" s="456"/>
      <c r="C1210" s="458"/>
      <c r="D1210" s="297" t="s">
        <v>500</v>
      </c>
      <c r="E1210" s="298">
        <v>1</v>
      </c>
      <c r="F1210" s="299">
        <v>0</v>
      </c>
      <c r="G1210" s="299">
        <v>5</v>
      </c>
      <c r="H1210" s="299">
        <v>5</v>
      </c>
      <c r="I1210" s="299">
        <v>30</v>
      </c>
      <c r="J1210" s="299">
        <v>12</v>
      </c>
      <c r="K1210" s="299">
        <v>5</v>
      </c>
      <c r="L1210" s="299">
        <v>7.0000000000000007E-2</v>
      </c>
      <c r="M1210" s="299">
        <v>1.9</v>
      </c>
      <c r="N1210" s="299">
        <v>1.97</v>
      </c>
      <c r="O1210" s="299"/>
      <c r="P1210" s="299" t="s">
        <v>538</v>
      </c>
      <c r="Q1210" s="299">
        <v>0.5</v>
      </c>
      <c r="R1210" s="299">
        <v>-3.1</v>
      </c>
      <c r="S1210" s="300">
        <v>63</v>
      </c>
      <c r="W1210" s="309"/>
      <c r="X1210" s="309"/>
      <c r="AB1210" s="309"/>
      <c r="AC1210" s="309">
        <v>6</v>
      </c>
      <c r="AD1210" s="309">
        <v>6.0000000000000001E-3</v>
      </c>
      <c r="AE1210" s="309">
        <v>2.9000000000000001E-2</v>
      </c>
      <c r="AF1210" s="309">
        <v>0.01</v>
      </c>
      <c r="AG1210" s="309">
        <v>0.11</v>
      </c>
      <c r="AH1210" s="309" t="s">
        <v>265</v>
      </c>
      <c r="AI1210" s="309">
        <v>1.5</v>
      </c>
      <c r="AJ1210" s="309">
        <v>1E-3</v>
      </c>
      <c r="AL1210" s="309"/>
    </row>
    <row r="1211" spans="2:38" ht="15" customHeight="1">
      <c r="B1211" s="456"/>
      <c r="C1211" s="458"/>
      <c r="D1211" s="297" t="s">
        <v>503</v>
      </c>
      <c r="E1211" s="298">
        <v>1</v>
      </c>
      <c r="F1211" s="299">
        <v>0</v>
      </c>
      <c r="G1211" s="299">
        <v>6</v>
      </c>
      <c r="H1211" s="299">
        <v>6</v>
      </c>
      <c r="I1211" s="299">
        <v>29</v>
      </c>
      <c r="J1211" s="299">
        <v>7</v>
      </c>
      <c r="K1211" s="299">
        <v>6</v>
      </c>
      <c r="L1211" s="299">
        <v>0.08</v>
      </c>
      <c r="M1211" s="299">
        <v>1.9</v>
      </c>
      <c r="N1211" s="299">
        <v>1.98</v>
      </c>
      <c r="O1211" s="299"/>
      <c r="P1211" s="299" t="s">
        <v>518</v>
      </c>
      <c r="Q1211" s="299">
        <v>0.9</v>
      </c>
      <c r="R1211" s="299">
        <v>-3.9</v>
      </c>
      <c r="S1211" s="300">
        <v>61</v>
      </c>
      <c r="W1211" s="309"/>
      <c r="X1211" s="309"/>
      <c r="AB1211" s="309"/>
      <c r="AC1211" s="309">
        <v>3</v>
      </c>
      <c r="AD1211" s="309">
        <v>0.01</v>
      </c>
      <c r="AE1211" s="309">
        <v>2.7E-2</v>
      </c>
      <c r="AF1211" s="309">
        <v>8.0000000000000002E-3</v>
      </c>
      <c r="AG1211" s="309">
        <v>0.1</v>
      </c>
      <c r="AH1211" s="309" t="s">
        <v>533</v>
      </c>
      <c r="AI1211" s="309">
        <v>0.8</v>
      </c>
      <c r="AJ1211" s="309">
        <v>1E-3</v>
      </c>
      <c r="AL1211" s="309"/>
    </row>
    <row r="1212" spans="2:38" ht="15" customHeight="1">
      <c r="B1212" s="456"/>
      <c r="C1212" s="458"/>
      <c r="D1212" s="297" t="s">
        <v>505</v>
      </c>
      <c r="E1212" s="298">
        <v>1</v>
      </c>
      <c r="F1212" s="299" t="s">
        <v>501</v>
      </c>
      <c r="G1212" s="299" t="s">
        <v>501</v>
      </c>
      <c r="H1212" s="299" t="s">
        <v>501</v>
      </c>
      <c r="I1212" s="299">
        <v>27</v>
      </c>
      <c r="J1212" s="299">
        <v>9</v>
      </c>
      <c r="K1212" s="299">
        <v>7</v>
      </c>
      <c r="L1212" s="299">
        <v>7.0000000000000007E-2</v>
      </c>
      <c r="M1212" s="299">
        <v>1.89</v>
      </c>
      <c r="N1212" s="299">
        <v>1.96</v>
      </c>
      <c r="O1212" s="299"/>
      <c r="P1212" s="299" t="s">
        <v>530</v>
      </c>
      <c r="Q1212" s="299">
        <v>0.7</v>
      </c>
      <c r="R1212" s="299">
        <v>-4.9000000000000004</v>
      </c>
      <c r="S1212" s="300">
        <v>63</v>
      </c>
      <c r="W1212" s="309"/>
      <c r="X1212" s="309"/>
      <c r="AB1212" s="309"/>
      <c r="AC1212" s="309">
        <v>6</v>
      </c>
      <c r="AD1212" s="309">
        <v>6.0000000000000001E-3</v>
      </c>
      <c r="AE1212" s="309">
        <v>2.3E-2</v>
      </c>
      <c r="AF1212" s="309">
        <v>8.0000000000000002E-3</v>
      </c>
      <c r="AG1212" s="309">
        <v>0.11</v>
      </c>
      <c r="AH1212" s="309" t="s">
        <v>533</v>
      </c>
      <c r="AI1212" s="309">
        <v>1.6</v>
      </c>
      <c r="AJ1212" s="309">
        <v>1E-3</v>
      </c>
      <c r="AL1212" s="309"/>
    </row>
    <row r="1213" spans="2:38" ht="15" customHeight="1">
      <c r="B1213" s="456"/>
      <c r="C1213" s="458"/>
      <c r="D1213" s="297" t="s">
        <v>508</v>
      </c>
      <c r="E1213" s="298">
        <v>1</v>
      </c>
      <c r="F1213" s="299">
        <v>1</v>
      </c>
      <c r="G1213" s="299">
        <v>17</v>
      </c>
      <c r="H1213" s="299">
        <v>18</v>
      </c>
      <c r="I1213" s="299">
        <v>15</v>
      </c>
      <c r="J1213" s="299">
        <v>7</v>
      </c>
      <c r="K1213" s="299">
        <v>8</v>
      </c>
      <c r="L1213" s="299">
        <v>0.09</v>
      </c>
      <c r="M1213" s="299">
        <v>1.91</v>
      </c>
      <c r="N1213" s="299">
        <v>2</v>
      </c>
      <c r="O1213" s="299"/>
      <c r="P1213" s="299" t="s">
        <v>534</v>
      </c>
      <c r="Q1213" s="299">
        <v>0.5</v>
      </c>
      <c r="R1213" s="299">
        <v>-5.7</v>
      </c>
      <c r="S1213" s="300">
        <v>62</v>
      </c>
      <c r="W1213" s="309"/>
      <c r="X1213" s="309"/>
      <c r="AB1213" s="309"/>
      <c r="AC1213" s="309">
        <v>6</v>
      </c>
      <c r="AD1213" s="309">
        <v>8.9999999999999993E-3</v>
      </c>
      <c r="AE1213" s="309">
        <v>2.4E-2</v>
      </c>
      <c r="AF1213" s="309">
        <v>7.0000000000000001E-3</v>
      </c>
      <c r="AG1213" s="309">
        <v>7.0000000000000007E-2</v>
      </c>
      <c r="AH1213" s="309" t="s">
        <v>518</v>
      </c>
      <c r="AI1213" s="309">
        <v>1</v>
      </c>
      <c r="AJ1213" s="309">
        <v>1E-3</v>
      </c>
      <c r="AL1213" s="309"/>
    </row>
    <row r="1214" spans="2:38" ht="15" customHeight="1">
      <c r="B1214" s="456"/>
      <c r="C1214" s="458"/>
      <c r="D1214" s="297" t="s">
        <v>510</v>
      </c>
      <c r="E1214" s="298">
        <v>1</v>
      </c>
      <c r="F1214" s="299">
        <v>11</v>
      </c>
      <c r="G1214" s="299">
        <v>26</v>
      </c>
      <c r="H1214" s="299">
        <v>37</v>
      </c>
      <c r="I1214" s="299">
        <v>8</v>
      </c>
      <c r="J1214" s="299">
        <v>16</v>
      </c>
      <c r="K1214" s="299">
        <v>12</v>
      </c>
      <c r="L1214" s="299">
        <v>0.12</v>
      </c>
      <c r="M1214" s="299">
        <v>1.91</v>
      </c>
      <c r="N1214" s="299">
        <v>2.0299999999999998</v>
      </c>
      <c r="O1214" s="299"/>
      <c r="P1214" s="299" t="s">
        <v>530</v>
      </c>
      <c r="Q1214" s="299">
        <v>1.1000000000000001</v>
      </c>
      <c r="R1214" s="299">
        <v>-2.2999999999999998</v>
      </c>
      <c r="S1214" s="300">
        <v>58</v>
      </c>
      <c r="W1214" s="309"/>
      <c r="X1214" s="309"/>
      <c r="AB1214" s="309"/>
      <c r="AC1214" s="309">
        <v>3</v>
      </c>
      <c r="AD1214" s="309">
        <v>1.0999999999999999E-2</v>
      </c>
      <c r="AE1214" s="309">
        <v>0.03</v>
      </c>
      <c r="AF1214" s="309">
        <v>4.0000000000000001E-3</v>
      </c>
      <c r="AG1214" s="309">
        <v>0.06</v>
      </c>
      <c r="AH1214" s="309" t="s">
        <v>518</v>
      </c>
      <c r="AI1214" s="309">
        <v>1.3</v>
      </c>
      <c r="AJ1214" s="309">
        <v>1E-3</v>
      </c>
      <c r="AL1214" s="309"/>
    </row>
    <row r="1215" spans="2:38" ht="15" customHeight="1">
      <c r="B1215" s="456"/>
      <c r="C1215" s="458"/>
      <c r="D1215" s="297" t="s">
        <v>511</v>
      </c>
      <c r="E1215" s="298">
        <v>1</v>
      </c>
      <c r="F1215" s="299">
        <v>4</v>
      </c>
      <c r="G1215" s="299">
        <v>19</v>
      </c>
      <c r="H1215" s="299">
        <v>23</v>
      </c>
      <c r="I1215" s="299">
        <v>17</v>
      </c>
      <c r="J1215" s="299">
        <v>9</v>
      </c>
      <c r="K1215" s="299">
        <v>6</v>
      </c>
      <c r="L1215" s="299">
        <v>0.11</v>
      </c>
      <c r="M1215" s="299">
        <v>1.92</v>
      </c>
      <c r="N1215" s="299">
        <v>2.0299999999999998</v>
      </c>
      <c r="O1215" s="299"/>
      <c r="P1215" s="299" t="s">
        <v>506</v>
      </c>
      <c r="Q1215" s="299">
        <v>0.8</v>
      </c>
      <c r="R1215" s="299">
        <v>0.6</v>
      </c>
      <c r="S1215" s="300">
        <v>43</v>
      </c>
      <c r="W1215" s="309"/>
      <c r="X1215" s="309"/>
      <c r="AB1215" s="309"/>
      <c r="AC1215" s="309">
        <v>5</v>
      </c>
      <c r="AD1215" s="309">
        <v>1.2E-2</v>
      </c>
      <c r="AE1215" s="309">
        <v>0.03</v>
      </c>
      <c r="AF1215" s="309">
        <v>5.0000000000000001E-3</v>
      </c>
      <c r="AG1215" s="309">
        <v>7.0000000000000007E-2</v>
      </c>
      <c r="AH1215" s="309" t="s">
        <v>538</v>
      </c>
      <c r="AI1215" s="309">
        <v>0.5</v>
      </c>
      <c r="AJ1215" s="309">
        <v>1E-3</v>
      </c>
      <c r="AL1215" s="309"/>
    </row>
    <row r="1216" spans="2:38" ht="15" customHeight="1" thickBot="1">
      <c r="B1216" s="456"/>
      <c r="C1216" s="458"/>
      <c r="D1216" s="310" t="s">
        <v>512</v>
      </c>
      <c r="E1216" s="311">
        <v>1</v>
      </c>
      <c r="F1216" s="304">
        <v>1</v>
      </c>
      <c r="G1216" s="304">
        <v>8</v>
      </c>
      <c r="H1216" s="304">
        <v>9</v>
      </c>
      <c r="I1216" s="304">
        <v>32</v>
      </c>
      <c r="J1216" s="304">
        <v>10</v>
      </c>
      <c r="K1216" s="304">
        <v>5</v>
      </c>
      <c r="L1216" s="304">
        <v>0.09</v>
      </c>
      <c r="M1216" s="304">
        <v>1.89</v>
      </c>
      <c r="N1216" s="304">
        <v>1.98</v>
      </c>
      <c r="O1216" s="304"/>
      <c r="P1216" s="304" t="s">
        <v>532</v>
      </c>
      <c r="Q1216" s="304">
        <v>4.5</v>
      </c>
      <c r="R1216" s="304">
        <v>2.4</v>
      </c>
      <c r="S1216" s="305">
        <v>37</v>
      </c>
      <c r="W1216" s="309"/>
      <c r="X1216" s="309"/>
      <c r="AB1216" s="309"/>
      <c r="AC1216" s="309">
        <v>6</v>
      </c>
      <c r="AD1216" s="309">
        <v>7.0000000000000001E-3</v>
      </c>
      <c r="AE1216" s="309">
        <v>2.9000000000000001E-2</v>
      </c>
      <c r="AF1216" s="309">
        <v>6.0000000000000001E-3</v>
      </c>
      <c r="AG1216" s="309">
        <v>0.08</v>
      </c>
      <c r="AH1216" s="309" t="s">
        <v>518</v>
      </c>
      <c r="AI1216" s="309">
        <v>0.9</v>
      </c>
      <c r="AJ1216" s="309">
        <v>1E-3</v>
      </c>
      <c r="AL1216" s="309"/>
    </row>
    <row r="1217" spans="2:38" ht="15" customHeight="1">
      <c r="B1217" s="456" t="s">
        <v>537</v>
      </c>
      <c r="C1217" s="458"/>
      <c r="D1217" s="293" t="s">
        <v>514</v>
      </c>
      <c r="E1217" s="294">
        <v>1</v>
      </c>
      <c r="F1217" s="295">
        <v>1</v>
      </c>
      <c r="G1217" s="295">
        <v>5</v>
      </c>
      <c r="H1217" s="295">
        <v>6</v>
      </c>
      <c r="I1217" s="295">
        <v>35</v>
      </c>
      <c r="J1217" s="295">
        <v>6</v>
      </c>
      <c r="K1217" s="295">
        <v>2</v>
      </c>
      <c r="L1217" s="295">
        <v>7.0000000000000007E-2</v>
      </c>
      <c r="M1217" s="295">
        <v>1.89</v>
      </c>
      <c r="N1217" s="295">
        <v>1.96</v>
      </c>
      <c r="O1217" s="295"/>
      <c r="P1217" s="295" t="s">
        <v>547</v>
      </c>
      <c r="Q1217" s="295">
        <v>3.1</v>
      </c>
      <c r="R1217" s="295">
        <v>2.6</v>
      </c>
      <c r="S1217" s="296">
        <v>34</v>
      </c>
      <c r="W1217" s="309"/>
      <c r="X1217" s="309"/>
      <c r="AB1217" s="309"/>
      <c r="AC1217" s="309">
        <v>7</v>
      </c>
      <c r="AD1217" s="309">
        <v>8.9999999999999993E-3</v>
      </c>
      <c r="AE1217" s="309">
        <v>2.7E-2</v>
      </c>
      <c r="AF1217" s="309" t="s">
        <v>501</v>
      </c>
      <c r="AG1217" s="309">
        <v>7.0000000000000007E-2</v>
      </c>
      <c r="AH1217" s="309" t="s">
        <v>530</v>
      </c>
      <c r="AI1217" s="309">
        <v>0.7</v>
      </c>
      <c r="AJ1217" s="309">
        <v>1E-3</v>
      </c>
      <c r="AL1217" s="309"/>
    </row>
    <row r="1218" spans="2:38" ht="15" customHeight="1">
      <c r="B1218" s="456"/>
      <c r="C1218" s="458"/>
      <c r="D1218" s="297" t="s">
        <v>516</v>
      </c>
      <c r="E1218" s="298">
        <v>1</v>
      </c>
      <c r="F1218" s="299">
        <v>0</v>
      </c>
      <c r="G1218" s="299">
        <v>5</v>
      </c>
      <c r="H1218" s="299">
        <v>5</v>
      </c>
      <c r="I1218" s="299">
        <v>35</v>
      </c>
      <c r="J1218" s="299">
        <v>8</v>
      </c>
      <c r="K1218" s="299">
        <v>3</v>
      </c>
      <c r="L1218" s="299">
        <v>0.08</v>
      </c>
      <c r="M1218" s="299">
        <v>1.88</v>
      </c>
      <c r="N1218" s="299">
        <v>1.96</v>
      </c>
      <c r="O1218" s="299"/>
      <c r="P1218" s="299" t="s">
        <v>547</v>
      </c>
      <c r="Q1218" s="299">
        <v>1.5</v>
      </c>
      <c r="R1218" s="299">
        <v>2.9</v>
      </c>
      <c r="S1218" s="300">
        <v>30</v>
      </c>
      <c r="W1218" s="309"/>
      <c r="X1218" s="309"/>
      <c r="AB1218" s="309"/>
      <c r="AC1218" s="309">
        <v>8</v>
      </c>
      <c r="AD1218" s="309">
        <v>7.0000000000000001E-3</v>
      </c>
      <c r="AE1218" s="309">
        <v>1.4999999999999999E-2</v>
      </c>
      <c r="AF1218" s="309">
        <v>1.7999999999999999E-2</v>
      </c>
      <c r="AG1218" s="309">
        <v>0.09</v>
      </c>
      <c r="AH1218" s="309" t="s">
        <v>534</v>
      </c>
      <c r="AI1218" s="309">
        <v>0.5</v>
      </c>
      <c r="AJ1218" s="309">
        <v>1E-3</v>
      </c>
      <c r="AL1218" s="309"/>
    </row>
    <row r="1219" spans="2:38" ht="15" customHeight="1">
      <c r="B1219" s="456"/>
      <c r="C1219" s="458"/>
      <c r="D1219" s="297" t="s">
        <v>517</v>
      </c>
      <c r="E1219" s="298">
        <v>0</v>
      </c>
      <c r="F1219" s="299">
        <v>0</v>
      </c>
      <c r="G1219" s="299">
        <v>4</v>
      </c>
      <c r="H1219" s="299">
        <v>4</v>
      </c>
      <c r="I1219" s="299">
        <v>38</v>
      </c>
      <c r="J1219" s="299">
        <v>13</v>
      </c>
      <c r="K1219" s="299">
        <v>3</v>
      </c>
      <c r="L1219" s="299">
        <v>0.06</v>
      </c>
      <c r="M1219" s="299">
        <v>1.88</v>
      </c>
      <c r="N1219" s="299">
        <v>1.94</v>
      </c>
      <c r="O1219" s="299"/>
      <c r="P1219" s="299" t="s">
        <v>532</v>
      </c>
      <c r="Q1219" s="299">
        <v>4.5</v>
      </c>
      <c r="R1219" s="299">
        <v>3.1</v>
      </c>
      <c r="S1219" s="300">
        <v>28</v>
      </c>
      <c r="W1219" s="309"/>
      <c r="X1219" s="309"/>
      <c r="AB1219" s="309"/>
      <c r="AC1219" s="309">
        <v>12</v>
      </c>
      <c r="AD1219" s="309">
        <v>1.6E-2</v>
      </c>
      <c r="AE1219" s="309">
        <v>8.0000000000000002E-3</v>
      </c>
      <c r="AF1219" s="309">
        <v>3.6999999999999998E-2</v>
      </c>
      <c r="AG1219" s="309">
        <v>0.12</v>
      </c>
      <c r="AH1219" s="309" t="s">
        <v>530</v>
      </c>
      <c r="AI1219" s="309">
        <v>1.1000000000000001</v>
      </c>
      <c r="AJ1219" s="309">
        <v>1E-3</v>
      </c>
      <c r="AL1219" s="309"/>
    </row>
    <row r="1220" spans="2:38" ht="15" customHeight="1">
      <c r="B1220" s="456"/>
      <c r="C1220" s="458"/>
      <c r="D1220" s="297" t="s">
        <v>519</v>
      </c>
      <c r="E1220" s="298">
        <v>0</v>
      </c>
      <c r="F1220" s="299">
        <v>0</v>
      </c>
      <c r="G1220" s="299">
        <v>3</v>
      </c>
      <c r="H1220" s="299">
        <v>3</v>
      </c>
      <c r="I1220" s="299">
        <v>39</v>
      </c>
      <c r="J1220" s="299">
        <v>7</v>
      </c>
      <c r="K1220" s="299">
        <v>2</v>
      </c>
      <c r="L1220" s="299">
        <v>0.04</v>
      </c>
      <c r="M1220" s="299">
        <v>1.88</v>
      </c>
      <c r="N1220" s="299">
        <v>1.92</v>
      </c>
      <c r="O1220" s="299"/>
      <c r="P1220" s="299" t="s">
        <v>513</v>
      </c>
      <c r="Q1220" s="299">
        <v>3.6</v>
      </c>
      <c r="R1220" s="299">
        <v>4.5999999999999996</v>
      </c>
      <c r="S1220" s="300">
        <v>33</v>
      </c>
      <c r="W1220" s="309"/>
      <c r="X1220" s="309"/>
      <c r="AB1220" s="309"/>
      <c r="AC1220" s="309">
        <v>6</v>
      </c>
      <c r="AD1220" s="309">
        <v>8.9999999999999993E-3</v>
      </c>
      <c r="AE1220" s="309">
        <v>1.7000000000000001E-2</v>
      </c>
      <c r="AF1220" s="309">
        <v>2.3E-2</v>
      </c>
      <c r="AG1220" s="309">
        <v>0.11</v>
      </c>
      <c r="AH1220" s="309" t="s">
        <v>506</v>
      </c>
      <c r="AI1220" s="309">
        <v>0.8</v>
      </c>
      <c r="AJ1220" s="309">
        <v>1E-3</v>
      </c>
      <c r="AL1220" s="309"/>
    </row>
    <row r="1221" spans="2:38" ht="15" customHeight="1">
      <c r="B1221" s="456"/>
      <c r="C1221" s="458"/>
      <c r="D1221" s="297" t="s">
        <v>520</v>
      </c>
      <c r="E1221" s="298">
        <v>0</v>
      </c>
      <c r="F1221" s="299">
        <v>0</v>
      </c>
      <c r="G1221" s="299">
        <v>3</v>
      </c>
      <c r="H1221" s="299">
        <v>3</v>
      </c>
      <c r="I1221" s="299">
        <v>39</v>
      </c>
      <c r="J1221" s="299">
        <v>6</v>
      </c>
      <c r="K1221" s="299">
        <v>3</v>
      </c>
      <c r="L1221" s="299">
        <v>7.0000000000000007E-2</v>
      </c>
      <c r="M1221" s="299">
        <v>1.87</v>
      </c>
      <c r="N1221" s="299">
        <v>1.94</v>
      </c>
      <c r="O1221" s="299"/>
      <c r="P1221" s="299" t="s">
        <v>493</v>
      </c>
      <c r="Q1221" s="299">
        <v>2.6</v>
      </c>
      <c r="R1221" s="299">
        <v>3.9</v>
      </c>
      <c r="S1221" s="300">
        <v>33</v>
      </c>
      <c r="W1221" s="309"/>
      <c r="X1221" s="309"/>
      <c r="AB1221" s="309"/>
      <c r="AC1221" s="309">
        <v>5</v>
      </c>
      <c r="AD1221" s="309">
        <v>0.01</v>
      </c>
      <c r="AE1221" s="309">
        <v>3.2000000000000001E-2</v>
      </c>
      <c r="AF1221" s="309">
        <v>8.9999999999999993E-3</v>
      </c>
      <c r="AG1221" s="309">
        <v>0.09</v>
      </c>
      <c r="AH1221" s="309" t="s">
        <v>532</v>
      </c>
      <c r="AI1221" s="309">
        <v>4.5</v>
      </c>
      <c r="AJ1221" s="309">
        <v>1E-3</v>
      </c>
      <c r="AL1221" s="309"/>
    </row>
    <row r="1222" spans="2:38" ht="15" customHeight="1">
      <c r="B1222" s="456"/>
      <c r="C1222" s="458"/>
      <c r="D1222" s="297" t="s">
        <v>521</v>
      </c>
      <c r="E1222" s="298">
        <v>0</v>
      </c>
      <c r="F1222" s="299">
        <v>0</v>
      </c>
      <c r="G1222" s="299">
        <v>5</v>
      </c>
      <c r="H1222" s="299">
        <v>5</v>
      </c>
      <c r="I1222" s="299">
        <v>37</v>
      </c>
      <c r="J1222" s="299">
        <v>11</v>
      </c>
      <c r="K1222" s="299">
        <v>2</v>
      </c>
      <c r="L1222" s="299">
        <v>0.06</v>
      </c>
      <c r="M1222" s="299">
        <v>1.88</v>
      </c>
      <c r="N1222" s="299">
        <v>1.94</v>
      </c>
      <c r="O1222" s="299"/>
      <c r="P1222" s="299" t="s">
        <v>498</v>
      </c>
      <c r="Q1222" s="299">
        <v>3.5</v>
      </c>
      <c r="R1222" s="299">
        <v>3.1</v>
      </c>
      <c r="S1222" s="300">
        <v>36</v>
      </c>
      <c r="W1222" s="309"/>
      <c r="X1222" s="309"/>
      <c r="AB1222" s="309"/>
      <c r="AC1222" s="309">
        <v>2</v>
      </c>
      <c r="AD1222" s="309">
        <v>6.0000000000000001E-3</v>
      </c>
      <c r="AE1222" s="309">
        <v>3.5000000000000003E-2</v>
      </c>
      <c r="AF1222" s="309">
        <v>6.0000000000000001E-3</v>
      </c>
      <c r="AG1222" s="309">
        <v>7.0000000000000007E-2</v>
      </c>
      <c r="AH1222" s="309" t="s">
        <v>547</v>
      </c>
      <c r="AI1222" s="309">
        <v>3.1</v>
      </c>
      <c r="AJ1222" s="309">
        <v>1E-3</v>
      </c>
      <c r="AL1222" s="309"/>
    </row>
    <row r="1223" spans="2:38" ht="15" customHeight="1">
      <c r="B1223" s="456"/>
      <c r="C1223" s="458"/>
      <c r="D1223" s="297" t="s">
        <v>522</v>
      </c>
      <c r="E1223" s="298">
        <v>1</v>
      </c>
      <c r="F1223" s="299">
        <v>0</v>
      </c>
      <c r="G1223" s="299">
        <v>4</v>
      </c>
      <c r="H1223" s="299">
        <v>4</v>
      </c>
      <c r="I1223" s="299">
        <v>36</v>
      </c>
      <c r="J1223" s="299">
        <v>11</v>
      </c>
      <c r="K1223" s="299">
        <v>7</v>
      </c>
      <c r="L1223" s="299">
        <v>0.05</v>
      </c>
      <c r="M1223" s="299">
        <v>1.89</v>
      </c>
      <c r="N1223" s="299">
        <v>1.94</v>
      </c>
      <c r="O1223" s="299"/>
      <c r="P1223" s="299" t="s">
        <v>498</v>
      </c>
      <c r="Q1223" s="299">
        <v>3.6</v>
      </c>
      <c r="R1223" s="299">
        <v>1.6</v>
      </c>
      <c r="S1223" s="300">
        <v>40</v>
      </c>
      <c r="W1223" s="309"/>
      <c r="X1223" s="309"/>
      <c r="AB1223" s="309"/>
      <c r="AC1223" s="309">
        <v>3</v>
      </c>
      <c r="AD1223" s="309">
        <v>8.0000000000000002E-3</v>
      </c>
      <c r="AE1223" s="309">
        <v>3.5000000000000003E-2</v>
      </c>
      <c r="AF1223" s="309">
        <v>5.0000000000000001E-3</v>
      </c>
      <c r="AG1223" s="309">
        <v>0.08</v>
      </c>
      <c r="AH1223" s="309" t="s">
        <v>547</v>
      </c>
      <c r="AI1223" s="309">
        <v>1.5</v>
      </c>
      <c r="AJ1223" s="309">
        <v>1E-3</v>
      </c>
      <c r="AL1223" s="309"/>
    </row>
    <row r="1224" spans="2:38" ht="15" customHeight="1">
      <c r="B1224" s="456"/>
      <c r="C1224" s="458"/>
      <c r="D1224" s="297" t="s">
        <v>523</v>
      </c>
      <c r="E1224" s="298">
        <v>1</v>
      </c>
      <c r="F1224" s="299">
        <v>0</v>
      </c>
      <c r="G1224" s="299">
        <v>6</v>
      </c>
      <c r="H1224" s="299">
        <v>6</v>
      </c>
      <c r="I1224" s="299">
        <v>32</v>
      </c>
      <c r="J1224" s="299">
        <v>6</v>
      </c>
      <c r="K1224" s="299">
        <v>4</v>
      </c>
      <c r="L1224" s="299">
        <v>0.05</v>
      </c>
      <c r="M1224" s="299">
        <v>1.9</v>
      </c>
      <c r="N1224" s="299">
        <v>1.95</v>
      </c>
      <c r="O1224" s="299"/>
      <c r="P1224" s="299" t="s">
        <v>498</v>
      </c>
      <c r="Q1224" s="299">
        <v>1.8</v>
      </c>
      <c r="R1224" s="299">
        <v>0.2</v>
      </c>
      <c r="S1224" s="300">
        <v>47</v>
      </c>
      <c r="W1224" s="309"/>
      <c r="X1224" s="309"/>
      <c r="AB1224" s="309"/>
      <c r="AC1224" s="309">
        <v>3</v>
      </c>
      <c r="AD1224" s="309">
        <v>1.2999999999999999E-2</v>
      </c>
      <c r="AE1224" s="309">
        <v>3.7999999999999999E-2</v>
      </c>
      <c r="AF1224" s="309">
        <v>4.0000000000000001E-3</v>
      </c>
      <c r="AG1224" s="309">
        <v>0.06</v>
      </c>
      <c r="AH1224" s="309" t="s">
        <v>532</v>
      </c>
      <c r="AI1224" s="309">
        <v>4.5</v>
      </c>
      <c r="AJ1224" s="309">
        <v>0</v>
      </c>
      <c r="AL1224" s="309"/>
    </row>
    <row r="1225" spans="2:38" ht="15" customHeight="1">
      <c r="B1225" s="456"/>
      <c r="C1225" s="458"/>
      <c r="D1225" s="297" t="s">
        <v>524</v>
      </c>
      <c r="E1225" s="298">
        <v>1</v>
      </c>
      <c r="F1225" s="299">
        <v>0</v>
      </c>
      <c r="G1225" s="299">
        <v>8</v>
      </c>
      <c r="H1225" s="299">
        <v>8</v>
      </c>
      <c r="I1225" s="299">
        <v>29</v>
      </c>
      <c r="J1225" s="299">
        <v>12</v>
      </c>
      <c r="K1225" s="299">
        <v>5</v>
      </c>
      <c r="L1225" s="299">
        <v>7.0000000000000007E-2</v>
      </c>
      <c r="M1225" s="299">
        <v>1.9</v>
      </c>
      <c r="N1225" s="299">
        <v>1.97</v>
      </c>
      <c r="O1225" s="299"/>
      <c r="P1225" s="299" t="s">
        <v>534</v>
      </c>
      <c r="Q1225" s="299">
        <v>0.5</v>
      </c>
      <c r="R1225" s="299">
        <v>-2.1</v>
      </c>
      <c r="S1225" s="300">
        <v>50</v>
      </c>
      <c r="W1225" s="309"/>
      <c r="X1225" s="309"/>
      <c r="AB1225" s="309"/>
      <c r="AC1225" s="309">
        <v>2</v>
      </c>
      <c r="AD1225" s="309">
        <v>7.0000000000000001E-3</v>
      </c>
      <c r="AE1225" s="309">
        <v>3.9E-2</v>
      </c>
      <c r="AF1225" s="309">
        <v>3.0000000000000001E-3</v>
      </c>
      <c r="AG1225" s="309">
        <v>0.04</v>
      </c>
      <c r="AH1225" s="309" t="s">
        <v>513</v>
      </c>
      <c r="AI1225" s="309">
        <v>3.6</v>
      </c>
      <c r="AJ1225" s="309">
        <v>0</v>
      </c>
      <c r="AL1225" s="309"/>
    </row>
    <row r="1226" spans="2:38" ht="15" customHeight="1">
      <c r="B1226" s="456"/>
      <c r="C1226" s="458"/>
      <c r="D1226" s="297" t="s">
        <v>525</v>
      </c>
      <c r="E1226" s="298">
        <v>1</v>
      </c>
      <c r="F1226" s="299">
        <v>0</v>
      </c>
      <c r="G1226" s="299">
        <v>11</v>
      </c>
      <c r="H1226" s="299">
        <v>11</v>
      </c>
      <c r="I1226" s="299">
        <v>24</v>
      </c>
      <c r="J1226" s="299">
        <v>15</v>
      </c>
      <c r="K1226" s="299">
        <v>7</v>
      </c>
      <c r="L1226" s="299">
        <v>0.12</v>
      </c>
      <c r="M1226" s="299">
        <v>1.9</v>
      </c>
      <c r="N1226" s="299">
        <v>2.02</v>
      </c>
      <c r="O1226" s="299"/>
      <c r="P1226" s="299" t="s">
        <v>530</v>
      </c>
      <c r="Q1226" s="299">
        <v>0.7</v>
      </c>
      <c r="R1226" s="299">
        <v>-2.7</v>
      </c>
      <c r="S1226" s="300">
        <v>54</v>
      </c>
      <c r="W1226" s="309"/>
      <c r="X1226" s="309"/>
      <c r="AB1226" s="309"/>
      <c r="AC1226" s="309">
        <v>3</v>
      </c>
      <c r="AD1226" s="309">
        <v>6.0000000000000001E-3</v>
      </c>
      <c r="AE1226" s="309">
        <v>3.9E-2</v>
      </c>
      <c r="AF1226" s="309">
        <v>3.0000000000000001E-3</v>
      </c>
      <c r="AG1226" s="309">
        <v>7.0000000000000007E-2</v>
      </c>
      <c r="AH1226" s="309" t="s">
        <v>493</v>
      </c>
      <c r="AI1226" s="309">
        <v>2.6</v>
      </c>
      <c r="AJ1226" s="309">
        <v>0</v>
      </c>
      <c r="AL1226" s="309"/>
    </row>
    <row r="1227" spans="2:38" ht="15" customHeight="1">
      <c r="B1227" s="456"/>
      <c r="C1227" s="458"/>
      <c r="D1227" s="297" t="s">
        <v>526</v>
      </c>
      <c r="E1227" s="298">
        <v>1</v>
      </c>
      <c r="F1227" s="299">
        <v>0</v>
      </c>
      <c r="G1227" s="299">
        <v>11</v>
      </c>
      <c r="H1227" s="299">
        <v>11</v>
      </c>
      <c r="I1227" s="299">
        <v>23</v>
      </c>
      <c r="J1227" s="299">
        <v>14</v>
      </c>
      <c r="K1227" s="299">
        <v>8</v>
      </c>
      <c r="L1227" s="299">
        <v>0.13</v>
      </c>
      <c r="M1227" s="299">
        <v>1.9</v>
      </c>
      <c r="N1227" s="299">
        <v>2.0299999999999998</v>
      </c>
      <c r="O1227" s="299"/>
      <c r="P1227" s="299" t="s">
        <v>534</v>
      </c>
      <c r="Q1227" s="299">
        <v>1.2</v>
      </c>
      <c r="R1227" s="299">
        <v>-4.5999999999999996</v>
      </c>
      <c r="S1227" s="300">
        <v>57</v>
      </c>
      <c r="W1227" s="309"/>
      <c r="X1227" s="309"/>
      <c r="AB1227" s="309"/>
      <c r="AC1227" s="309">
        <v>2</v>
      </c>
      <c r="AD1227" s="309">
        <v>1.0999999999999999E-2</v>
      </c>
      <c r="AE1227" s="309">
        <v>3.6999999999999998E-2</v>
      </c>
      <c r="AF1227" s="309">
        <v>5.0000000000000001E-3</v>
      </c>
      <c r="AG1227" s="309">
        <v>0.06</v>
      </c>
      <c r="AH1227" s="309" t="s">
        <v>498</v>
      </c>
      <c r="AI1227" s="309">
        <v>3.5</v>
      </c>
      <c r="AJ1227" s="309">
        <v>0</v>
      </c>
      <c r="AL1227" s="309"/>
    </row>
    <row r="1228" spans="2:38" ht="15" customHeight="1">
      <c r="B1228" s="456"/>
      <c r="C1228" s="458"/>
      <c r="D1228" s="297" t="s">
        <v>527</v>
      </c>
      <c r="E1228" s="298">
        <v>1</v>
      </c>
      <c r="F1228" s="299">
        <v>0</v>
      </c>
      <c r="G1228" s="299">
        <v>9</v>
      </c>
      <c r="H1228" s="299">
        <v>9</v>
      </c>
      <c r="I1228" s="299">
        <v>22</v>
      </c>
      <c r="J1228" s="299">
        <v>12</v>
      </c>
      <c r="K1228" s="299">
        <v>4</v>
      </c>
      <c r="L1228" s="299">
        <v>0.14000000000000001</v>
      </c>
      <c r="M1228" s="299">
        <v>1.9</v>
      </c>
      <c r="N1228" s="299">
        <v>2.04</v>
      </c>
      <c r="O1228" s="299"/>
      <c r="P1228" s="299" t="s">
        <v>531</v>
      </c>
      <c r="Q1228" s="299">
        <v>0.5</v>
      </c>
      <c r="R1228" s="299">
        <v>-4.2</v>
      </c>
      <c r="S1228" s="300">
        <v>58</v>
      </c>
      <c r="W1228" s="309"/>
      <c r="X1228" s="309"/>
      <c r="AB1228" s="309"/>
      <c r="AC1228" s="309">
        <v>7</v>
      </c>
      <c r="AD1228" s="309">
        <v>1.0999999999999999E-2</v>
      </c>
      <c r="AE1228" s="309">
        <v>3.5999999999999997E-2</v>
      </c>
      <c r="AF1228" s="309">
        <v>4.0000000000000001E-3</v>
      </c>
      <c r="AG1228" s="309">
        <v>0.05</v>
      </c>
      <c r="AH1228" s="309" t="s">
        <v>498</v>
      </c>
      <c r="AI1228" s="309">
        <v>3.6</v>
      </c>
      <c r="AJ1228" s="309">
        <v>1E-3</v>
      </c>
      <c r="AL1228" s="309"/>
    </row>
    <row r="1229" spans="2:38" ht="15" customHeight="1">
      <c r="B1229" s="456"/>
      <c r="C1229" s="458"/>
      <c r="D1229" s="297" t="s">
        <v>528</v>
      </c>
      <c r="E1229" s="298">
        <v>0</v>
      </c>
      <c r="F1229" s="299">
        <v>0</v>
      </c>
      <c r="G1229" s="299">
        <v>12</v>
      </c>
      <c r="H1229" s="299">
        <v>12</v>
      </c>
      <c r="I1229" s="299">
        <v>17</v>
      </c>
      <c r="J1229" s="299">
        <v>3</v>
      </c>
      <c r="K1229" s="299">
        <v>4</v>
      </c>
      <c r="L1229" s="299">
        <v>0.12</v>
      </c>
      <c r="M1229" s="299">
        <v>1.92</v>
      </c>
      <c r="N1229" s="299">
        <v>2.04</v>
      </c>
      <c r="O1229" s="299"/>
      <c r="P1229" s="299" t="s">
        <v>536</v>
      </c>
      <c r="Q1229" s="299">
        <v>0.1</v>
      </c>
      <c r="R1229" s="299">
        <v>-6</v>
      </c>
      <c r="S1229" s="300">
        <v>68</v>
      </c>
      <c r="W1229" s="309"/>
      <c r="X1229" s="309"/>
      <c r="AB1229" s="309"/>
      <c r="AC1229" s="309">
        <v>4</v>
      </c>
      <c r="AD1229" s="309">
        <v>6.0000000000000001E-3</v>
      </c>
      <c r="AE1229" s="309">
        <v>3.2000000000000001E-2</v>
      </c>
      <c r="AF1229" s="309">
        <v>6.0000000000000001E-3</v>
      </c>
      <c r="AG1229" s="309">
        <v>0.05</v>
      </c>
      <c r="AH1229" s="309" t="s">
        <v>498</v>
      </c>
      <c r="AI1229" s="309">
        <v>1.8</v>
      </c>
      <c r="AJ1229" s="309">
        <v>1E-3</v>
      </c>
      <c r="AL1229" s="309"/>
    </row>
    <row r="1230" spans="2:38" ht="15" customHeight="1">
      <c r="B1230" s="456"/>
      <c r="C1230" s="459"/>
      <c r="D1230" s="297" t="s">
        <v>529</v>
      </c>
      <c r="E1230" s="298">
        <v>0</v>
      </c>
      <c r="F1230" s="299">
        <v>0</v>
      </c>
      <c r="G1230" s="299">
        <v>9</v>
      </c>
      <c r="H1230" s="299">
        <v>9</v>
      </c>
      <c r="I1230" s="299">
        <v>19</v>
      </c>
      <c r="J1230" s="299">
        <v>8</v>
      </c>
      <c r="K1230" s="299">
        <v>4</v>
      </c>
      <c r="L1230" s="299">
        <v>0.11</v>
      </c>
      <c r="M1230" s="299">
        <v>1.91</v>
      </c>
      <c r="N1230" s="299">
        <v>2.02</v>
      </c>
      <c r="O1230" s="299"/>
      <c r="P1230" s="299" t="s">
        <v>536</v>
      </c>
      <c r="Q1230" s="299">
        <v>0.2</v>
      </c>
      <c r="R1230" s="299">
        <v>-5.4</v>
      </c>
      <c r="S1230" s="300">
        <v>68</v>
      </c>
      <c r="W1230" s="309"/>
      <c r="X1230" s="309"/>
      <c r="AB1230" s="309"/>
      <c r="AC1230" s="309">
        <v>5</v>
      </c>
      <c r="AD1230" s="309">
        <v>1.2E-2</v>
      </c>
      <c r="AE1230" s="309">
        <v>2.9000000000000001E-2</v>
      </c>
      <c r="AF1230" s="309">
        <v>8.0000000000000002E-3</v>
      </c>
      <c r="AG1230" s="309">
        <v>7.0000000000000007E-2</v>
      </c>
      <c r="AH1230" s="309" t="s">
        <v>534</v>
      </c>
      <c r="AI1230" s="309">
        <v>0.5</v>
      </c>
      <c r="AJ1230" s="309">
        <v>1E-3</v>
      </c>
      <c r="AL1230" s="309"/>
    </row>
    <row r="1231" spans="2:38" ht="15" customHeight="1">
      <c r="B1231" s="456"/>
      <c r="C1231" s="457">
        <v>42760</v>
      </c>
      <c r="D1231" s="297" t="s">
        <v>492</v>
      </c>
      <c r="E1231" s="298">
        <v>0</v>
      </c>
      <c r="F1231" s="299">
        <v>0</v>
      </c>
      <c r="G1231" s="299">
        <v>13</v>
      </c>
      <c r="H1231" s="299">
        <v>13</v>
      </c>
      <c r="I1231" s="299">
        <v>12</v>
      </c>
      <c r="J1231" s="299">
        <v>10</v>
      </c>
      <c r="K1231" s="299">
        <v>10</v>
      </c>
      <c r="L1231" s="299">
        <v>0.13</v>
      </c>
      <c r="M1231" s="299">
        <v>1.94</v>
      </c>
      <c r="N1231" s="299">
        <v>2.0699999999999998</v>
      </c>
      <c r="O1231" s="299"/>
      <c r="P1231" s="299" t="s">
        <v>531</v>
      </c>
      <c r="Q1231" s="299">
        <v>0.6</v>
      </c>
      <c r="R1231" s="299">
        <v>-7.1</v>
      </c>
      <c r="S1231" s="300">
        <v>68</v>
      </c>
      <c r="W1231" s="309"/>
      <c r="AB1231" s="309"/>
      <c r="AC1231" s="309">
        <v>7</v>
      </c>
      <c r="AD1231" s="309">
        <v>1.4999999999999999E-2</v>
      </c>
      <c r="AE1231" s="309">
        <v>2.4E-2</v>
      </c>
      <c r="AF1231" s="309">
        <v>1.0999999999999999E-2</v>
      </c>
      <c r="AG1231" s="309">
        <v>0.12</v>
      </c>
      <c r="AH1231" s="309" t="s">
        <v>530</v>
      </c>
      <c r="AI1231" s="309">
        <v>0.7</v>
      </c>
      <c r="AJ1231" s="309">
        <v>1E-3</v>
      </c>
      <c r="AL1231" s="309"/>
    </row>
    <row r="1232" spans="2:38" ht="15" customHeight="1">
      <c r="B1232" s="456"/>
      <c r="C1232" s="458"/>
      <c r="D1232" s="297" t="s">
        <v>495</v>
      </c>
      <c r="E1232" s="298">
        <v>1</v>
      </c>
      <c r="F1232" s="299">
        <v>0</v>
      </c>
      <c r="G1232" s="299">
        <v>11</v>
      </c>
      <c r="H1232" s="299">
        <v>11</v>
      </c>
      <c r="I1232" s="299">
        <v>9</v>
      </c>
      <c r="J1232" s="299">
        <v>17</v>
      </c>
      <c r="K1232" s="299">
        <v>9</v>
      </c>
      <c r="L1232" s="299">
        <v>0.13</v>
      </c>
      <c r="M1232" s="299">
        <v>2.0299999999999998</v>
      </c>
      <c r="N1232" s="299">
        <v>2.16</v>
      </c>
      <c r="O1232" s="299"/>
      <c r="P1232" s="299" t="s">
        <v>493</v>
      </c>
      <c r="Q1232" s="299">
        <v>1.2</v>
      </c>
      <c r="R1232" s="299">
        <v>-6.7</v>
      </c>
      <c r="S1232" s="300">
        <v>68</v>
      </c>
      <c r="W1232" s="309"/>
      <c r="X1232" s="309"/>
      <c r="AB1232" s="309"/>
      <c r="AC1232" s="309">
        <v>8</v>
      </c>
      <c r="AD1232" s="309">
        <v>1.4E-2</v>
      </c>
      <c r="AE1232" s="309">
        <v>2.3E-2</v>
      </c>
      <c r="AF1232" s="309">
        <v>1.0999999999999999E-2</v>
      </c>
      <c r="AG1232" s="309">
        <v>0.13</v>
      </c>
      <c r="AH1232" s="309" t="s">
        <v>534</v>
      </c>
      <c r="AI1232" s="309">
        <v>1.2</v>
      </c>
      <c r="AJ1232" s="309">
        <v>1E-3</v>
      </c>
      <c r="AL1232" s="309"/>
    </row>
    <row r="1233" spans="2:38" ht="15" customHeight="1">
      <c r="B1233" s="456"/>
      <c r="C1233" s="458"/>
      <c r="D1233" s="297" t="s">
        <v>497</v>
      </c>
      <c r="E1233" s="298">
        <v>1</v>
      </c>
      <c r="F1233" s="299">
        <v>0</v>
      </c>
      <c r="G1233" s="299">
        <v>9</v>
      </c>
      <c r="H1233" s="299">
        <v>9</v>
      </c>
      <c r="I1233" s="299">
        <v>8</v>
      </c>
      <c r="J1233" s="299">
        <v>9</v>
      </c>
      <c r="K1233" s="299">
        <v>9</v>
      </c>
      <c r="L1233" s="299">
        <v>0.11</v>
      </c>
      <c r="M1233" s="299">
        <v>2.14</v>
      </c>
      <c r="N1233" s="299">
        <v>2.25</v>
      </c>
      <c r="O1233" s="299"/>
      <c r="P1233" s="299" t="s">
        <v>498</v>
      </c>
      <c r="Q1233" s="299">
        <v>1.2</v>
      </c>
      <c r="R1233" s="299">
        <v>-7.1</v>
      </c>
      <c r="S1233" s="300">
        <v>71</v>
      </c>
      <c r="W1233" s="309"/>
      <c r="X1233" s="309"/>
      <c r="AB1233" s="309"/>
      <c r="AC1233" s="309">
        <v>4</v>
      </c>
      <c r="AD1233" s="309">
        <v>1.2E-2</v>
      </c>
      <c r="AE1233" s="309">
        <v>2.1999999999999999E-2</v>
      </c>
      <c r="AF1233" s="309">
        <v>8.9999999999999993E-3</v>
      </c>
      <c r="AG1233" s="309">
        <v>0.14000000000000001</v>
      </c>
      <c r="AH1233" s="309" t="s">
        <v>531</v>
      </c>
      <c r="AI1233" s="309">
        <v>0.5</v>
      </c>
      <c r="AJ1233" s="309">
        <v>1E-3</v>
      </c>
      <c r="AL1233" s="309"/>
    </row>
    <row r="1234" spans="2:38" ht="15" customHeight="1">
      <c r="B1234" s="456"/>
      <c r="C1234" s="458"/>
      <c r="D1234" s="297" t="s">
        <v>500</v>
      </c>
      <c r="E1234" s="298" t="s">
        <v>501</v>
      </c>
      <c r="F1234" s="299">
        <v>0</v>
      </c>
      <c r="G1234" s="299">
        <v>9</v>
      </c>
      <c r="H1234" s="299">
        <v>9</v>
      </c>
      <c r="I1234" s="299">
        <v>8</v>
      </c>
      <c r="J1234" s="299">
        <v>9</v>
      </c>
      <c r="K1234" s="299">
        <v>6</v>
      </c>
      <c r="L1234" s="299" t="s">
        <v>501</v>
      </c>
      <c r="M1234" s="299" t="s">
        <v>501</v>
      </c>
      <c r="N1234" s="299" t="s">
        <v>501</v>
      </c>
      <c r="O1234" s="299"/>
      <c r="P1234" s="299" t="s">
        <v>498</v>
      </c>
      <c r="Q1234" s="299">
        <v>1</v>
      </c>
      <c r="R1234" s="299">
        <v>-7.7</v>
      </c>
      <c r="S1234" s="300">
        <v>72</v>
      </c>
      <c r="W1234" s="309"/>
      <c r="X1234" s="309"/>
      <c r="AB1234" s="309"/>
      <c r="AC1234" s="309">
        <v>4</v>
      </c>
      <c r="AD1234" s="309">
        <v>3.0000000000000001E-3</v>
      </c>
      <c r="AE1234" s="309">
        <v>1.7000000000000001E-2</v>
      </c>
      <c r="AF1234" s="309">
        <v>1.2E-2</v>
      </c>
      <c r="AG1234" s="309">
        <v>0.12</v>
      </c>
      <c r="AH1234" s="309" t="s">
        <v>536</v>
      </c>
      <c r="AI1234" s="309">
        <v>0.1</v>
      </c>
      <c r="AJ1234" s="309">
        <v>0</v>
      </c>
      <c r="AL1234" s="309"/>
    </row>
    <row r="1235" spans="2:38" ht="15" customHeight="1">
      <c r="B1235" s="456"/>
      <c r="C1235" s="458"/>
      <c r="D1235" s="297" t="s">
        <v>503</v>
      </c>
      <c r="E1235" s="298">
        <v>1</v>
      </c>
      <c r="F1235" s="299">
        <v>0</v>
      </c>
      <c r="G1235" s="299">
        <v>9</v>
      </c>
      <c r="H1235" s="299">
        <v>9</v>
      </c>
      <c r="I1235" s="299">
        <v>8</v>
      </c>
      <c r="J1235" s="299">
        <v>6</v>
      </c>
      <c r="K1235" s="299">
        <v>9</v>
      </c>
      <c r="L1235" s="299">
        <v>0.1</v>
      </c>
      <c r="M1235" s="299">
        <v>2.16</v>
      </c>
      <c r="N1235" s="299">
        <v>2.2599999999999998</v>
      </c>
      <c r="O1235" s="299"/>
      <c r="P1235" s="299" t="s">
        <v>539</v>
      </c>
      <c r="Q1235" s="299">
        <v>0.4</v>
      </c>
      <c r="R1235" s="299">
        <v>-7.7</v>
      </c>
      <c r="S1235" s="300">
        <v>75</v>
      </c>
      <c r="W1235" s="309"/>
      <c r="X1235" s="309"/>
      <c r="AB1235" s="309"/>
      <c r="AC1235" s="309">
        <v>4</v>
      </c>
      <c r="AD1235" s="309">
        <v>8.0000000000000002E-3</v>
      </c>
      <c r="AE1235" s="309">
        <v>1.9E-2</v>
      </c>
      <c r="AF1235" s="309">
        <v>8.9999999999999993E-3</v>
      </c>
      <c r="AG1235" s="309">
        <v>0.11</v>
      </c>
      <c r="AH1235" s="309" t="s">
        <v>536</v>
      </c>
      <c r="AI1235" s="309">
        <v>0.2</v>
      </c>
      <c r="AJ1235" s="309">
        <v>0</v>
      </c>
      <c r="AL1235" s="309"/>
    </row>
    <row r="1236" spans="2:38" ht="15" customHeight="1">
      <c r="B1236" s="456"/>
      <c r="C1236" s="458"/>
      <c r="D1236" s="297" t="s">
        <v>505</v>
      </c>
      <c r="E1236" s="298">
        <v>1</v>
      </c>
      <c r="F1236" s="299">
        <v>1</v>
      </c>
      <c r="G1236" s="299">
        <v>11</v>
      </c>
      <c r="H1236" s="299">
        <v>12</v>
      </c>
      <c r="I1236" s="299">
        <v>4</v>
      </c>
      <c r="J1236" s="299">
        <v>27</v>
      </c>
      <c r="K1236" s="299">
        <v>10</v>
      </c>
      <c r="L1236" s="299">
        <v>0.1</v>
      </c>
      <c r="M1236" s="299">
        <v>2.2599999999999998</v>
      </c>
      <c r="N1236" s="299">
        <v>2.36</v>
      </c>
      <c r="O1236" s="299"/>
      <c r="P1236" s="299" t="s">
        <v>493</v>
      </c>
      <c r="Q1236" s="299">
        <v>1.2</v>
      </c>
      <c r="R1236" s="299">
        <v>-8.6</v>
      </c>
      <c r="S1236" s="300">
        <v>75</v>
      </c>
      <c r="W1236" s="309"/>
      <c r="X1236" s="309"/>
      <c r="AB1236" s="309"/>
      <c r="AC1236" s="309">
        <v>10</v>
      </c>
      <c r="AD1236" s="309">
        <v>0.01</v>
      </c>
      <c r="AE1236" s="309">
        <v>1.2E-2</v>
      </c>
      <c r="AF1236" s="309">
        <v>1.2999999999999999E-2</v>
      </c>
      <c r="AG1236" s="309">
        <v>0.13</v>
      </c>
      <c r="AH1236" s="309" t="s">
        <v>531</v>
      </c>
      <c r="AI1236" s="309">
        <v>0.6</v>
      </c>
      <c r="AJ1236" s="309">
        <v>0</v>
      </c>
      <c r="AL1236" s="309"/>
    </row>
    <row r="1237" spans="2:38" ht="15" customHeight="1">
      <c r="B1237" s="456"/>
      <c r="C1237" s="458"/>
      <c r="D1237" s="297" t="s">
        <v>508</v>
      </c>
      <c r="E1237" s="298">
        <v>1</v>
      </c>
      <c r="F1237" s="299">
        <v>4</v>
      </c>
      <c r="G1237" s="299">
        <v>14</v>
      </c>
      <c r="H1237" s="299">
        <v>18</v>
      </c>
      <c r="I1237" s="299">
        <v>0</v>
      </c>
      <c r="J1237" s="299">
        <v>16</v>
      </c>
      <c r="K1237" s="299">
        <v>5</v>
      </c>
      <c r="L1237" s="299">
        <v>0.12</v>
      </c>
      <c r="M1237" s="299">
        <v>2.2799999999999998</v>
      </c>
      <c r="N1237" s="299">
        <v>2.4</v>
      </c>
      <c r="O1237" s="299"/>
      <c r="P1237" s="299" t="s">
        <v>493</v>
      </c>
      <c r="Q1237" s="299">
        <v>1.4</v>
      </c>
      <c r="R1237" s="299">
        <v>-8.3000000000000007</v>
      </c>
      <c r="S1237" s="300">
        <v>74</v>
      </c>
      <c r="W1237" s="309"/>
      <c r="X1237" s="309"/>
      <c r="AB1237" s="309"/>
      <c r="AC1237" s="309">
        <v>9</v>
      </c>
      <c r="AD1237" s="309">
        <v>1.7000000000000001E-2</v>
      </c>
      <c r="AE1237" s="309">
        <v>8.9999999999999993E-3</v>
      </c>
      <c r="AF1237" s="309">
        <v>1.0999999999999999E-2</v>
      </c>
      <c r="AG1237" s="309">
        <v>0.13</v>
      </c>
      <c r="AH1237" s="309" t="s">
        <v>493</v>
      </c>
      <c r="AI1237" s="309">
        <v>1.2</v>
      </c>
      <c r="AJ1237" s="309">
        <v>1E-3</v>
      </c>
      <c r="AL1237" s="309"/>
    </row>
    <row r="1238" spans="2:38" ht="15" customHeight="1">
      <c r="B1238" s="456"/>
      <c r="C1238" s="458"/>
      <c r="D1238" s="297" t="s">
        <v>510</v>
      </c>
      <c r="E1238" s="298">
        <v>1</v>
      </c>
      <c r="F1238" s="299">
        <v>15</v>
      </c>
      <c r="G1238" s="299">
        <v>16</v>
      </c>
      <c r="H1238" s="299">
        <v>31</v>
      </c>
      <c r="I1238" s="299">
        <v>0</v>
      </c>
      <c r="J1238" s="299">
        <v>19</v>
      </c>
      <c r="K1238" s="299">
        <v>16</v>
      </c>
      <c r="L1238" s="299">
        <v>0.16</v>
      </c>
      <c r="M1238" s="299">
        <v>2.2000000000000002</v>
      </c>
      <c r="N1238" s="299">
        <v>2.36</v>
      </c>
      <c r="O1238" s="299"/>
      <c r="P1238" s="299" t="s">
        <v>493</v>
      </c>
      <c r="Q1238" s="299">
        <v>1.6</v>
      </c>
      <c r="R1238" s="299">
        <v>-4.4000000000000004</v>
      </c>
      <c r="S1238" s="300">
        <v>64</v>
      </c>
      <c r="W1238" s="309"/>
      <c r="X1238" s="309"/>
      <c r="AB1238" s="309"/>
      <c r="AC1238" s="309">
        <v>9</v>
      </c>
      <c r="AD1238" s="309">
        <v>8.9999999999999993E-3</v>
      </c>
      <c r="AE1238" s="309">
        <v>8.0000000000000002E-3</v>
      </c>
      <c r="AF1238" s="309">
        <v>8.9999999999999993E-3</v>
      </c>
      <c r="AG1238" s="309">
        <v>0.11</v>
      </c>
      <c r="AH1238" s="309" t="s">
        <v>498</v>
      </c>
      <c r="AI1238" s="309">
        <v>1.2</v>
      </c>
      <c r="AJ1238" s="309">
        <v>1E-3</v>
      </c>
      <c r="AL1238" s="309"/>
    </row>
    <row r="1239" spans="2:38" ht="15" customHeight="1">
      <c r="B1239" s="456"/>
      <c r="C1239" s="458"/>
      <c r="D1239" s="297" t="s">
        <v>511</v>
      </c>
      <c r="E1239" s="298">
        <v>1</v>
      </c>
      <c r="F1239" s="299">
        <v>15</v>
      </c>
      <c r="G1239" s="299">
        <v>18</v>
      </c>
      <c r="H1239" s="299">
        <v>33</v>
      </c>
      <c r="I1239" s="299">
        <v>5</v>
      </c>
      <c r="J1239" s="299">
        <v>19</v>
      </c>
      <c r="K1239" s="299">
        <v>22</v>
      </c>
      <c r="L1239" s="299">
        <v>0.22</v>
      </c>
      <c r="M1239" s="299">
        <v>2.08</v>
      </c>
      <c r="N1239" s="299">
        <v>2.2999999999999998</v>
      </c>
      <c r="O1239" s="299"/>
      <c r="P1239" s="299" t="s">
        <v>535</v>
      </c>
      <c r="Q1239" s="299">
        <v>0.3</v>
      </c>
      <c r="R1239" s="299">
        <v>-1</v>
      </c>
      <c r="S1239" s="300">
        <v>51</v>
      </c>
      <c r="W1239" s="309"/>
      <c r="X1239" s="309"/>
      <c r="AB1239" s="309"/>
      <c r="AC1239" s="309">
        <v>6</v>
      </c>
      <c r="AD1239" s="309">
        <v>8.9999999999999993E-3</v>
      </c>
      <c r="AE1239" s="309">
        <v>8.0000000000000002E-3</v>
      </c>
      <c r="AF1239" s="309">
        <v>8.9999999999999993E-3</v>
      </c>
      <c r="AG1239" s="309" t="s">
        <v>501</v>
      </c>
      <c r="AH1239" s="309" t="s">
        <v>498</v>
      </c>
      <c r="AI1239" s="309">
        <v>1</v>
      </c>
      <c r="AJ1239" s="309">
        <v>9.9990000000000006</v>
      </c>
      <c r="AL1239" s="309"/>
    </row>
    <row r="1240" spans="2:38" ht="15" customHeight="1" thickBot="1">
      <c r="B1240" s="456"/>
      <c r="C1240" s="458"/>
      <c r="D1240" s="310" t="s">
        <v>512</v>
      </c>
      <c r="E1240" s="311">
        <v>2</v>
      </c>
      <c r="F1240" s="304">
        <v>11</v>
      </c>
      <c r="G1240" s="304">
        <v>19</v>
      </c>
      <c r="H1240" s="304">
        <v>30</v>
      </c>
      <c r="I1240" s="304">
        <v>12</v>
      </c>
      <c r="J1240" s="304">
        <v>22</v>
      </c>
      <c r="K1240" s="304">
        <v>18</v>
      </c>
      <c r="L1240" s="304">
        <v>0.18</v>
      </c>
      <c r="M1240" s="304">
        <v>2.0499999999999998</v>
      </c>
      <c r="N1240" s="304">
        <v>2.23</v>
      </c>
      <c r="O1240" s="304"/>
      <c r="P1240" s="304" t="s">
        <v>518</v>
      </c>
      <c r="Q1240" s="304">
        <v>1.1000000000000001</v>
      </c>
      <c r="R1240" s="304">
        <v>1.2</v>
      </c>
      <c r="S1240" s="305">
        <v>42</v>
      </c>
      <c r="W1240" s="309"/>
      <c r="X1240" s="309"/>
      <c r="AB1240" s="309"/>
      <c r="AC1240" s="309">
        <v>9</v>
      </c>
      <c r="AD1240" s="309">
        <v>6.0000000000000001E-3</v>
      </c>
      <c r="AE1240" s="309">
        <v>8.0000000000000002E-3</v>
      </c>
      <c r="AF1240" s="309">
        <v>8.9999999999999993E-3</v>
      </c>
      <c r="AG1240" s="309">
        <v>0.1</v>
      </c>
      <c r="AH1240" s="309" t="s">
        <v>539</v>
      </c>
      <c r="AI1240" s="309">
        <v>0.4</v>
      </c>
      <c r="AJ1240" s="309">
        <v>1E-3</v>
      </c>
      <c r="AL1240" s="309"/>
    </row>
    <row r="1241" spans="2:38" ht="15" customHeight="1">
      <c r="B1241" s="456" t="s">
        <v>537</v>
      </c>
      <c r="C1241" s="458"/>
      <c r="D1241" s="293" t="s">
        <v>514</v>
      </c>
      <c r="E1241" s="294">
        <v>2</v>
      </c>
      <c r="F1241" s="295">
        <v>6</v>
      </c>
      <c r="G1241" s="295">
        <v>15</v>
      </c>
      <c r="H1241" s="295">
        <v>21</v>
      </c>
      <c r="I1241" s="295">
        <v>23</v>
      </c>
      <c r="J1241" s="295">
        <v>18</v>
      </c>
      <c r="K1241" s="295">
        <v>12</v>
      </c>
      <c r="L1241" s="295">
        <v>0.12</v>
      </c>
      <c r="M1241" s="295">
        <v>1.98</v>
      </c>
      <c r="N1241" s="295">
        <v>2.1</v>
      </c>
      <c r="O1241" s="295"/>
      <c r="P1241" s="295" t="s">
        <v>515</v>
      </c>
      <c r="Q1241" s="295">
        <v>0.6</v>
      </c>
      <c r="R1241" s="295">
        <v>3.9</v>
      </c>
      <c r="S1241" s="296">
        <v>39</v>
      </c>
      <c r="W1241" s="309"/>
      <c r="X1241" s="309"/>
      <c r="AB1241" s="309"/>
      <c r="AC1241" s="309">
        <v>10</v>
      </c>
      <c r="AD1241" s="309">
        <v>2.7E-2</v>
      </c>
      <c r="AE1241" s="309">
        <v>4.0000000000000001E-3</v>
      </c>
      <c r="AF1241" s="309">
        <v>1.2E-2</v>
      </c>
      <c r="AG1241" s="309">
        <v>0.1</v>
      </c>
      <c r="AH1241" s="309" t="s">
        <v>493</v>
      </c>
      <c r="AI1241" s="309">
        <v>1.2</v>
      </c>
      <c r="AJ1241" s="309">
        <v>1E-3</v>
      </c>
      <c r="AL1241" s="309"/>
    </row>
    <row r="1242" spans="2:38" ht="15" customHeight="1">
      <c r="B1242" s="456"/>
      <c r="C1242" s="458"/>
      <c r="D1242" s="297" t="s">
        <v>516</v>
      </c>
      <c r="E1242" s="298">
        <v>2</v>
      </c>
      <c r="F1242" s="299">
        <v>4</v>
      </c>
      <c r="G1242" s="299">
        <v>13</v>
      </c>
      <c r="H1242" s="299">
        <v>17</v>
      </c>
      <c r="I1242" s="299">
        <v>30</v>
      </c>
      <c r="J1242" s="299">
        <v>13</v>
      </c>
      <c r="K1242" s="299">
        <v>10</v>
      </c>
      <c r="L1242" s="299">
        <v>0.12</v>
      </c>
      <c r="M1242" s="299">
        <v>1.93</v>
      </c>
      <c r="N1242" s="299">
        <v>2.0499999999999998</v>
      </c>
      <c r="O1242" s="299"/>
      <c r="P1242" s="299" t="s">
        <v>535</v>
      </c>
      <c r="Q1242" s="299">
        <v>1.2</v>
      </c>
      <c r="R1242" s="299">
        <v>5</v>
      </c>
      <c r="S1242" s="300">
        <v>30</v>
      </c>
      <c r="W1242" s="309"/>
      <c r="X1242" s="309"/>
      <c r="AB1242" s="309"/>
      <c r="AC1242" s="309">
        <v>5</v>
      </c>
      <c r="AD1242" s="309">
        <v>1.6E-2</v>
      </c>
      <c r="AE1242" s="309">
        <v>0</v>
      </c>
      <c r="AF1242" s="309">
        <v>1.7999999999999999E-2</v>
      </c>
      <c r="AG1242" s="309">
        <v>0.12</v>
      </c>
      <c r="AH1242" s="309" t="s">
        <v>493</v>
      </c>
      <c r="AI1242" s="309">
        <v>1.4</v>
      </c>
      <c r="AJ1242" s="309">
        <v>1E-3</v>
      </c>
      <c r="AL1242" s="309"/>
    </row>
    <row r="1243" spans="2:38" ht="15" customHeight="1">
      <c r="B1243" s="456"/>
      <c r="C1243" s="458"/>
      <c r="D1243" s="297" t="s">
        <v>517</v>
      </c>
      <c r="E1243" s="298">
        <v>1</v>
      </c>
      <c r="F1243" s="299">
        <v>2</v>
      </c>
      <c r="G1243" s="299">
        <v>10</v>
      </c>
      <c r="H1243" s="299">
        <v>12</v>
      </c>
      <c r="I1243" s="299">
        <v>36</v>
      </c>
      <c r="J1243" s="299">
        <v>7</v>
      </c>
      <c r="K1243" s="299">
        <v>4</v>
      </c>
      <c r="L1243" s="299">
        <v>0.09</v>
      </c>
      <c r="M1243" s="299">
        <v>1.89</v>
      </c>
      <c r="N1243" s="299">
        <v>1.98</v>
      </c>
      <c r="O1243" s="299"/>
      <c r="P1243" s="299" t="s">
        <v>506</v>
      </c>
      <c r="Q1243" s="299">
        <v>1.3</v>
      </c>
      <c r="R1243" s="299">
        <v>6.3</v>
      </c>
      <c r="S1243" s="300">
        <v>27</v>
      </c>
      <c r="W1243" s="309"/>
      <c r="X1243" s="309"/>
      <c r="AB1243" s="309"/>
      <c r="AC1243" s="309">
        <v>16</v>
      </c>
      <c r="AD1243" s="309">
        <v>1.9E-2</v>
      </c>
      <c r="AE1243" s="309">
        <v>0</v>
      </c>
      <c r="AF1243" s="309">
        <v>3.1E-2</v>
      </c>
      <c r="AG1243" s="309">
        <v>0.16</v>
      </c>
      <c r="AH1243" s="309" t="s">
        <v>493</v>
      </c>
      <c r="AI1243" s="309">
        <v>1.6</v>
      </c>
      <c r="AJ1243" s="309">
        <v>1E-3</v>
      </c>
      <c r="AL1243" s="309"/>
    </row>
    <row r="1244" spans="2:38" ht="15" customHeight="1">
      <c r="B1244" s="456"/>
      <c r="C1244" s="458"/>
      <c r="D1244" s="297" t="s">
        <v>519</v>
      </c>
      <c r="E1244" s="298">
        <v>1</v>
      </c>
      <c r="F1244" s="299">
        <v>1</v>
      </c>
      <c r="G1244" s="299">
        <v>9</v>
      </c>
      <c r="H1244" s="299">
        <v>10</v>
      </c>
      <c r="I1244" s="299">
        <v>36</v>
      </c>
      <c r="J1244" s="299">
        <v>22</v>
      </c>
      <c r="K1244" s="299">
        <v>10</v>
      </c>
      <c r="L1244" s="299">
        <v>7.0000000000000007E-2</v>
      </c>
      <c r="M1244" s="299">
        <v>1.89</v>
      </c>
      <c r="N1244" s="299">
        <v>1.96</v>
      </c>
      <c r="O1244" s="299"/>
      <c r="P1244" s="299" t="s">
        <v>534</v>
      </c>
      <c r="Q1244" s="299">
        <v>1.4</v>
      </c>
      <c r="R1244" s="299">
        <v>6.2</v>
      </c>
      <c r="S1244" s="300">
        <v>26</v>
      </c>
      <c r="W1244" s="309"/>
      <c r="X1244" s="309"/>
      <c r="AB1244" s="309"/>
      <c r="AC1244" s="309">
        <v>22</v>
      </c>
      <c r="AD1244" s="309">
        <v>1.9E-2</v>
      </c>
      <c r="AE1244" s="309">
        <v>5.0000000000000001E-3</v>
      </c>
      <c r="AF1244" s="309">
        <v>3.3000000000000002E-2</v>
      </c>
      <c r="AG1244" s="309">
        <v>0.22</v>
      </c>
      <c r="AH1244" s="309" t="s">
        <v>535</v>
      </c>
      <c r="AI1244" s="309">
        <v>0.3</v>
      </c>
      <c r="AJ1244" s="309">
        <v>1E-3</v>
      </c>
      <c r="AL1244" s="309"/>
    </row>
    <row r="1245" spans="2:38" ht="15" customHeight="1">
      <c r="B1245" s="456"/>
      <c r="C1245" s="458"/>
      <c r="D1245" s="297" t="s">
        <v>520</v>
      </c>
      <c r="E1245" s="298">
        <v>1</v>
      </c>
      <c r="F1245" s="299">
        <v>0</v>
      </c>
      <c r="G1245" s="299">
        <v>9</v>
      </c>
      <c r="H1245" s="299">
        <v>9</v>
      </c>
      <c r="I1245" s="299">
        <v>36</v>
      </c>
      <c r="J1245" s="299">
        <v>14</v>
      </c>
      <c r="K1245" s="299">
        <v>9</v>
      </c>
      <c r="L1245" s="299">
        <v>0.08</v>
      </c>
      <c r="M1245" s="299">
        <v>1.88</v>
      </c>
      <c r="N1245" s="299">
        <v>1.96</v>
      </c>
      <c r="O1245" s="299"/>
      <c r="P1245" s="299" t="s">
        <v>498</v>
      </c>
      <c r="Q1245" s="299">
        <v>2.2999999999999998</v>
      </c>
      <c r="R1245" s="299">
        <v>6.3</v>
      </c>
      <c r="S1245" s="300">
        <v>26</v>
      </c>
      <c r="W1245" s="309"/>
      <c r="X1245" s="309"/>
      <c r="AB1245" s="309"/>
      <c r="AC1245" s="309">
        <v>18</v>
      </c>
      <c r="AD1245" s="309">
        <v>2.1999999999999999E-2</v>
      </c>
      <c r="AE1245" s="309">
        <v>1.2E-2</v>
      </c>
      <c r="AF1245" s="309">
        <v>0.03</v>
      </c>
      <c r="AG1245" s="309">
        <v>0.18</v>
      </c>
      <c r="AH1245" s="309" t="s">
        <v>518</v>
      </c>
      <c r="AI1245" s="309">
        <v>1.1000000000000001</v>
      </c>
      <c r="AJ1245" s="309">
        <v>2E-3</v>
      </c>
      <c r="AL1245" s="309"/>
    </row>
    <row r="1246" spans="2:38" ht="15" customHeight="1">
      <c r="B1246" s="456"/>
      <c r="C1246" s="458"/>
      <c r="D1246" s="297" t="s">
        <v>521</v>
      </c>
      <c r="E1246" s="298">
        <v>1</v>
      </c>
      <c r="F1246" s="299">
        <v>0</v>
      </c>
      <c r="G1246" s="299">
        <v>8</v>
      </c>
      <c r="H1246" s="299">
        <v>8</v>
      </c>
      <c r="I1246" s="299">
        <v>37</v>
      </c>
      <c r="J1246" s="299">
        <v>16</v>
      </c>
      <c r="K1246" s="299">
        <v>7</v>
      </c>
      <c r="L1246" s="299">
        <v>0.12</v>
      </c>
      <c r="M1246" s="299">
        <v>1.89</v>
      </c>
      <c r="N1246" s="299">
        <v>2.0099999999999998</v>
      </c>
      <c r="O1246" s="299"/>
      <c r="P1246" s="299" t="s">
        <v>506</v>
      </c>
      <c r="Q1246" s="299">
        <v>2.2999999999999998</v>
      </c>
      <c r="R1246" s="299">
        <v>6</v>
      </c>
      <c r="S1246" s="300">
        <v>27</v>
      </c>
      <c r="W1246" s="309"/>
      <c r="X1246" s="309"/>
      <c r="AB1246" s="309"/>
      <c r="AC1246" s="309">
        <v>12</v>
      </c>
      <c r="AD1246" s="309">
        <v>1.7999999999999999E-2</v>
      </c>
      <c r="AE1246" s="309">
        <v>2.3E-2</v>
      </c>
      <c r="AF1246" s="309">
        <v>2.1000000000000001E-2</v>
      </c>
      <c r="AG1246" s="309">
        <v>0.12</v>
      </c>
      <c r="AH1246" s="309" t="s">
        <v>515</v>
      </c>
      <c r="AI1246" s="309">
        <v>0.6</v>
      </c>
      <c r="AJ1246" s="309">
        <v>2E-3</v>
      </c>
      <c r="AL1246" s="309"/>
    </row>
    <row r="1247" spans="2:38" ht="15" customHeight="1">
      <c r="B1247" s="456"/>
      <c r="C1247" s="458"/>
      <c r="D1247" s="297" t="s">
        <v>522</v>
      </c>
      <c r="E1247" s="298">
        <v>1</v>
      </c>
      <c r="F1247" s="299">
        <v>0</v>
      </c>
      <c r="G1247" s="299">
        <v>10</v>
      </c>
      <c r="H1247" s="299">
        <v>10</v>
      </c>
      <c r="I1247" s="299">
        <v>35</v>
      </c>
      <c r="J1247" s="299">
        <v>9</v>
      </c>
      <c r="K1247" s="299">
        <v>7</v>
      </c>
      <c r="L1247" s="299">
        <v>0.08</v>
      </c>
      <c r="M1247" s="299">
        <v>1.87</v>
      </c>
      <c r="N1247" s="299">
        <v>1.95</v>
      </c>
      <c r="O1247" s="299"/>
      <c r="P1247" s="299" t="s">
        <v>498</v>
      </c>
      <c r="Q1247" s="299">
        <v>2.2000000000000002</v>
      </c>
      <c r="R1247" s="299">
        <v>3.9</v>
      </c>
      <c r="S1247" s="300">
        <v>30</v>
      </c>
      <c r="W1247" s="309"/>
      <c r="X1247" s="309"/>
      <c r="AB1247" s="309"/>
      <c r="AC1247" s="309">
        <v>10</v>
      </c>
      <c r="AD1247" s="309">
        <v>1.2999999999999999E-2</v>
      </c>
      <c r="AE1247" s="309">
        <v>0.03</v>
      </c>
      <c r="AF1247" s="309">
        <v>1.7000000000000001E-2</v>
      </c>
      <c r="AG1247" s="309">
        <v>0.12</v>
      </c>
      <c r="AH1247" s="309" t="s">
        <v>535</v>
      </c>
      <c r="AI1247" s="309">
        <v>1.2</v>
      </c>
      <c r="AJ1247" s="309">
        <v>2E-3</v>
      </c>
      <c r="AL1247" s="309"/>
    </row>
    <row r="1248" spans="2:38" ht="15" customHeight="1">
      <c r="B1248" s="456"/>
      <c r="C1248" s="458"/>
      <c r="D1248" s="297" t="s">
        <v>523</v>
      </c>
      <c r="E1248" s="298">
        <v>1</v>
      </c>
      <c r="F1248" s="299">
        <v>0</v>
      </c>
      <c r="G1248" s="299">
        <v>8</v>
      </c>
      <c r="H1248" s="299">
        <v>8</v>
      </c>
      <c r="I1248" s="299">
        <v>33</v>
      </c>
      <c r="J1248" s="299">
        <v>8</v>
      </c>
      <c r="K1248" s="299">
        <v>8</v>
      </c>
      <c r="L1248" s="299">
        <v>0.1</v>
      </c>
      <c r="M1248" s="299">
        <v>1.89</v>
      </c>
      <c r="N1248" s="299">
        <v>1.99</v>
      </c>
      <c r="O1248" s="299"/>
      <c r="P1248" s="299" t="s">
        <v>498</v>
      </c>
      <c r="Q1248" s="299">
        <v>0.9</v>
      </c>
      <c r="R1248" s="299">
        <v>2.4</v>
      </c>
      <c r="S1248" s="300">
        <v>38</v>
      </c>
      <c r="W1248" s="309"/>
      <c r="X1248" s="309"/>
      <c r="AB1248" s="309"/>
      <c r="AC1248" s="309">
        <v>4</v>
      </c>
      <c r="AD1248" s="309">
        <v>7.0000000000000001E-3</v>
      </c>
      <c r="AE1248" s="309">
        <v>3.5999999999999997E-2</v>
      </c>
      <c r="AF1248" s="309">
        <v>1.2E-2</v>
      </c>
      <c r="AG1248" s="309">
        <v>0.09</v>
      </c>
      <c r="AH1248" s="309" t="s">
        <v>506</v>
      </c>
      <c r="AI1248" s="309">
        <v>1.3</v>
      </c>
      <c r="AJ1248" s="309">
        <v>1E-3</v>
      </c>
      <c r="AL1248" s="309"/>
    </row>
    <row r="1249" spans="2:38" ht="15" customHeight="1">
      <c r="B1249" s="456"/>
      <c r="C1249" s="458"/>
      <c r="D1249" s="297" t="s">
        <v>524</v>
      </c>
      <c r="E1249" s="298">
        <v>1</v>
      </c>
      <c r="F1249" s="299">
        <v>0</v>
      </c>
      <c r="G1249" s="299">
        <v>18</v>
      </c>
      <c r="H1249" s="299">
        <v>18</v>
      </c>
      <c r="I1249" s="299">
        <v>21</v>
      </c>
      <c r="J1249" s="299">
        <v>17</v>
      </c>
      <c r="K1249" s="299">
        <v>5</v>
      </c>
      <c r="L1249" s="299">
        <v>0.15</v>
      </c>
      <c r="M1249" s="299">
        <v>1.88</v>
      </c>
      <c r="N1249" s="299">
        <v>2.0299999999999998</v>
      </c>
      <c r="O1249" s="299"/>
      <c r="P1249" s="299" t="s">
        <v>513</v>
      </c>
      <c r="Q1249" s="299">
        <v>0.7</v>
      </c>
      <c r="R1249" s="299">
        <v>0.1</v>
      </c>
      <c r="S1249" s="300">
        <v>43</v>
      </c>
      <c r="W1249" s="309"/>
      <c r="X1249" s="309"/>
      <c r="AB1249" s="309"/>
      <c r="AC1249" s="309">
        <v>10</v>
      </c>
      <c r="AD1249" s="309">
        <v>2.1999999999999999E-2</v>
      </c>
      <c r="AE1249" s="309">
        <v>3.5999999999999997E-2</v>
      </c>
      <c r="AF1249" s="309">
        <v>0.01</v>
      </c>
      <c r="AG1249" s="309">
        <v>7.0000000000000007E-2</v>
      </c>
      <c r="AH1249" s="309" t="s">
        <v>534</v>
      </c>
      <c r="AI1249" s="309">
        <v>1.4</v>
      </c>
      <c r="AJ1249" s="309">
        <v>1E-3</v>
      </c>
      <c r="AL1249" s="309"/>
    </row>
    <row r="1250" spans="2:38" ht="15" customHeight="1">
      <c r="B1250" s="456"/>
      <c r="C1250" s="458"/>
      <c r="D1250" s="297" t="s">
        <v>525</v>
      </c>
      <c r="E1250" s="298">
        <v>1</v>
      </c>
      <c r="F1250" s="299">
        <v>0</v>
      </c>
      <c r="G1250" s="299">
        <v>20</v>
      </c>
      <c r="H1250" s="299">
        <v>20</v>
      </c>
      <c r="I1250" s="299">
        <v>17</v>
      </c>
      <c r="J1250" s="299">
        <v>12</v>
      </c>
      <c r="K1250" s="299">
        <v>11</v>
      </c>
      <c r="L1250" s="299">
        <v>0.12</v>
      </c>
      <c r="M1250" s="299">
        <v>1.89</v>
      </c>
      <c r="N1250" s="299">
        <v>2.0099999999999998</v>
      </c>
      <c r="O1250" s="299"/>
      <c r="P1250" s="299" t="s">
        <v>539</v>
      </c>
      <c r="Q1250" s="299">
        <v>1.5</v>
      </c>
      <c r="R1250" s="299">
        <v>-1.4</v>
      </c>
      <c r="S1250" s="300">
        <v>47</v>
      </c>
      <c r="W1250" s="309"/>
      <c r="X1250" s="309"/>
      <c r="AB1250" s="309"/>
      <c r="AC1250" s="309">
        <v>9</v>
      </c>
      <c r="AD1250" s="309">
        <v>1.4E-2</v>
      </c>
      <c r="AE1250" s="309">
        <v>3.5999999999999997E-2</v>
      </c>
      <c r="AF1250" s="309">
        <v>8.9999999999999993E-3</v>
      </c>
      <c r="AG1250" s="309">
        <v>0.08</v>
      </c>
      <c r="AH1250" s="309" t="s">
        <v>498</v>
      </c>
      <c r="AI1250" s="309">
        <v>2.2999999999999998</v>
      </c>
      <c r="AJ1250" s="309">
        <v>1E-3</v>
      </c>
      <c r="AL1250" s="309"/>
    </row>
    <row r="1251" spans="2:38" ht="15" customHeight="1">
      <c r="B1251" s="456"/>
      <c r="C1251" s="458"/>
      <c r="D1251" s="297" t="s">
        <v>526</v>
      </c>
      <c r="E1251" s="298">
        <v>1</v>
      </c>
      <c r="F1251" s="299">
        <v>0</v>
      </c>
      <c r="G1251" s="299">
        <v>15</v>
      </c>
      <c r="H1251" s="299">
        <v>15</v>
      </c>
      <c r="I1251" s="299">
        <v>22</v>
      </c>
      <c r="J1251" s="299">
        <v>12</v>
      </c>
      <c r="K1251" s="299">
        <v>9</v>
      </c>
      <c r="L1251" s="299">
        <v>0.15</v>
      </c>
      <c r="M1251" s="299">
        <v>1.89</v>
      </c>
      <c r="N1251" s="299">
        <v>2.04</v>
      </c>
      <c r="O1251" s="299"/>
      <c r="P1251" s="299" t="s">
        <v>513</v>
      </c>
      <c r="Q1251" s="299">
        <v>1</v>
      </c>
      <c r="R1251" s="299">
        <v>-1.4</v>
      </c>
      <c r="S1251" s="300">
        <v>53</v>
      </c>
      <c r="W1251" s="309"/>
      <c r="X1251" s="309"/>
      <c r="AB1251" s="309"/>
      <c r="AC1251" s="309">
        <v>7</v>
      </c>
      <c r="AD1251" s="309">
        <v>1.6E-2</v>
      </c>
      <c r="AE1251" s="309">
        <v>3.6999999999999998E-2</v>
      </c>
      <c r="AF1251" s="309">
        <v>8.0000000000000002E-3</v>
      </c>
      <c r="AG1251" s="309">
        <v>0.12</v>
      </c>
      <c r="AH1251" s="309" t="s">
        <v>506</v>
      </c>
      <c r="AI1251" s="309">
        <v>2.2999999999999998</v>
      </c>
      <c r="AJ1251" s="309">
        <v>1E-3</v>
      </c>
      <c r="AL1251" s="309"/>
    </row>
    <row r="1252" spans="2:38" ht="15" customHeight="1">
      <c r="B1252" s="456"/>
      <c r="C1252" s="458"/>
      <c r="D1252" s="297" t="s">
        <v>527</v>
      </c>
      <c r="E1252" s="298">
        <v>1</v>
      </c>
      <c r="F1252" s="299">
        <v>0</v>
      </c>
      <c r="G1252" s="299">
        <v>16</v>
      </c>
      <c r="H1252" s="299">
        <v>16</v>
      </c>
      <c r="I1252" s="299">
        <v>16</v>
      </c>
      <c r="J1252" s="299">
        <v>9</v>
      </c>
      <c r="K1252" s="299">
        <v>7</v>
      </c>
      <c r="L1252" s="299">
        <v>0.17</v>
      </c>
      <c r="M1252" s="299">
        <v>1.89</v>
      </c>
      <c r="N1252" s="299">
        <v>2.06</v>
      </c>
      <c r="O1252" s="299"/>
      <c r="P1252" s="299" t="s">
        <v>518</v>
      </c>
      <c r="Q1252" s="299">
        <v>0.4</v>
      </c>
      <c r="R1252" s="299">
        <v>-2.8</v>
      </c>
      <c r="S1252" s="300">
        <v>60</v>
      </c>
      <c r="W1252" s="309"/>
      <c r="X1252" s="309"/>
      <c r="AB1252" s="309"/>
      <c r="AC1252" s="309">
        <v>7</v>
      </c>
      <c r="AD1252" s="309">
        <v>8.9999999999999993E-3</v>
      </c>
      <c r="AE1252" s="309">
        <v>3.5000000000000003E-2</v>
      </c>
      <c r="AF1252" s="309">
        <v>0.01</v>
      </c>
      <c r="AG1252" s="309">
        <v>0.08</v>
      </c>
      <c r="AH1252" s="309" t="s">
        <v>498</v>
      </c>
      <c r="AI1252" s="309">
        <v>2.2000000000000002</v>
      </c>
      <c r="AJ1252" s="309">
        <v>1E-3</v>
      </c>
      <c r="AL1252" s="309"/>
    </row>
    <row r="1253" spans="2:38" ht="15" customHeight="1">
      <c r="B1253" s="456"/>
      <c r="C1253" s="458"/>
      <c r="D1253" s="297" t="s">
        <v>528</v>
      </c>
      <c r="E1253" s="298">
        <v>1</v>
      </c>
      <c r="F1253" s="299">
        <v>0</v>
      </c>
      <c r="G1253" s="299">
        <v>11</v>
      </c>
      <c r="H1253" s="299">
        <v>11</v>
      </c>
      <c r="I1253" s="299">
        <v>17</v>
      </c>
      <c r="J1253" s="299">
        <v>9</v>
      </c>
      <c r="K1253" s="299">
        <v>9</v>
      </c>
      <c r="L1253" s="299">
        <v>0.12</v>
      </c>
      <c r="M1253" s="299">
        <v>1.88</v>
      </c>
      <c r="N1253" s="299">
        <v>2</v>
      </c>
      <c r="O1253" s="299"/>
      <c r="P1253" s="299" t="s">
        <v>538</v>
      </c>
      <c r="Q1253" s="299">
        <v>1</v>
      </c>
      <c r="R1253" s="299">
        <v>-4.0999999999999996</v>
      </c>
      <c r="S1253" s="300">
        <v>65</v>
      </c>
      <c r="W1253" s="309"/>
      <c r="X1253" s="309"/>
      <c r="AB1253" s="309"/>
      <c r="AC1253" s="309">
        <v>8</v>
      </c>
      <c r="AD1253" s="309">
        <v>8.0000000000000002E-3</v>
      </c>
      <c r="AE1253" s="309">
        <v>3.3000000000000002E-2</v>
      </c>
      <c r="AF1253" s="309">
        <v>8.0000000000000002E-3</v>
      </c>
      <c r="AG1253" s="309">
        <v>0.1</v>
      </c>
      <c r="AH1253" s="309" t="s">
        <v>498</v>
      </c>
      <c r="AI1253" s="309">
        <v>0.9</v>
      </c>
      <c r="AJ1253" s="309">
        <v>1E-3</v>
      </c>
      <c r="AL1253" s="309"/>
    </row>
    <row r="1254" spans="2:38" ht="15" customHeight="1">
      <c r="B1254" s="456"/>
      <c r="C1254" s="459"/>
      <c r="D1254" s="297" t="s">
        <v>529</v>
      </c>
      <c r="E1254" s="298">
        <v>1</v>
      </c>
      <c r="F1254" s="299">
        <v>0</v>
      </c>
      <c r="G1254" s="299">
        <v>11</v>
      </c>
      <c r="H1254" s="299">
        <v>11</v>
      </c>
      <c r="I1254" s="299">
        <v>16</v>
      </c>
      <c r="J1254" s="299">
        <v>10</v>
      </c>
      <c r="K1254" s="299">
        <v>6</v>
      </c>
      <c r="L1254" s="299">
        <v>0.11</v>
      </c>
      <c r="M1254" s="299">
        <v>1.9</v>
      </c>
      <c r="N1254" s="299">
        <v>2.0099999999999998</v>
      </c>
      <c r="O1254" s="299"/>
      <c r="P1254" s="299" t="s">
        <v>493</v>
      </c>
      <c r="Q1254" s="299">
        <v>0.7</v>
      </c>
      <c r="R1254" s="299">
        <v>-4</v>
      </c>
      <c r="S1254" s="300">
        <v>67</v>
      </c>
      <c r="W1254" s="309"/>
      <c r="X1254" s="309"/>
      <c r="AB1254" s="309"/>
      <c r="AC1254" s="309">
        <v>5</v>
      </c>
      <c r="AD1254" s="309">
        <v>1.7000000000000001E-2</v>
      </c>
      <c r="AE1254" s="309">
        <v>2.1000000000000001E-2</v>
      </c>
      <c r="AF1254" s="309">
        <v>1.7999999999999999E-2</v>
      </c>
      <c r="AG1254" s="309">
        <v>0.15</v>
      </c>
      <c r="AH1254" s="309" t="s">
        <v>513</v>
      </c>
      <c r="AI1254" s="309">
        <v>0.7</v>
      </c>
      <c r="AJ1254" s="309">
        <v>1E-3</v>
      </c>
      <c r="AL1254" s="309"/>
    </row>
    <row r="1255" spans="2:38" ht="15" customHeight="1">
      <c r="B1255" s="456"/>
      <c r="C1255" s="457">
        <v>42761</v>
      </c>
      <c r="D1255" s="297" t="s">
        <v>492</v>
      </c>
      <c r="E1255" s="298">
        <v>1</v>
      </c>
      <c r="F1255" s="299">
        <v>0</v>
      </c>
      <c r="G1255" s="299">
        <v>12</v>
      </c>
      <c r="H1255" s="299">
        <v>12</v>
      </c>
      <c r="I1255" s="299">
        <v>8</v>
      </c>
      <c r="J1255" s="299">
        <v>7</v>
      </c>
      <c r="K1255" s="299">
        <v>8</v>
      </c>
      <c r="L1255" s="299">
        <v>0.14000000000000001</v>
      </c>
      <c r="M1255" s="299">
        <v>1.94</v>
      </c>
      <c r="N1255" s="299">
        <v>2.08</v>
      </c>
      <c r="O1255" s="299"/>
      <c r="P1255" s="299" t="s">
        <v>493</v>
      </c>
      <c r="Q1255" s="299">
        <v>1.8</v>
      </c>
      <c r="R1255" s="299">
        <v>-5.7</v>
      </c>
      <c r="S1255" s="300">
        <v>66</v>
      </c>
      <c r="W1255" s="309"/>
      <c r="AB1255" s="309"/>
      <c r="AC1255" s="309">
        <v>11</v>
      </c>
      <c r="AD1255" s="309">
        <v>1.2E-2</v>
      </c>
      <c r="AE1255" s="309">
        <v>1.7000000000000001E-2</v>
      </c>
      <c r="AF1255" s="309">
        <v>0.02</v>
      </c>
      <c r="AG1255" s="309">
        <v>0.12</v>
      </c>
      <c r="AH1255" s="309" t="s">
        <v>539</v>
      </c>
      <c r="AI1255" s="309">
        <v>1.5</v>
      </c>
      <c r="AJ1255" s="309">
        <v>1E-3</v>
      </c>
      <c r="AL1255" s="309"/>
    </row>
    <row r="1256" spans="2:38" ht="15" customHeight="1">
      <c r="B1256" s="456"/>
      <c r="C1256" s="458"/>
      <c r="D1256" s="297" t="s">
        <v>495</v>
      </c>
      <c r="E1256" s="298">
        <v>1</v>
      </c>
      <c r="F1256" s="299">
        <v>0</v>
      </c>
      <c r="G1256" s="299">
        <v>9</v>
      </c>
      <c r="H1256" s="299">
        <v>9</v>
      </c>
      <c r="I1256" s="299">
        <v>10</v>
      </c>
      <c r="J1256" s="299">
        <v>14</v>
      </c>
      <c r="K1256" s="299">
        <v>7</v>
      </c>
      <c r="L1256" s="299">
        <v>0.11</v>
      </c>
      <c r="M1256" s="299">
        <v>2.02</v>
      </c>
      <c r="N1256" s="299">
        <v>2.13</v>
      </c>
      <c r="O1256" s="299"/>
      <c r="P1256" s="299" t="s">
        <v>493</v>
      </c>
      <c r="Q1256" s="299">
        <v>1.2</v>
      </c>
      <c r="R1256" s="299">
        <v>-5.7</v>
      </c>
      <c r="S1256" s="300">
        <v>69</v>
      </c>
      <c r="W1256" s="309"/>
      <c r="X1256" s="309"/>
      <c r="AB1256" s="309"/>
      <c r="AC1256" s="309">
        <v>9</v>
      </c>
      <c r="AD1256" s="309">
        <v>1.2E-2</v>
      </c>
      <c r="AE1256" s="309">
        <v>2.1999999999999999E-2</v>
      </c>
      <c r="AF1256" s="309">
        <v>1.4999999999999999E-2</v>
      </c>
      <c r="AG1256" s="309">
        <v>0.15</v>
      </c>
      <c r="AH1256" s="309" t="s">
        <v>513</v>
      </c>
      <c r="AI1256" s="309">
        <v>1</v>
      </c>
      <c r="AJ1256" s="309">
        <v>1E-3</v>
      </c>
      <c r="AL1256" s="309"/>
    </row>
    <row r="1257" spans="2:38" ht="15" customHeight="1">
      <c r="B1257" s="456"/>
      <c r="C1257" s="458"/>
      <c r="D1257" s="297" t="s">
        <v>497</v>
      </c>
      <c r="E1257" s="298">
        <v>1</v>
      </c>
      <c r="F1257" s="299">
        <v>0</v>
      </c>
      <c r="G1257" s="299">
        <v>9</v>
      </c>
      <c r="H1257" s="299">
        <v>9</v>
      </c>
      <c r="I1257" s="299">
        <v>11</v>
      </c>
      <c r="J1257" s="299">
        <v>12</v>
      </c>
      <c r="K1257" s="299">
        <v>8</v>
      </c>
      <c r="L1257" s="299">
        <v>0.12</v>
      </c>
      <c r="M1257" s="299">
        <v>2.06</v>
      </c>
      <c r="N1257" s="299">
        <v>2.1800000000000002</v>
      </c>
      <c r="O1257" s="299"/>
      <c r="P1257" s="299" t="s">
        <v>530</v>
      </c>
      <c r="Q1257" s="299">
        <v>0.4</v>
      </c>
      <c r="R1257" s="299">
        <v>-6.9</v>
      </c>
      <c r="S1257" s="300">
        <v>73</v>
      </c>
      <c r="W1257" s="309"/>
      <c r="X1257" s="309"/>
      <c r="AB1257" s="309"/>
      <c r="AC1257" s="309">
        <v>7</v>
      </c>
      <c r="AD1257" s="309">
        <v>8.9999999999999993E-3</v>
      </c>
      <c r="AE1257" s="309">
        <v>1.6E-2</v>
      </c>
      <c r="AF1257" s="309">
        <v>1.6E-2</v>
      </c>
      <c r="AG1257" s="309">
        <v>0.17</v>
      </c>
      <c r="AH1257" s="309" t="s">
        <v>518</v>
      </c>
      <c r="AI1257" s="309">
        <v>0.4</v>
      </c>
      <c r="AJ1257" s="309">
        <v>1E-3</v>
      </c>
      <c r="AL1257" s="309"/>
    </row>
    <row r="1258" spans="2:38" ht="15" customHeight="1">
      <c r="B1258" s="456"/>
      <c r="C1258" s="458"/>
      <c r="D1258" s="297" t="s">
        <v>500</v>
      </c>
      <c r="E1258" s="298">
        <v>1</v>
      </c>
      <c r="F1258" s="299">
        <v>0</v>
      </c>
      <c r="G1258" s="299">
        <v>11</v>
      </c>
      <c r="H1258" s="299">
        <v>11</v>
      </c>
      <c r="I1258" s="299">
        <v>6</v>
      </c>
      <c r="J1258" s="299">
        <v>15</v>
      </c>
      <c r="K1258" s="299">
        <v>8</v>
      </c>
      <c r="L1258" s="299">
        <v>0.13</v>
      </c>
      <c r="M1258" s="299">
        <v>2.1</v>
      </c>
      <c r="N1258" s="299">
        <v>2.23</v>
      </c>
      <c r="O1258" s="299"/>
      <c r="P1258" s="299" t="s">
        <v>498</v>
      </c>
      <c r="Q1258" s="299">
        <v>0.5</v>
      </c>
      <c r="R1258" s="299">
        <v>-6.6</v>
      </c>
      <c r="S1258" s="300">
        <v>72</v>
      </c>
      <c r="W1258" s="309"/>
      <c r="X1258" s="309"/>
      <c r="AB1258" s="309"/>
      <c r="AC1258" s="309">
        <v>9</v>
      </c>
      <c r="AD1258" s="309">
        <v>8.9999999999999993E-3</v>
      </c>
      <c r="AE1258" s="309">
        <v>1.7000000000000001E-2</v>
      </c>
      <c r="AF1258" s="309">
        <v>1.0999999999999999E-2</v>
      </c>
      <c r="AG1258" s="309">
        <v>0.12</v>
      </c>
      <c r="AH1258" s="309" t="s">
        <v>538</v>
      </c>
      <c r="AI1258" s="309">
        <v>1</v>
      </c>
      <c r="AJ1258" s="309">
        <v>1E-3</v>
      </c>
      <c r="AL1258" s="309"/>
    </row>
    <row r="1259" spans="2:38" ht="15" customHeight="1">
      <c r="B1259" s="456"/>
      <c r="C1259" s="458"/>
      <c r="D1259" s="297" t="s">
        <v>503</v>
      </c>
      <c r="E1259" s="298">
        <v>1</v>
      </c>
      <c r="F1259" s="299">
        <v>0</v>
      </c>
      <c r="G1259" s="299">
        <v>10</v>
      </c>
      <c r="H1259" s="299">
        <v>10</v>
      </c>
      <c r="I1259" s="299">
        <v>5</v>
      </c>
      <c r="J1259" s="299">
        <v>11</v>
      </c>
      <c r="K1259" s="299">
        <v>9</v>
      </c>
      <c r="L1259" s="299">
        <v>0.11</v>
      </c>
      <c r="M1259" s="299">
        <v>2.2400000000000002</v>
      </c>
      <c r="N1259" s="299">
        <v>2.35</v>
      </c>
      <c r="O1259" s="299"/>
      <c r="P1259" s="299" t="s">
        <v>498</v>
      </c>
      <c r="Q1259" s="299">
        <v>0.6</v>
      </c>
      <c r="R1259" s="299">
        <v>-7.3</v>
      </c>
      <c r="S1259" s="300">
        <v>67</v>
      </c>
      <c r="W1259" s="309"/>
      <c r="X1259" s="309"/>
      <c r="AB1259" s="309"/>
      <c r="AC1259" s="309">
        <v>6</v>
      </c>
      <c r="AD1259" s="309">
        <v>0.01</v>
      </c>
      <c r="AE1259" s="309">
        <v>1.6E-2</v>
      </c>
      <c r="AF1259" s="309">
        <v>1.0999999999999999E-2</v>
      </c>
      <c r="AG1259" s="309">
        <v>0.11</v>
      </c>
      <c r="AH1259" s="309" t="s">
        <v>493</v>
      </c>
      <c r="AI1259" s="309">
        <v>0.7</v>
      </c>
      <c r="AJ1259" s="309">
        <v>1E-3</v>
      </c>
      <c r="AL1259" s="309"/>
    </row>
    <row r="1260" spans="2:38" ht="15" customHeight="1">
      <c r="B1260" s="456"/>
      <c r="C1260" s="458"/>
      <c r="D1260" s="297" t="s">
        <v>505</v>
      </c>
      <c r="E1260" s="298">
        <v>1</v>
      </c>
      <c r="F1260" s="299">
        <v>0</v>
      </c>
      <c r="G1260" s="299">
        <v>11</v>
      </c>
      <c r="H1260" s="299">
        <v>11</v>
      </c>
      <c r="I1260" s="299">
        <v>3</v>
      </c>
      <c r="J1260" s="299">
        <v>6</v>
      </c>
      <c r="K1260" s="299">
        <v>9</v>
      </c>
      <c r="L1260" s="299">
        <v>0.1</v>
      </c>
      <c r="M1260" s="299">
        <v>2.33</v>
      </c>
      <c r="N1260" s="299">
        <v>2.4300000000000002</v>
      </c>
      <c r="O1260" s="299"/>
      <c r="P1260" s="299" t="s">
        <v>493</v>
      </c>
      <c r="Q1260" s="299">
        <v>1.4</v>
      </c>
      <c r="R1260" s="299">
        <v>-8</v>
      </c>
      <c r="S1260" s="300">
        <v>70</v>
      </c>
      <c r="W1260" s="309"/>
      <c r="X1260" s="309"/>
      <c r="AB1260" s="309"/>
      <c r="AC1260" s="309">
        <v>8</v>
      </c>
      <c r="AD1260" s="309">
        <v>7.0000000000000001E-3</v>
      </c>
      <c r="AE1260" s="309">
        <v>8.0000000000000002E-3</v>
      </c>
      <c r="AF1260" s="309">
        <v>1.2E-2</v>
      </c>
      <c r="AG1260" s="309">
        <v>0.14000000000000001</v>
      </c>
      <c r="AH1260" s="309" t="s">
        <v>493</v>
      </c>
      <c r="AI1260" s="309">
        <v>1.8</v>
      </c>
      <c r="AJ1260" s="309">
        <v>1E-3</v>
      </c>
      <c r="AL1260" s="309"/>
    </row>
    <row r="1261" spans="2:38" ht="15" customHeight="1">
      <c r="B1261" s="456"/>
      <c r="C1261" s="458"/>
      <c r="D1261" s="297" t="s">
        <v>508</v>
      </c>
      <c r="E1261" s="298">
        <v>1</v>
      </c>
      <c r="F1261" s="299">
        <v>4</v>
      </c>
      <c r="G1261" s="299">
        <v>15</v>
      </c>
      <c r="H1261" s="299">
        <v>19</v>
      </c>
      <c r="I1261" s="299">
        <v>0</v>
      </c>
      <c r="J1261" s="299">
        <v>10</v>
      </c>
      <c r="K1261" s="299">
        <v>9</v>
      </c>
      <c r="L1261" s="299">
        <v>0.14000000000000001</v>
      </c>
      <c r="M1261" s="299">
        <v>2.13</v>
      </c>
      <c r="N1261" s="299">
        <v>2.27</v>
      </c>
      <c r="O1261" s="299"/>
      <c r="P1261" s="299" t="s">
        <v>506</v>
      </c>
      <c r="Q1261" s="299">
        <v>1.1000000000000001</v>
      </c>
      <c r="R1261" s="299">
        <v>-7.2</v>
      </c>
      <c r="S1261" s="300">
        <v>75</v>
      </c>
      <c r="W1261" s="309"/>
      <c r="X1261" s="309"/>
      <c r="AB1261" s="309"/>
      <c r="AC1261" s="309">
        <v>7</v>
      </c>
      <c r="AD1261" s="309">
        <v>1.4E-2</v>
      </c>
      <c r="AE1261" s="309">
        <v>0.01</v>
      </c>
      <c r="AF1261" s="309">
        <v>8.9999999999999993E-3</v>
      </c>
      <c r="AG1261" s="309">
        <v>0.11</v>
      </c>
      <c r="AH1261" s="309" t="s">
        <v>493</v>
      </c>
      <c r="AI1261" s="309">
        <v>1.2</v>
      </c>
      <c r="AJ1261" s="309">
        <v>1E-3</v>
      </c>
      <c r="AL1261" s="309"/>
    </row>
    <row r="1262" spans="2:38" ht="15" customHeight="1">
      <c r="B1262" s="456"/>
      <c r="C1262" s="458"/>
      <c r="D1262" s="297" t="s">
        <v>510</v>
      </c>
      <c r="E1262" s="298">
        <v>1</v>
      </c>
      <c r="F1262" s="299">
        <v>14</v>
      </c>
      <c r="G1262" s="299">
        <v>19</v>
      </c>
      <c r="H1262" s="299">
        <v>33</v>
      </c>
      <c r="I1262" s="299">
        <v>1</v>
      </c>
      <c r="J1262" s="299">
        <v>17</v>
      </c>
      <c r="K1262" s="299">
        <v>15</v>
      </c>
      <c r="L1262" s="299">
        <v>0.17</v>
      </c>
      <c r="M1262" s="299">
        <v>2.2200000000000002</v>
      </c>
      <c r="N1262" s="299">
        <v>2.39</v>
      </c>
      <c r="O1262" s="299"/>
      <c r="P1262" s="299" t="s">
        <v>493</v>
      </c>
      <c r="Q1262" s="299">
        <v>1.1000000000000001</v>
      </c>
      <c r="R1262" s="299">
        <v>-3.9</v>
      </c>
      <c r="S1262" s="300">
        <v>62</v>
      </c>
      <c r="W1262" s="309"/>
      <c r="X1262" s="309"/>
      <c r="AB1262" s="309"/>
      <c r="AC1262" s="309">
        <v>8</v>
      </c>
      <c r="AD1262" s="309">
        <v>1.2E-2</v>
      </c>
      <c r="AE1262" s="309">
        <v>1.0999999999999999E-2</v>
      </c>
      <c r="AF1262" s="309">
        <v>8.9999999999999993E-3</v>
      </c>
      <c r="AG1262" s="309">
        <v>0.12</v>
      </c>
      <c r="AH1262" s="309" t="s">
        <v>530</v>
      </c>
      <c r="AI1262" s="309">
        <v>0.4</v>
      </c>
      <c r="AJ1262" s="309">
        <v>1E-3</v>
      </c>
      <c r="AL1262" s="309"/>
    </row>
    <row r="1263" spans="2:38" ht="15" customHeight="1">
      <c r="B1263" s="456"/>
      <c r="C1263" s="458"/>
      <c r="D1263" s="297" t="s">
        <v>511</v>
      </c>
      <c r="E1263" s="298">
        <v>1</v>
      </c>
      <c r="F1263" s="299">
        <v>9</v>
      </c>
      <c r="G1263" s="299">
        <v>15</v>
      </c>
      <c r="H1263" s="299">
        <v>24</v>
      </c>
      <c r="I1263" s="299">
        <v>8</v>
      </c>
      <c r="J1263" s="299">
        <v>15</v>
      </c>
      <c r="K1263" s="299">
        <v>12</v>
      </c>
      <c r="L1263" s="299">
        <v>0.14000000000000001</v>
      </c>
      <c r="M1263" s="299">
        <v>2.12</v>
      </c>
      <c r="N1263" s="299">
        <v>2.2599999999999998</v>
      </c>
      <c r="O1263" s="299"/>
      <c r="P1263" s="299" t="s">
        <v>498</v>
      </c>
      <c r="Q1263" s="299">
        <v>2</v>
      </c>
      <c r="R1263" s="299">
        <v>0</v>
      </c>
      <c r="S1263" s="300">
        <v>52</v>
      </c>
      <c r="W1263" s="309"/>
      <c r="X1263" s="309"/>
      <c r="AB1263" s="309"/>
      <c r="AC1263" s="309">
        <v>8</v>
      </c>
      <c r="AD1263" s="309">
        <v>1.4999999999999999E-2</v>
      </c>
      <c r="AE1263" s="309">
        <v>6.0000000000000001E-3</v>
      </c>
      <c r="AF1263" s="309">
        <v>1.0999999999999999E-2</v>
      </c>
      <c r="AG1263" s="309">
        <v>0.13</v>
      </c>
      <c r="AH1263" s="309" t="s">
        <v>498</v>
      </c>
      <c r="AI1263" s="309">
        <v>0.5</v>
      </c>
      <c r="AJ1263" s="309">
        <v>1E-3</v>
      </c>
      <c r="AL1263" s="309"/>
    </row>
    <row r="1264" spans="2:38" ht="15" customHeight="1" thickBot="1">
      <c r="B1264" s="456"/>
      <c r="C1264" s="458"/>
      <c r="D1264" s="310" t="s">
        <v>512</v>
      </c>
      <c r="E1264" s="311">
        <v>2</v>
      </c>
      <c r="F1264" s="304">
        <v>5</v>
      </c>
      <c r="G1264" s="304">
        <v>14</v>
      </c>
      <c r="H1264" s="304">
        <v>19</v>
      </c>
      <c r="I1264" s="304">
        <v>16</v>
      </c>
      <c r="J1264" s="304">
        <v>21</v>
      </c>
      <c r="K1264" s="304">
        <v>18</v>
      </c>
      <c r="L1264" s="304" t="s">
        <v>501</v>
      </c>
      <c r="M1264" s="304" t="s">
        <v>501</v>
      </c>
      <c r="N1264" s="304" t="s">
        <v>501</v>
      </c>
      <c r="O1264" s="304"/>
      <c r="P1264" s="304" t="s">
        <v>538</v>
      </c>
      <c r="Q1264" s="304">
        <v>0.7</v>
      </c>
      <c r="R1264" s="304">
        <v>3.7</v>
      </c>
      <c r="S1264" s="305">
        <v>38</v>
      </c>
      <c r="W1264" s="309"/>
      <c r="X1264" s="309"/>
      <c r="AB1264" s="309"/>
      <c r="AC1264" s="309">
        <v>9</v>
      </c>
      <c r="AD1264" s="309">
        <v>1.0999999999999999E-2</v>
      </c>
      <c r="AE1264" s="309">
        <v>5.0000000000000001E-3</v>
      </c>
      <c r="AF1264" s="309">
        <v>0.01</v>
      </c>
      <c r="AG1264" s="309">
        <v>0.11</v>
      </c>
      <c r="AH1264" s="309" t="s">
        <v>498</v>
      </c>
      <c r="AI1264" s="309">
        <v>0.6</v>
      </c>
      <c r="AJ1264" s="309">
        <v>1E-3</v>
      </c>
      <c r="AL1264" s="309"/>
    </row>
    <row r="1265" spans="2:38" ht="15" customHeight="1">
      <c r="B1265" s="456" t="s">
        <v>537</v>
      </c>
      <c r="C1265" s="458"/>
      <c r="D1265" s="293" t="s">
        <v>514</v>
      </c>
      <c r="E1265" s="294" t="s">
        <v>501</v>
      </c>
      <c r="F1265" s="295" t="s">
        <v>501</v>
      </c>
      <c r="G1265" s="295" t="s">
        <v>501</v>
      </c>
      <c r="H1265" s="295" t="s">
        <v>501</v>
      </c>
      <c r="I1265" s="295" t="s">
        <v>501</v>
      </c>
      <c r="J1265" s="295">
        <v>15</v>
      </c>
      <c r="K1265" s="295" t="s">
        <v>501</v>
      </c>
      <c r="L1265" s="295" t="s">
        <v>501</v>
      </c>
      <c r="M1265" s="295" t="s">
        <v>501</v>
      </c>
      <c r="N1265" s="295" t="s">
        <v>501</v>
      </c>
      <c r="O1265" s="295"/>
      <c r="P1265" s="295" t="s">
        <v>518</v>
      </c>
      <c r="Q1265" s="295">
        <v>2.5</v>
      </c>
      <c r="R1265" s="295">
        <v>6.3</v>
      </c>
      <c r="S1265" s="296">
        <v>32</v>
      </c>
      <c r="W1265" s="309"/>
      <c r="X1265" s="309"/>
      <c r="AB1265" s="309"/>
      <c r="AC1265" s="309">
        <v>9</v>
      </c>
      <c r="AD1265" s="309">
        <v>6.0000000000000001E-3</v>
      </c>
      <c r="AE1265" s="309">
        <v>3.0000000000000001E-3</v>
      </c>
      <c r="AF1265" s="309">
        <v>1.0999999999999999E-2</v>
      </c>
      <c r="AG1265" s="309">
        <v>0.1</v>
      </c>
      <c r="AH1265" s="309" t="s">
        <v>493</v>
      </c>
      <c r="AI1265" s="309">
        <v>1.4</v>
      </c>
      <c r="AJ1265" s="309">
        <v>1E-3</v>
      </c>
      <c r="AL1265" s="309"/>
    </row>
    <row r="1266" spans="2:38" ht="15" customHeight="1">
      <c r="B1266" s="456"/>
      <c r="C1266" s="458"/>
      <c r="D1266" s="297" t="s">
        <v>516</v>
      </c>
      <c r="E1266" s="298">
        <v>1</v>
      </c>
      <c r="F1266" s="299">
        <v>2</v>
      </c>
      <c r="G1266" s="299">
        <v>8</v>
      </c>
      <c r="H1266" s="299">
        <v>10</v>
      </c>
      <c r="I1266" s="299">
        <v>32</v>
      </c>
      <c r="J1266" s="299">
        <v>14</v>
      </c>
      <c r="K1266" s="299">
        <v>9</v>
      </c>
      <c r="L1266" s="299">
        <v>0.04</v>
      </c>
      <c r="M1266" s="299">
        <v>1.9</v>
      </c>
      <c r="N1266" s="299">
        <v>1.94</v>
      </c>
      <c r="O1266" s="299"/>
      <c r="P1266" s="299" t="s">
        <v>515</v>
      </c>
      <c r="Q1266" s="299">
        <v>2.8</v>
      </c>
      <c r="R1266" s="299">
        <v>6.9</v>
      </c>
      <c r="S1266" s="300">
        <v>29</v>
      </c>
      <c r="W1266" s="309"/>
      <c r="X1266" s="309"/>
      <c r="AB1266" s="309"/>
      <c r="AC1266" s="309">
        <v>9</v>
      </c>
      <c r="AD1266" s="309">
        <v>0.01</v>
      </c>
      <c r="AE1266" s="309">
        <v>0</v>
      </c>
      <c r="AF1266" s="309">
        <v>1.9E-2</v>
      </c>
      <c r="AG1266" s="309">
        <v>0.14000000000000001</v>
      </c>
      <c r="AH1266" s="309" t="s">
        <v>506</v>
      </c>
      <c r="AI1266" s="309">
        <v>1.1000000000000001</v>
      </c>
      <c r="AJ1266" s="309">
        <v>1E-3</v>
      </c>
      <c r="AL1266" s="309"/>
    </row>
    <row r="1267" spans="2:38" ht="15" customHeight="1">
      <c r="B1267" s="456"/>
      <c r="C1267" s="458"/>
      <c r="D1267" s="297" t="s">
        <v>517</v>
      </c>
      <c r="E1267" s="298">
        <v>2</v>
      </c>
      <c r="F1267" s="299">
        <v>2</v>
      </c>
      <c r="G1267" s="299">
        <v>10</v>
      </c>
      <c r="H1267" s="299">
        <v>12</v>
      </c>
      <c r="I1267" s="299">
        <v>33</v>
      </c>
      <c r="J1267" s="299">
        <v>14</v>
      </c>
      <c r="K1267" s="299">
        <v>13</v>
      </c>
      <c r="L1267" s="299">
        <v>0.08</v>
      </c>
      <c r="M1267" s="299">
        <v>1.9</v>
      </c>
      <c r="N1267" s="299">
        <v>1.98</v>
      </c>
      <c r="O1267" s="299"/>
      <c r="P1267" s="299" t="s">
        <v>518</v>
      </c>
      <c r="Q1267" s="299">
        <v>2.5</v>
      </c>
      <c r="R1267" s="299">
        <v>8.1</v>
      </c>
      <c r="S1267" s="300">
        <v>26</v>
      </c>
      <c r="W1267" s="309"/>
      <c r="X1267" s="309"/>
      <c r="AB1267" s="309"/>
      <c r="AC1267" s="309">
        <v>15</v>
      </c>
      <c r="AD1267" s="309">
        <v>1.7000000000000001E-2</v>
      </c>
      <c r="AE1267" s="309">
        <v>1E-3</v>
      </c>
      <c r="AF1267" s="309">
        <v>3.3000000000000002E-2</v>
      </c>
      <c r="AG1267" s="309">
        <v>0.17</v>
      </c>
      <c r="AH1267" s="309" t="s">
        <v>493</v>
      </c>
      <c r="AI1267" s="309">
        <v>1.1000000000000001</v>
      </c>
      <c r="AJ1267" s="309">
        <v>1E-3</v>
      </c>
      <c r="AL1267" s="309"/>
    </row>
    <row r="1268" spans="2:38" ht="15" customHeight="1">
      <c r="B1268" s="456"/>
      <c r="C1268" s="458"/>
      <c r="D1268" s="297" t="s">
        <v>519</v>
      </c>
      <c r="E1268" s="298">
        <v>2</v>
      </c>
      <c r="F1268" s="299">
        <v>2</v>
      </c>
      <c r="G1268" s="299">
        <v>10</v>
      </c>
      <c r="H1268" s="299">
        <v>12</v>
      </c>
      <c r="I1268" s="299">
        <v>34</v>
      </c>
      <c r="J1268" s="299">
        <v>12</v>
      </c>
      <c r="K1268" s="299">
        <v>8</v>
      </c>
      <c r="L1268" s="299">
        <v>7.0000000000000007E-2</v>
      </c>
      <c r="M1268" s="299">
        <v>1.91</v>
      </c>
      <c r="N1268" s="299">
        <v>1.98</v>
      </c>
      <c r="O1268" s="299"/>
      <c r="P1268" s="299" t="s">
        <v>518</v>
      </c>
      <c r="Q1268" s="299">
        <v>1.6</v>
      </c>
      <c r="R1268" s="299">
        <v>8.8000000000000007</v>
      </c>
      <c r="S1268" s="300">
        <v>25</v>
      </c>
      <c r="W1268" s="309"/>
      <c r="X1268" s="309"/>
      <c r="AB1268" s="309"/>
      <c r="AC1268" s="309">
        <v>12</v>
      </c>
      <c r="AD1268" s="309">
        <v>1.4999999999999999E-2</v>
      </c>
      <c r="AE1268" s="309">
        <v>8.0000000000000002E-3</v>
      </c>
      <c r="AF1268" s="309">
        <v>2.4E-2</v>
      </c>
      <c r="AG1268" s="309">
        <v>0.14000000000000001</v>
      </c>
      <c r="AH1268" s="309" t="s">
        <v>498</v>
      </c>
      <c r="AI1268" s="309">
        <v>2</v>
      </c>
      <c r="AJ1268" s="309">
        <v>1E-3</v>
      </c>
      <c r="AL1268" s="309"/>
    </row>
    <row r="1269" spans="2:38" ht="15" customHeight="1">
      <c r="B1269" s="456"/>
      <c r="C1269" s="458"/>
      <c r="D1269" s="297" t="s">
        <v>520</v>
      </c>
      <c r="E1269" s="298">
        <v>3</v>
      </c>
      <c r="F1269" s="299">
        <v>1</v>
      </c>
      <c r="G1269" s="299">
        <v>11</v>
      </c>
      <c r="H1269" s="299">
        <v>12</v>
      </c>
      <c r="I1269" s="299">
        <v>35</v>
      </c>
      <c r="J1269" s="299">
        <v>21</v>
      </c>
      <c r="K1269" s="299">
        <v>11</v>
      </c>
      <c r="L1269" s="299">
        <v>0.06</v>
      </c>
      <c r="M1269" s="299">
        <v>1.89</v>
      </c>
      <c r="N1269" s="299">
        <v>1.95</v>
      </c>
      <c r="O1269" s="299"/>
      <c r="P1269" s="299" t="s">
        <v>515</v>
      </c>
      <c r="Q1269" s="299">
        <v>1.7</v>
      </c>
      <c r="R1269" s="299">
        <v>8.6</v>
      </c>
      <c r="S1269" s="300">
        <v>24</v>
      </c>
      <c r="W1269" s="309"/>
      <c r="X1269" s="309"/>
      <c r="AB1269" s="309"/>
      <c r="AC1269" s="309">
        <v>18</v>
      </c>
      <c r="AD1269" s="309">
        <v>2.1000000000000001E-2</v>
      </c>
      <c r="AE1269" s="309">
        <v>1.6E-2</v>
      </c>
      <c r="AF1269" s="309">
        <v>1.9E-2</v>
      </c>
      <c r="AG1269" s="309" t="s">
        <v>501</v>
      </c>
      <c r="AH1269" s="309" t="s">
        <v>538</v>
      </c>
      <c r="AI1269" s="309">
        <v>0.7</v>
      </c>
      <c r="AJ1269" s="309">
        <v>2E-3</v>
      </c>
      <c r="AL1269" s="309"/>
    </row>
    <row r="1270" spans="2:38" ht="15" customHeight="1">
      <c r="B1270" s="456"/>
      <c r="C1270" s="458"/>
      <c r="D1270" s="297" t="s">
        <v>521</v>
      </c>
      <c r="E1270" s="298">
        <v>4</v>
      </c>
      <c r="F1270" s="299">
        <v>2</v>
      </c>
      <c r="G1270" s="299">
        <v>13</v>
      </c>
      <c r="H1270" s="299">
        <v>15</v>
      </c>
      <c r="I1270" s="299">
        <v>32</v>
      </c>
      <c r="J1270" s="299">
        <v>18</v>
      </c>
      <c r="K1270" s="299">
        <v>11</v>
      </c>
      <c r="L1270" s="299">
        <v>0.09</v>
      </c>
      <c r="M1270" s="299">
        <v>1.91</v>
      </c>
      <c r="N1270" s="299">
        <v>2</v>
      </c>
      <c r="O1270" s="299"/>
      <c r="P1270" s="299" t="s">
        <v>518</v>
      </c>
      <c r="Q1270" s="299">
        <v>2.6</v>
      </c>
      <c r="R1270" s="299">
        <v>8.3000000000000007</v>
      </c>
      <c r="S1270" s="300">
        <v>26</v>
      </c>
      <c r="W1270" s="309"/>
      <c r="X1270" s="309"/>
      <c r="AB1270" s="309"/>
      <c r="AC1270" s="309" t="s">
        <v>501</v>
      </c>
      <c r="AD1270" s="309">
        <v>1.4999999999999999E-2</v>
      </c>
      <c r="AE1270" s="309" t="s">
        <v>501</v>
      </c>
      <c r="AF1270" s="309" t="s">
        <v>501</v>
      </c>
      <c r="AG1270" s="309" t="s">
        <v>501</v>
      </c>
      <c r="AH1270" s="309" t="s">
        <v>518</v>
      </c>
      <c r="AI1270" s="309">
        <v>2.5</v>
      </c>
      <c r="AJ1270" s="309">
        <v>9.9990000000000006</v>
      </c>
      <c r="AL1270" s="309"/>
    </row>
    <row r="1271" spans="2:38" ht="15" customHeight="1">
      <c r="B1271" s="456"/>
      <c r="C1271" s="458"/>
      <c r="D1271" s="297" t="s">
        <v>522</v>
      </c>
      <c r="E1271" s="298">
        <v>2</v>
      </c>
      <c r="F1271" s="299">
        <v>0</v>
      </c>
      <c r="G1271" s="299">
        <v>13</v>
      </c>
      <c r="H1271" s="299">
        <v>13</v>
      </c>
      <c r="I1271" s="299">
        <v>31</v>
      </c>
      <c r="J1271" s="299">
        <v>14</v>
      </c>
      <c r="K1271" s="299">
        <v>14</v>
      </c>
      <c r="L1271" s="299">
        <v>0.1</v>
      </c>
      <c r="M1271" s="299">
        <v>1.9</v>
      </c>
      <c r="N1271" s="299">
        <v>2</v>
      </c>
      <c r="O1271" s="299"/>
      <c r="P1271" s="299" t="s">
        <v>518</v>
      </c>
      <c r="Q1271" s="299">
        <v>1.7</v>
      </c>
      <c r="R1271" s="299">
        <v>5.7</v>
      </c>
      <c r="S1271" s="300">
        <v>31</v>
      </c>
      <c r="W1271" s="309"/>
      <c r="X1271" s="309"/>
      <c r="AB1271" s="309"/>
      <c r="AC1271" s="309">
        <v>9</v>
      </c>
      <c r="AD1271" s="309">
        <v>1.4E-2</v>
      </c>
      <c r="AE1271" s="309">
        <v>3.2000000000000001E-2</v>
      </c>
      <c r="AF1271" s="309">
        <v>0.01</v>
      </c>
      <c r="AG1271" s="309">
        <v>0.04</v>
      </c>
      <c r="AH1271" s="309" t="s">
        <v>515</v>
      </c>
      <c r="AI1271" s="309">
        <v>2.8</v>
      </c>
      <c r="AJ1271" s="309">
        <v>1E-3</v>
      </c>
      <c r="AL1271" s="309"/>
    </row>
    <row r="1272" spans="2:38" ht="15" customHeight="1">
      <c r="B1272" s="456"/>
      <c r="C1272" s="458"/>
      <c r="D1272" s="297" t="s">
        <v>523</v>
      </c>
      <c r="E1272" s="298">
        <v>1</v>
      </c>
      <c r="F1272" s="299">
        <v>0</v>
      </c>
      <c r="G1272" s="299">
        <v>19</v>
      </c>
      <c r="H1272" s="299">
        <v>19</v>
      </c>
      <c r="I1272" s="299">
        <v>22</v>
      </c>
      <c r="J1272" s="299">
        <v>25</v>
      </c>
      <c r="K1272" s="299">
        <v>19</v>
      </c>
      <c r="L1272" s="299">
        <v>0.12</v>
      </c>
      <c r="M1272" s="299">
        <v>1.89</v>
      </c>
      <c r="N1272" s="299">
        <v>2.0099999999999998</v>
      </c>
      <c r="O1272" s="299"/>
      <c r="P1272" s="299" t="s">
        <v>538</v>
      </c>
      <c r="Q1272" s="299">
        <v>0.9</v>
      </c>
      <c r="R1272" s="299">
        <v>3.6</v>
      </c>
      <c r="S1272" s="300">
        <v>34</v>
      </c>
      <c r="W1272" s="309"/>
      <c r="X1272" s="309"/>
      <c r="AB1272" s="309"/>
      <c r="AC1272" s="309">
        <v>13</v>
      </c>
      <c r="AD1272" s="309">
        <v>1.4E-2</v>
      </c>
      <c r="AE1272" s="309">
        <v>3.3000000000000002E-2</v>
      </c>
      <c r="AF1272" s="309">
        <v>1.2E-2</v>
      </c>
      <c r="AG1272" s="309">
        <v>0.08</v>
      </c>
      <c r="AH1272" s="309" t="s">
        <v>518</v>
      </c>
      <c r="AI1272" s="309">
        <v>2.5</v>
      </c>
      <c r="AJ1272" s="309">
        <v>2E-3</v>
      </c>
      <c r="AL1272" s="309"/>
    </row>
    <row r="1273" spans="2:38" ht="15" customHeight="1">
      <c r="B1273" s="456"/>
      <c r="C1273" s="458"/>
      <c r="D1273" s="297" t="s">
        <v>524</v>
      </c>
      <c r="E1273" s="298">
        <v>2</v>
      </c>
      <c r="F1273" s="299">
        <v>5</v>
      </c>
      <c r="G1273" s="299">
        <v>33</v>
      </c>
      <c r="H1273" s="299">
        <v>38</v>
      </c>
      <c r="I1273" s="299">
        <v>8</v>
      </c>
      <c r="J1273" s="299">
        <v>17</v>
      </c>
      <c r="K1273" s="299">
        <v>18</v>
      </c>
      <c r="L1273" s="299">
        <v>0.21</v>
      </c>
      <c r="M1273" s="299">
        <v>1.92</v>
      </c>
      <c r="N1273" s="299">
        <v>2.13</v>
      </c>
      <c r="O1273" s="299"/>
      <c r="P1273" s="299" t="s">
        <v>493</v>
      </c>
      <c r="Q1273" s="299">
        <v>1.2</v>
      </c>
      <c r="R1273" s="299">
        <v>0.4</v>
      </c>
      <c r="S1273" s="300">
        <v>42</v>
      </c>
      <c r="W1273" s="309"/>
      <c r="X1273" s="309"/>
      <c r="AB1273" s="309"/>
      <c r="AC1273" s="309">
        <v>8</v>
      </c>
      <c r="AD1273" s="309">
        <v>1.2E-2</v>
      </c>
      <c r="AE1273" s="309">
        <v>3.4000000000000002E-2</v>
      </c>
      <c r="AF1273" s="309">
        <v>1.2E-2</v>
      </c>
      <c r="AG1273" s="309">
        <v>7.0000000000000007E-2</v>
      </c>
      <c r="AH1273" s="309" t="s">
        <v>518</v>
      </c>
      <c r="AI1273" s="309">
        <v>1.6</v>
      </c>
      <c r="AJ1273" s="309">
        <v>2E-3</v>
      </c>
      <c r="AL1273" s="309"/>
    </row>
    <row r="1274" spans="2:38" ht="15" customHeight="1">
      <c r="B1274" s="456"/>
      <c r="C1274" s="458"/>
      <c r="D1274" s="297" t="s">
        <v>525</v>
      </c>
      <c r="E1274" s="298">
        <v>1</v>
      </c>
      <c r="F1274" s="299">
        <v>5</v>
      </c>
      <c r="G1274" s="299">
        <v>34</v>
      </c>
      <c r="H1274" s="299">
        <v>39</v>
      </c>
      <c r="I1274" s="299">
        <v>2</v>
      </c>
      <c r="J1274" s="299">
        <v>24</v>
      </c>
      <c r="K1274" s="299">
        <v>22</v>
      </c>
      <c r="L1274" s="299">
        <v>0.31</v>
      </c>
      <c r="M1274" s="299">
        <v>2.04</v>
      </c>
      <c r="N1274" s="299">
        <v>2.35</v>
      </c>
      <c r="O1274" s="299"/>
      <c r="P1274" s="299" t="s">
        <v>506</v>
      </c>
      <c r="Q1274" s="299">
        <v>0.4</v>
      </c>
      <c r="R1274" s="299">
        <v>-1.1000000000000001</v>
      </c>
      <c r="S1274" s="300">
        <v>52</v>
      </c>
      <c r="W1274" s="309"/>
      <c r="X1274" s="309"/>
      <c r="AB1274" s="309"/>
      <c r="AC1274" s="309">
        <v>11</v>
      </c>
      <c r="AD1274" s="309">
        <v>2.1000000000000001E-2</v>
      </c>
      <c r="AE1274" s="309">
        <v>3.5000000000000003E-2</v>
      </c>
      <c r="AF1274" s="309">
        <v>1.2E-2</v>
      </c>
      <c r="AG1274" s="309">
        <v>0.06</v>
      </c>
      <c r="AH1274" s="309" t="s">
        <v>515</v>
      </c>
      <c r="AI1274" s="309">
        <v>1.7</v>
      </c>
      <c r="AJ1274" s="309">
        <v>3.0000000000000001E-3</v>
      </c>
      <c r="AL1274" s="309"/>
    </row>
    <row r="1275" spans="2:38" ht="15" customHeight="1">
      <c r="B1275" s="456"/>
      <c r="C1275" s="458"/>
      <c r="D1275" s="297" t="s">
        <v>526</v>
      </c>
      <c r="E1275" s="298">
        <v>1</v>
      </c>
      <c r="F1275" s="299">
        <v>9</v>
      </c>
      <c r="G1275" s="299">
        <v>31</v>
      </c>
      <c r="H1275" s="299">
        <v>40</v>
      </c>
      <c r="I1275" s="299">
        <v>1</v>
      </c>
      <c r="J1275" s="299">
        <v>27</v>
      </c>
      <c r="K1275" s="299">
        <v>26</v>
      </c>
      <c r="L1275" s="299">
        <v>0.31</v>
      </c>
      <c r="M1275" s="299">
        <v>2.08</v>
      </c>
      <c r="N1275" s="299">
        <v>2.39</v>
      </c>
      <c r="O1275" s="299"/>
      <c r="P1275" s="299" t="s">
        <v>493</v>
      </c>
      <c r="Q1275" s="299">
        <v>1.7</v>
      </c>
      <c r="R1275" s="299">
        <v>-1.7</v>
      </c>
      <c r="S1275" s="300">
        <v>54</v>
      </c>
      <c r="W1275" s="309"/>
      <c r="X1275" s="309"/>
      <c r="AB1275" s="309"/>
      <c r="AC1275" s="309">
        <v>11</v>
      </c>
      <c r="AD1275" s="309">
        <v>1.7999999999999999E-2</v>
      </c>
      <c r="AE1275" s="309">
        <v>3.2000000000000001E-2</v>
      </c>
      <c r="AF1275" s="309">
        <v>1.4999999999999999E-2</v>
      </c>
      <c r="AG1275" s="309">
        <v>0.09</v>
      </c>
      <c r="AH1275" s="309" t="s">
        <v>518</v>
      </c>
      <c r="AI1275" s="309">
        <v>2.6</v>
      </c>
      <c r="AJ1275" s="309">
        <v>4.0000000000000001E-3</v>
      </c>
      <c r="AL1275" s="309"/>
    </row>
    <row r="1276" spans="2:38" ht="15" customHeight="1">
      <c r="B1276" s="456"/>
      <c r="C1276" s="458"/>
      <c r="D1276" s="297" t="s">
        <v>527</v>
      </c>
      <c r="E1276" s="298">
        <v>1</v>
      </c>
      <c r="F1276" s="299">
        <v>1</v>
      </c>
      <c r="G1276" s="299">
        <v>22</v>
      </c>
      <c r="H1276" s="299">
        <v>23</v>
      </c>
      <c r="I1276" s="299">
        <v>3</v>
      </c>
      <c r="J1276" s="299">
        <v>26</v>
      </c>
      <c r="K1276" s="299">
        <v>18</v>
      </c>
      <c r="L1276" s="299">
        <v>0.22</v>
      </c>
      <c r="M1276" s="299">
        <v>2.2400000000000002</v>
      </c>
      <c r="N1276" s="299">
        <v>2.46</v>
      </c>
      <c r="O1276" s="299"/>
      <c r="P1276" s="299" t="s">
        <v>493</v>
      </c>
      <c r="Q1276" s="299">
        <v>1.9</v>
      </c>
      <c r="R1276" s="299">
        <v>-3</v>
      </c>
      <c r="S1276" s="300">
        <v>55</v>
      </c>
      <c r="W1276" s="309"/>
      <c r="X1276" s="309"/>
      <c r="AB1276" s="309"/>
      <c r="AC1276" s="309">
        <v>14</v>
      </c>
      <c r="AD1276" s="309">
        <v>1.4E-2</v>
      </c>
      <c r="AE1276" s="309">
        <v>3.1E-2</v>
      </c>
      <c r="AF1276" s="309">
        <v>1.2999999999999999E-2</v>
      </c>
      <c r="AG1276" s="309">
        <v>0.1</v>
      </c>
      <c r="AH1276" s="309" t="s">
        <v>518</v>
      </c>
      <c r="AI1276" s="309">
        <v>1.7</v>
      </c>
      <c r="AJ1276" s="309">
        <v>2E-3</v>
      </c>
      <c r="AL1276" s="309"/>
    </row>
    <row r="1277" spans="2:38" ht="15" customHeight="1">
      <c r="B1277" s="456"/>
      <c r="C1277" s="458"/>
      <c r="D1277" s="297" t="s">
        <v>528</v>
      </c>
      <c r="E1277" s="298">
        <v>1</v>
      </c>
      <c r="F1277" s="299">
        <v>1</v>
      </c>
      <c r="G1277" s="299">
        <v>20</v>
      </c>
      <c r="H1277" s="299">
        <v>21</v>
      </c>
      <c r="I1277" s="299">
        <v>3</v>
      </c>
      <c r="J1277" s="299">
        <v>25</v>
      </c>
      <c r="K1277" s="299">
        <v>20</v>
      </c>
      <c r="L1277" s="299">
        <v>0.19</v>
      </c>
      <c r="M1277" s="299">
        <v>2.44</v>
      </c>
      <c r="N1277" s="299">
        <v>2.63</v>
      </c>
      <c r="O1277" s="299"/>
      <c r="P1277" s="299" t="s">
        <v>506</v>
      </c>
      <c r="Q1277" s="299">
        <v>1.8</v>
      </c>
      <c r="R1277" s="299">
        <v>-3.8</v>
      </c>
      <c r="S1277" s="300">
        <v>58</v>
      </c>
      <c r="W1277" s="309"/>
      <c r="X1277" s="309"/>
      <c r="AB1277" s="309"/>
      <c r="AC1277" s="309">
        <v>19</v>
      </c>
      <c r="AD1277" s="309">
        <v>2.5000000000000001E-2</v>
      </c>
      <c r="AE1277" s="309">
        <v>2.1999999999999999E-2</v>
      </c>
      <c r="AF1277" s="309">
        <v>1.9E-2</v>
      </c>
      <c r="AG1277" s="309">
        <v>0.12</v>
      </c>
      <c r="AH1277" s="309" t="s">
        <v>538</v>
      </c>
      <c r="AI1277" s="309">
        <v>0.9</v>
      </c>
      <c r="AJ1277" s="309">
        <v>1E-3</v>
      </c>
      <c r="AL1277" s="309"/>
    </row>
    <row r="1278" spans="2:38" ht="15" customHeight="1">
      <c r="B1278" s="456"/>
      <c r="C1278" s="459"/>
      <c r="D1278" s="297" t="s">
        <v>529</v>
      </c>
      <c r="E1278" s="298">
        <v>1</v>
      </c>
      <c r="F1278" s="299">
        <v>0</v>
      </c>
      <c r="G1278" s="299">
        <v>14</v>
      </c>
      <c r="H1278" s="299">
        <v>14</v>
      </c>
      <c r="I1278" s="299">
        <v>8</v>
      </c>
      <c r="J1278" s="299">
        <v>27</v>
      </c>
      <c r="K1278" s="299">
        <v>17</v>
      </c>
      <c r="L1278" s="299">
        <v>0.16</v>
      </c>
      <c r="M1278" s="299">
        <v>2.31</v>
      </c>
      <c r="N1278" s="299">
        <v>2.4700000000000002</v>
      </c>
      <c r="O1278" s="299"/>
      <c r="P1278" s="299" t="s">
        <v>493</v>
      </c>
      <c r="Q1278" s="299">
        <v>1.8</v>
      </c>
      <c r="R1278" s="299">
        <v>-3.4</v>
      </c>
      <c r="S1278" s="300">
        <v>63</v>
      </c>
      <c r="W1278" s="309"/>
      <c r="X1278" s="309"/>
      <c r="AB1278" s="309"/>
      <c r="AC1278" s="309">
        <v>18</v>
      </c>
      <c r="AD1278" s="309">
        <v>1.7000000000000001E-2</v>
      </c>
      <c r="AE1278" s="309">
        <v>8.0000000000000002E-3</v>
      </c>
      <c r="AF1278" s="309">
        <v>3.7999999999999999E-2</v>
      </c>
      <c r="AG1278" s="309">
        <v>0.21</v>
      </c>
      <c r="AH1278" s="309" t="s">
        <v>493</v>
      </c>
      <c r="AI1278" s="309">
        <v>1.2</v>
      </c>
      <c r="AJ1278" s="309">
        <v>2E-3</v>
      </c>
      <c r="AL1278" s="309"/>
    </row>
    <row r="1279" spans="2:38" ht="15" customHeight="1">
      <c r="B1279" s="456"/>
      <c r="C1279" s="457">
        <v>42762</v>
      </c>
      <c r="D1279" s="297" t="s">
        <v>492</v>
      </c>
      <c r="E1279" s="298">
        <v>1</v>
      </c>
      <c r="F1279" s="299">
        <v>0</v>
      </c>
      <c r="G1279" s="299">
        <v>14</v>
      </c>
      <c r="H1279" s="299">
        <v>14</v>
      </c>
      <c r="I1279" s="299">
        <v>7</v>
      </c>
      <c r="J1279" s="299">
        <v>24</v>
      </c>
      <c r="K1279" s="299">
        <v>18</v>
      </c>
      <c r="L1279" s="299">
        <v>0.15</v>
      </c>
      <c r="M1279" s="299">
        <v>2.11</v>
      </c>
      <c r="N1279" s="299">
        <v>2.2599999999999998</v>
      </c>
      <c r="O1279" s="299"/>
      <c r="P1279" s="299" t="s">
        <v>498</v>
      </c>
      <c r="Q1279" s="299">
        <v>1.6</v>
      </c>
      <c r="R1279" s="299">
        <v>-2.4</v>
      </c>
      <c r="S1279" s="300">
        <v>61</v>
      </c>
      <c r="W1279" s="309"/>
      <c r="AB1279" s="309"/>
      <c r="AC1279" s="309">
        <v>22</v>
      </c>
      <c r="AD1279" s="309">
        <v>2.4E-2</v>
      </c>
      <c r="AE1279" s="309">
        <v>2E-3</v>
      </c>
      <c r="AF1279" s="309">
        <v>3.9E-2</v>
      </c>
      <c r="AG1279" s="309">
        <v>0.31</v>
      </c>
      <c r="AH1279" s="309" t="s">
        <v>506</v>
      </c>
      <c r="AI1279" s="309">
        <v>0.4</v>
      </c>
      <c r="AJ1279" s="309">
        <v>1E-3</v>
      </c>
      <c r="AL1279" s="309"/>
    </row>
    <row r="1280" spans="2:38" ht="15" customHeight="1">
      <c r="B1280" s="456"/>
      <c r="C1280" s="458"/>
      <c r="D1280" s="297" t="s">
        <v>495</v>
      </c>
      <c r="E1280" s="298">
        <v>1</v>
      </c>
      <c r="F1280" s="299">
        <v>0</v>
      </c>
      <c r="G1280" s="299">
        <v>12</v>
      </c>
      <c r="H1280" s="299">
        <v>12</v>
      </c>
      <c r="I1280" s="299">
        <v>8</v>
      </c>
      <c r="J1280" s="299">
        <v>21</v>
      </c>
      <c r="K1280" s="299">
        <v>18</v>
      </c>
      <c r="L1280" s="299">
        <v>0.12</v>
      </c>
      <c r="M1280" s="299">
        <v>2.08</v>
      </c>
      <c r="N1280" s="299">
        <v>2.2000000000000002</v>
      </c>
      <c r="O1280" s="299"/>
      <c r="P1280" s="299" t="s">
        <v>498</v>
      </c>
      <c r="Q1280" s="299">
        <v>1.9</v>
      </c>
      <c r="R1280" s="299">
        <v>-3.7</v>
      </c>
      <c r="S1280" s="300">
        <v>61</v>
      </c>
      <c r="W1280" s="309"/>
      <c r="X1280" s="309"/>
      <c r="AB1280" s="309"/>
      <c r="AC1280" s="309">
        <v>26</v>
      </c>
      <c r="AD1280" s="309">
        <v>2.7E-2</v>
      </c>
      <c r="AE1280" s="309">
        <v>1E-3</v>
      </c>
      <c r="AF1280" s="309">
        <v>0.04</v>
      </c>
      <c r="AG1280" s="309">
        <v>0.31</v>
      </c>
      <c r="AH1280" s="309" t="s">
        <v>493</v>
      </c>
      <c r="AI1280" s="309">
        <v>1.7</v>
      </c>
      <c r="AJ1280" s="309">
        <v>1E-3</v>
      </c>
      <c r="AL1280" s="309"/>
    </row>
    <row r="1281" spans="2:38" ht="15" customHeight="1">
      <c r="B1281" s="456"/>
      <c r="C1281" s="458"/>
      <c r="D1281" s="297" t="s">
        <v>497</v>
      </c>
      <c r="E1281" s="298">
        <v>1</v>
      </c>
      <c r="F1281" s="299">
        <v>0</v>
      </c>
      <c r="G1281" s="299">
        <v>10</v>
      </c>
      <c r="H1281" s="299">
        <v>10</v>
      </c>
      <c r="I1281" s="299">
        <v>8</v>
      </c>
      <c r="J1281" s="299">
        <v>13</v>
      </c>
      <c r="K1281" s="299">
        <v>14</v>
      </c>
      <c r="L1281" s="299">
        <v>0.12</v>
      </c>
      <c r="M1281" s="299">
        <v>2.1</v>
      </c>
      <c r="N1281" s="299">
        <v>2.2200000000000002</v>
      </c>
      <c r="O1281" s="299"/>
      <c r="P1281" s="299" t="s">
        <v>498</v>
      </c>
      <c r="Q1281" s="299">
        <v>1.7</v>
      </c>
      <c r="R1281" s="299">
        <v>-2.8</v>
      </c>
      <c r="S1281" s="300">
        <v>62</v>
      </c>
      <c r="W1281" s="309"/>
      <c r="X1281" s="309"/>
      <c r="AB1281" s="309"/>
      <c r="AC1281" s="309">
        <v>18</v>
      </c>
      <c r="AD1281" s="309">
        <v>2.5999999999999999E-2</v>
      </c>
      <c r="AE1281" s="309">
        <v>3.0000000000000001E-3</v>
      </c>
      <c r="AF1281" s="309">
        <v>2.3E-2</v>
      </c>
      <c r="AG1281" s="309">
        <v>0.22</v>
      </c>
      <c r="AH1281" s="309" t="s">
        <v>493</v>
      </c>
      <c r="AI1281" s="309">
        <v>1.9</v>
      </c>
      <c r="AJ1281" s="309">
        <v>1E-3</v>
      </c>
      <c r="AL1281" s="309"/>
    </row>
    <row r="1282" spans="2:38" ht="15" customHeight="1">
      <c r="B1282" s="456"/>
      <c r="C1282" s="458"/>
      <c r="D1282" s="297" t="s">
        <v>500</v>
      </c>
      <c r="E1282" s="298">
        <v>1</v>
      </c>
      <c r="F1282" s="299">
        <v>0</v>
      </c>
      <c r="G1282" s="299">
        <v>10</v>
      </c>
      <c r="H1282" s="299">
        <v>10</v>
      </c>
      <c r="I1282" s="299" t="s">
        <v>501</v>
      </c>
      <c r="J1282" s="299">
        <v>17</v>
      </c>
      <c r="K1282" s="299">
        <v>16</v>
      </c>
      <c r="L1282" s="299">
        <v>0.13</v>
      </c>
      <c r="M1282" s="299">
        <v>2.0699999999999998</v>
      </c>
      <c r="N1282" s="299">
        <v>2.2000000000000002</v>
      </c>
      <c r="O1282" s="299"/>
      <c r="P1282" s="299" t="s">
        <v>498</v>
      </c>
      <c r="Q1282" s="299">
        <v>1.3</v>
      </c>
      <c r="R1282" s="299">
        <v>-2.7</v>
      </c>
      <c r="S1282" s="300">
        <v>62</v>
      </c>
      <c r="W1282" s="309"/>
      <c r="X1282" s="309"/>
      <c r="AB1282" s="309"/>
      <c r="AC1282" s="309">
        <v>20</v>
      </c>
      <c r="AD1282" s="309">
        <v>2.5000000000000001E-2</v>
      </c>
      <c r="AE1282" s="309">
        <v>3.0000000000000001E-3</v>
      </c>
      <c r="AF1282" s="309">
        <v>2.1000000000000001E-2</v>
      </c>
      <c r="AG1282" s="309">
        <v>0.19</v>
      </c>
      <c r="AH1282" s="309" t="s">
        <v>506</v>
      </c>
      <c r="AI1282" s="309">
        <v>1.8</v>
      </c>
      <c r="AJ1282" s="309">
        <v>1E-3</v>
      </c>
      <c r="AL1282" s="309"/>
    </row>
    <row r="1283" spans="2:38" ht="15" customHeight="1">
      <c r="B1283" s="456"/>
      <c r="C1283" s="458"/>
      <c r="D1283" s="297" t="s">
        <v>503</v>
      </c>
      <c r="E1283" s="298">
        <v>1</v>
      </c>
      <c r="F1283" s="299">
        <v>0</v>
      </c>
      <c r="G1283" s="299">
        <v>9</v>
      </c>
      <c r="H1283" s="299">
        <v>9</v>
      </c>
      <c r="I1283" s="299">
        <v>7</v>
      </c>
      <c r="J1283" s="299">
        <v>13</v>
      </c>
      <c r="K1283" s="299">
        <v>13</v>
      </c>
      <c r="L1283" s="299">
        <v>0.11</v>
      </c>
      <c r="M1283" s="299">
        <v>2.12</v>
      </c>
      <c r="N1283" s="299">
        <v>2.23</v>
      </c>
      <c r="O1283" s="299"/>
      <c r="P1283" s="299" t="s">
        <v>506</v>
      </c>
      <c r="Q1283" s="299">
        <v>1.4</v>
      </c>
      <c r="R1283" s="299">
        <v>-3.2</v>
      </c>
      <c r="S1283" s="300">
        <v>68</v>
      </c>
      <c r="W1283" s="309"/>
      <c r="X1283" s="309"/>
      <c r="AB1283" s="309"/>
      <c r="AC1283" s="309">
        <v>17</v>
      </c>
      <c r="AD1283" s="309">
        <v>2.7E-2</v>
      </c>
      <c r="AE1283" s="309">
        <v>8.0000000000000002E-3</v>
      </c>
      <c r="AF1283" s="309">
        <v>1.4E-2</v>
      </c>
      <c r="AG1283" s="309">
        <v>0.16</v>
      </c>
      <c r="AH1283" s="309" t="s">
        <v>493</v>
      </c>
      <c r="AI1283" s="309">
        <v>1.8</v>
      </c>
      <c r="AJ1283" s="309">
        <v>1E-3</v>
      </c>
      <c r="AL1283" s="309"/>
    </row>
    <row r="1284" spans="2:38" ht="15" customHeight="1">
      <c r="B1284" s="456"/>
      <c r="C1284" s="458"/>
      <c r="D1284" s="297" t="s">
        <v>505</v>
      </c>
      <c r="E1284" s="298">
        <v>0</v>
      </c>
      <c r="F1284" s="299">
        <v>0</v>
      </c>
      <c r="G1284" s="299">
        <v>10</v>
      </c>
      <c r="H1284" s="299">
        <v>10</v>
      </c>
      <c r="I1284" s="299">
        <v>5</v>
      </c>
      <c r="J1284" s="299">
        <v>20</v>
      </c>
      <c r="K1284" s="299">
        <v>15</v>
      </c>
      <c r="L1284" s="299">
        <v>0.12</v>
      </c>
      <c r="M1284" s="299">
        <v>2.2000000000000002</v>
      </c>
      <c r="N1284" s="299">
        <v>2.3199999999999998</v>
      </c>
      <c r="O1284" s="299"/>
      <c r="P1284" s="299" t="s">
        <v>265</v>
      </c>
      <c r="Q1284" s="299">
        <v>1.5</v>
      </c>
      <c r="R1284" s="299">
        <v>-3.1</v>
      </c>
      <c r="S1284" s="300">
        <v>73</v>
      </c>
      <c r="W1284" s="309"/>
      <c r="X1284" s="309"/>
      <c r="AB1284" s="309"/>
      <c r="AC1284" s="309">
        <v>18</v>
      </c>
      <c r="AD1284" s="309">
        <v>2.4E-2</v>
      </c>
      <c r="AE1284" s="309">
        <v>7.0000000000000001E-3</v>
      </c>
      <c r="AF1284" s="309">
        <v>1.4E-2</v>
      </c>
      <c r="AG1284" s="309">
        <v>0.15</v>
      </c>
      <c r="AH1284" s="309" t="s">
        <v>498</v>
      </c>
      <c r="AI1284" s="309">
        <v>1.6</v>
      </c>
      <c r="AJ1284" s="309">
        <v>1E-3</v>
      </c>
      <c r="AL1284" s="309"/>
    </row>
    <row r="1285" spans="2:38" ht="15" customHeight="1">
      <c r="B1285" s="456"/>
      <c r="C1285" s="458"/>
      <c r="D1285" s="297" t="s">
        <v>508</v>
      </c>
      <c r="E1285" s="298">
        <v>0</v>
      </c>
      <c r="F1285" s="299">
        <v>3</v>
      </c>
      <c r="G1285" s="299">
        <v>20</v>
      </c>
      <c r="H1285" s="299">
        <v>23</v>
      </c>
      <c r="I1285" s="299">
        <v>0</v>
      </c>
      <c r="J1285" s="299">
        <v>16</v>
      </c>
      <c r="K1285" s="299">
        <v>15</v>
      </c>
      <c r="L1285" s="299">
        <v>0.16</v>
      </c>
      <c r="M1285" s="299">
        <v>2.1</v>
      </c>
      <c r="N1285" s="299">
        <v>2.2599999999999998</v>
      </c>
      <c r="O1285" s="299"/>
      <c r="P1285" s="299" t="s">
        <v>515</v>
      </c>
      <c r="Q1285" s="299">
        <v>0.7</v>
      </c>
      <c r="R1285" s="299">
        <v>-3.5</v>
      </c>
      <c r="S1285" s="300">
        <v>73</v>
      </c>
      <c r="W1285" s="309"/>
      <c r="X1285" s="309"/>
      <c r="AB1285" s="309"/>
      <c r="AC1285" s="309">
        <v>18</v>
      </c>
      <c r="AD1285" s="309">
        <v>2.1000000000000001E-2</v>
      </c>
      <c r="AE1285" s="309">
        <v>8.0000000000000002E-3</v>
      </c>
      <c r="AF1285" s="309">
        <v>1.2E-2</v>
      </c>
      <c r="AG1285" s="309">
        <v>0.12</v>
      </c>
      <c r="AH1285" s="309" t="s">
        <v>498</v>
      </c>
      <c r="AI1285" s="309">
        <v>1.9</v>
      </c>
      <c r="AJ1285" s="309">
        <v>1E-3</v>
      </c>
      <c r="AL1285" s="309"/>
    </row>
    <row r="1286" spans="2:38" ht="15" customHeight="1">
      <c r="B1286" s="456"/>
      <c r="C1286" s="458"/>
      <c r="D1286" s="297" t="s">
        <v>510</v>
      </c>
      <c r="E1286" s="298">
        <v>1</v>
      </c>
      <c r="F1286" s="299">
        <v>21</v>
      </c>
      <c r="G1286" s="299">
        <v>22</v>
      </c>
      <c r="H1286" s="299">
        <v>43</v>
      </c>
      <c r="I1286" s="299">
        <v>0</v>
      </c>
      <c r="J1286" s="299">
        <v>20</v>
      </c>
      <c r="K1286" s="299">
        <v>19</v>
      </c>
      <c r="L1286" s="299">
        <v>0.23</v>
      </c>
      <c r="M1286" s="299">
        <v>2.1</v>
      </c>
      <c r="N1286" s="299">
        <v>2.33</v>
      </c>
      <c r="O1286" s="299"/>
      <c r="P1286" s="299" t="s">
        <v>506</v>
      </c>
      <c r="Q1286" s="299">
        <v>1</v>
      </c>
      <c r="R1286" s="299">
        <v>-2.4</v>
      </c>
      <c r="S1286" s="300">
        <v>71</v>
      </c>
      <c r="W1286" s="309"/>
      <c r="X1286" s="309"/>
      <c r="AB1286" s="309"/>
      <c r="AC1286" s="309">
        <v>14</v>
      </c>
      <c r="AD1286" s="309">
        <v>1.2999999999999999E-2</v>
      </c>
      <c r="AE1286" s="309">
        <v>8.0000000000000002E-3</v>
      </c>
      <c r="AF1286" s="309">
        <v>0.01</v>
      </c>
      <c r="AG1286" s="309">
        <v>0.12</v>
      </c>
      <c r="AH1286" s="309" t="s">
        <v>498</v>
      </c>
      <c r="AI1286" s="309">
        <v>1.7</v>
      </c>
      <c r="AJ1286" s="309">
        <v>1E-3</v>
      </c>
      <c r="AL1286" s="309"/>
    </row>
    <row r="1287" spans="2:38" ht="15" customHeight="1">
      <c r="B1287" s="456"/>
      <c r="C1287" s="458"/>
      <c r="D1287" s="297" t="s">
        <v>511</v>
      </c>
      <c r="E1287" s="298">
        <v>1</v>
      </c>
      <c r="F1287" s="299">
        <v>33</v>
      </c>
      <c r="G1287" s="299">
        <v>24</v>
      </c>
      <c r="H1287" s="299">
        <v>57</v>
      </c>
      <c r="I1287" s="299">
        <v>0</v>
      </c>
      <c r="J1287" s="299">
        <v>29</v>
      </c>
      <c r="K1287" s="299">
        <v>31</v>
      </c>
      <c r="L1287" s="299">
        <v>0.28999999999999998</v>
      </c>
      <c r="M1287" s="299">
        <v>2.1</v>
      </c>
      <c r="N1287" s="299">
        <v>2.39</v>
      </c>
      <c r="O1287" s="299"/>
      <c r="P1287" s="299" t="s">
        <v>498</v>
      </c>
      <c r="Q1287" s="299">
        <v>0.8</v>
      </c>
      <c r="R1287" s="299">
        <v>-0.9</v>
      </c>
      <c r="S1287" s="300">
        <v>67</v>
      </c>
      <c r="W1287" s="309"/>
      <c r="X1287" s="309"/>
      <c r="AB1287" s="309"/>
      <c r="AC1287" s="309">
        <v>16</v>
      </c>
      <c r="AD1287" s="309">
        <v>1.7000000000000001E-2</v>
      </c>
      <c r="AE1287" s="309" t="s">
        <v>501</v>
      </c>
      <c r="AF1287" s="309">
        <v>0.01</v>
      </c>
      <c r="AG1287" s="309">
        <v>0.13</v>
      </c>
      <c r="AH1287" s="309" t="s">
        <v>498</v>
      </c>
      <c r="AI1287" s="309">
        <v>1.3</v>
      </c>
      <c r="AJ1287" s="309">
        <v>1E-3</v>
      </c>
      <c r="AL1287" s="309"/>
    </row>
    <row r="1288" spans="2:38" ht="15" customHeight="1" thickBot="1">
      <c r="B1288" s="456"/>
      <c r="C1288" s="458"/>
      <c r="D1288" s="310" t="s">
        <v>512</v>
      </c>
      <c r="E1288" s="311">
        <v>1</v>
      </c>
      <c r="F1288" s="304">
        <v>28</v>
      </c>
      <c r="G1288" s="304">
        <v>23</v>
      </c>
      <c r="H1288" s="304">
        <v>51</v>
      </c>
      <c r="I1288" s="304">
        <v>0</v>
      </c>
      <c r="J1288" s="304">
        <v>35</v>
      </c>
      <c r="K1288" s="304">
        <v>24</v>
      </c>
      <c r="L1288" s="304">
        <v>0.26</v>
      </c>
      <c r="M1288" s="304">
        <v>2.11</v>
      </c>
      <c r="N1288" s="304">
        <v>2.37</v>
      </c>
      <c r="O1288" s="304"/>
      <c r="P1288" s="304" t="s">
        <v>535</v>
      </c>
      <c r="Q1288" s="304">
        <v>0.7</v>
      </c>
      <c r="R1288" s="304">
        <v>0.8</v>
      </c>
      <c r="S1288" s="305">
        <v>60</v>
      </c>
      <c r="W1288" s="309"/>
      <c r="X1288" s="309"/>
      <c r="AB1288" s="309"/>
      <c r="AC1288" s="309">
        <v>13</v>
      </c>
      <c r="AD1288" s="309">
        <v>1.2999999999999999E-2</v>
      </c>
      <c r="AE1288" s="309">
        <v>7.0000000000000001E-3</v>
      </c>
      <c r="AF1288" s="309">
        <v>8.9999999999999993E-3</v>
      </c>
      <c r="AG1288" s="309">
        <v>0.11</v>
      </c>
      <c r="AH1288" s="309" t="s">
        <v>506</v>
      </c>
      <c r="AI1288" s="309">
        <v>1.4</v>
      </c>
      <c r="AJ1288" s="309">
        <v>1E-3</v>
      </c>
      <c r="AL1288" s="309"/>
    </row>
    <row r="1289" spans="2:38" ht="15" customHeight="1">
      <c r="B1289" s="456" t="s">
        <v>537</v>
      </c>
      <c r="C1289" s="458"/>
      <c r="D1289" s="293" t="s">
        <v>514</v>
      </c>
      <c r="E1289" s="294">
        <v>1</v>
      </c>
      <c r="F1289" s="295">
        <v>21</v>
      </c>
      <c r="G1289" s="295">
        <v>27</v>
      </c>
      <c r="H1289" s="295">
        <v>48</v>
      </c>
      <c r="I1289" s="295">
        <v>4</v>
      </c>
      <c r="J1289" s="295">
        <v>39</v>
      </c>
      <c r="K1289" s="295">
        <v>35</v>
      </c>
      <c r="L1289" s="295">
        <v>0.27</v>
      </c>
      <c r="M1289" s="295">
        <v>2.0699999999999998</v>
      </c>
      <c r="N1289" s="295">
        <v>2.34</v>
      </c>
      <c r="O1289" s="295"/>
      <c r="P1289" s="295" t="s">
        <v>518</v>
      </c>
      <c r="Q1289" s="295">
        <v>1.6</v>
      </c>
      <c r="R1289" s="295">
        <v>2.6</v>
      </c>
      <c r="S1289" s="296">
        <v>57</v>
      </c>
      <c r="W1289" s="309"/>
      <c r="X1289" s="309"/>
      <c r="AB1289" s="309"/>
      <c r="AC1289" s="309">
        <v>15</v>
      </c>
      <c r="AD1289" s="309">
        <v>0.02</v>
      </c>
      <c r="AE1289" s="309">
        <v>5.0000000000000001E-3</v>
      </c>
      <c r="AF1289" s="309">
        <v>0.01</v>
      </c>
      <c r="AG1289" s="309">
        <v>0.12</v>
      </c>
      <c r="AH1289" s="309" t="s">
        <v>265</v>
      </c>
      <c r="AI1289" s="309">
        <v>1.5</v>
      </c>
      <c r="AJ1289" s="309">
        <v>0</v>
      </c>
      <c r="AL1289" s="309"/>
    </row>
    <row r="1290" spans="2:38" ht="15" customHeight="1">
      <c r="B1290" s="456"/>
      <c r="C1290" s="458"/>
      <c r="D1290" s="297" t="s">
        <v>516</v>
      </c>
      <c r="E1290" s="298">
        <v>2</v>
      </c>
      <c r="F1290" s="299">
        <v>10</v>
      </c>
      <c r="G1290" s="299">
        <v>25</v>
      </c>
      <c r="H1290" s="299">
        <v>35</v>
      </c>
      <c r="I1290" s="299">
        <v>13</v>
      </c>
      <c r="J1290" s="299">
        <v>40</v>
      </c>
      <c r="K1290" s="299">
        <v>31</v>
      </c>
      <c r="L1290" s="299">
        <v>0.24</v>
      </c>
      <c r="M1290" s="299">
        <v>1.99</v>
      </c>
      <c r="N1290" s="299">
        <v>2.23</v>
      </c>
      <c r="O1290" s="299"/>
      <c r="P1290" s="299" t="s">
        <v>518</v>
      </c>
      <c r="Q1290" s="299">
        <v>3.9</v>
      </c>
      <c r="R1290" s="299">
        <v>5.9</v>
      </c>
      <c r="S1290" s="300">
        <v>49</v>
      </c>
      <c r="W1290" s="309"/>
      <c r="X1290" s="309"/>
      <c r="AB1290" s="309"/>
      <c r="AC1290" s="309">
        <v>15</v>
      </c>
      <c r="AD1290" s="309">
        <v>1.6E-2</v>
      </c>
      <c r="AE1290" s="309">
        <v>0</v>
      </c>
      <c r="AF1290" s="309">
        <v>2.3E-2</v>
      </c>
      <c r="AG1290" s="309">
        <v>0.16</v>
      </c>
      <c r="AH1290" s="309" t="s">
        <v>515</v>
      </c>
      <c r="AI1290" s="309">
        <v>0.7</v>
      </c>
      <c r="AJ1290" s="309">
        <v>0</v>
      </c>
      <c r="AL1290" s="309"/>
    </row>
    <row r="1291" spans="2:38" ht="15" customHeight="1">
      <c r="B1291" s="456"/>
      <c r="C1291" s="458"/>
      <c r="D1291" s="297" t="s">
        <v>517</v>
      </c>
      <c r="E1291" s="298">
        <v>3</v>
      </c>
      <c r="F1291" s="299">
        <v>10</v>
      </c>
      <c r="G1291" s="299">
        <v>28</v>
      </c>
      <c r="H1291" s="299">
        <v>38</v>
      </c>
      <c r="I1291" s="299">
        <v>18</v>
      </c>
      <c r="J1291" s="299">
        <v>34</v>
      </c>
      <c r="K1291" s="299">
        <v>36</v>
      </c>
      <c r="L1291" s="299">
        <v>0.22</v>
      </c>
      <c r="M1291" s="299">
        <v>1.97</v>
      </c>
      <c r="N1291" s="299">
        <v>2.19</v>
      </c>
      <c r="O1291" s="299"/>
      <c r="P1291" s="299" t="s">
        <v>515</v>
      </c>
      <c r="Q1291" s="299">
        <v>3.9</v>
      </c>
      <c r="R1291" s="299">
        <v>9.4</v>
      </c>
      <c r="S1291" s="300">
        <v>36</v>
      </c>
      <c r="W1291" s="309"/>
      <c r="X1291" s="309"/>
      <c r="AB1291" s="309"/>
      <c r="AC1291" s="309">
        <v>19</v>
      </c>
      <c r="AD1291" s="309">
        <v>0.02</v>
      </c>
      <c r="AE1291" s="309">
        <v>0</v>
      </c>
      <c r="AF1291" s="309">
        <v>4.2999999999999997E-2</v>
      </c>
      <c r="AG1291" s="309">
        <v>0.23</v>
      </c>
      <c r="AH1291" s="309" t="s">
        <v>506</v>
      </c>
      <c r="AI1291" s="309">
        <v>1</v>
      </c>
      <c r="AJ1291" s="309">
        <v>1E-3</v>
      </c>
      <c r="AL1291" s="309"/>
    </row>
    <row r="1292" spans="2:38" ht="15" customHeight="1">
      <c r="B1292" s="456"/>
      <c r="C1292" s="458"/>
      <c r="D1292" s="297" t="s">
        <v>519</v>
      </c>
      <c r="E1292" s="298">
        <v>2</v>
      </c>
      <c r="F1292" s="299">
        <v>4</v>
      </c>
      <c r="G1292" s="299">
        <v>22</v>
      </c>
      <c r="H1292" s="299">
        <v>26</v>
      </c>
      <c r="I1292" s="299">
        <v>25</v>
      </c>
      <c r="J1292" s="299">
        <v>28</v>
      </c>
      <c r="K1292" s="299">
        <v>21</v>
      </c>
      <c r="L1292" s="299">
        <v>0.18</v>
      </c>
      <c r="M1292" s="299">
        <v>1.93</v>
      </c>
      <c r="N1292" s="299">
        <v>2.11</v>
      </c>
      <c r="O1292" s="299"/>
      <c r="P1292" s="299" t="s">
        <v>515</v>
      </c>
      <c r="Q1292" s="299">
        <v>3.3</v>
      </c>
      <c r="R1292" s="299">
        <v>11.8</v>
      </c>
      <c r="S1292" s="300">
        <v>24</v>
      </c>
      <c r="W1292" s="309"/>
      <c r="X1292" s="309"/>
      <c r="AB1292" s="309"/>
      <c r="AC1292" s="309">
        <v>31</v>
      </c>
      <c r="AD1292" s="309">
        <v>2.9000000000000001E-2</v>
      </c>
      <c r="AE1292" s="309">
        <v>0</v>
      </c>
      <c r="AF1292" s="309">
        <v>5.7000000000000002E-2</v>
      </c>
      <c r="AG1292" s="309">
        <v>0.28999999999999998</v>
      </c>
      <c r="AH1292" s="309" t="s">
        <v>498</v>
      </c>
      <c r="AI1292" s="309">
        <v>0.8</v>
      </c>
      <c r="AJ1292" s="309">
        <v>1E-3</v>
      </c>
      <c r="AL1292" s="309"/>
    </row>
    <row r="1293" spans="2:38" ht="15" customHeight="1">
      <c r="B1293" s="456"/>
      <c r="C1293" s="458"/>
      <c r="D1293" s="297" t="s">
        <v>520</v>
      </c>
      <c r="E1293" s="298">
        <v>3</v>
      </c>
      <c r="F1293" s="299">
        <v>3</v>
      </c>
      <c r="G1293" s="299">
        <v>19</v>
      </c>
      <c r="H1293" s="299">
        <v>22</v>
      </c>
      <c r="I1293" s="299">
        <v>31</v>
      </c>
      <c r="J1293" s="299">
        <v>20</v>
      </c>
      <c r="K1293" s="299">
        <v>14</v>
      </c>
      <c r="L1293" s="299">
        <v>0.13</v>
      </c>
      <c r="M1293" s="299">
        <v>1.9</v>
      </c>
      <c r="N1293" s="299">
        <v>2.0299999999999998</v>
      </c>
      <c r="O1293" s="299"/>
      <c r="P1293" s="299" t="s">
        <v>515</v>
      </c>
      <c r="Q1293" s="299">
        <v>3</v>
      </c>
      <c r="R1293" s="299">
        <v>12.2</v>
      </c>
      <c r="S1293" s="300">
        <v>26</v>
      </c>
      <c r="W1293" s="309"/>
      <c r="X1293" s="309"/>
      <c r="AB1293" s="309"/>
      <c r="AC1293" s="309">
        <v>24</v>
      </c>
      <c r="AD1293" s="309">
        <v>3.5000000000000003E-2</v>
      </c>
      <c r="AE1293" s="309">
        <v>0</v>
      </c>
      <c r="AF1293" s="309">
        <v>5.0999999999999997E-2</v>
      </c>
      <c r="AG1293" s="309">
        <v>0.26</v>
      </c>
      <c r="AH1293" s="309" t="s">
        <v>535</v>
      </c>
      <c r="AI1293" s="309">
        <v>0.7</v>
      </c>
      <c r="AJ1293" s="309">
        <v>1E-3</v>
      </c>
      <c r="AL1293" s="309"/>
    </row>
    <row r="1294" spans="2:38" ht="15" customHeight="1">
      <c r="B1294" s="456"/>
      <c r="C1294" s="458"/>
      <c r="D1294" s="297" t="s">
        <v>521</v>
      </c>
      <c r="E1294" s="298">
        <v>3</v>
      </c>
      <c r="F1294" s="299">
        <v>2</v>
      </c>
      <c r="G1294" s="299">
        <v>22</v>
      </c>
      <c r="H1294" s="299">
        <v>24</v>
      </c>
      <c r="I1294" s="299">
        <v>32</v>
      </c>
      <c r="J1294" s="299">
        <v>27</v>
      </c>
      <c r="K1294" s="299">
        <v>17</v>
      </c>
      <c r="L1294" s="299">
        <v>0.14000000000000001</v>
      </c>
      <c r="M1294" s="299">
        <v>1.89</v>
      </c>
      <c r="N1294" s="299">
        <v>2.0299999999999998</v>
      </c>
      <c r="O1294" s="299"/>
      <c r="P1294" s="299" t="s">
        <v>515</v>
      </c>
      <c r="Q1294" s="299">
        <v>3</v>
      </c>
      <c r="R1294" s="299">
        <v>11.9</v>
      </c>
      <c r="S1294" s="300">
        <v>28</v>
      </c>
      <c r="W1294" s="309"/>
      <c r="X1294" s="309"/>
      <c r="AB1294" s="309"/>
      <c r="AC1294" s="309">
        <v>35</v>
      </c>
      <c r="AD1294" s="309">
        <v>3.9E-2</v>
      </c>
      <c r="AE1294" s="309">
        <v>4.0000000000000001E-3</v>
      </c>
      <c r="AF1294" s="309">
        <v>4.8000000000000001E-2</v>
      </c>
      <c r="AG1294" s="309">
        <v>0.27</v>
      </c>
      <c r="AH1294" s="309" t="s">
        <v>518</v>
      </c>
      <c r="AI1294" s="309">
        <v>1.6</v>
      </c>
      <c r="AJ1294" s="309">
        <v>1E-3</v>
      </c>
      <c r="AL1294" s="309"/>
    </row>
    <row r="1295" spans="2:38" ht="15" customHeight="1">
      <c r="B1295" s="456"/>
      <c r="C1295" s="458"/>
      <c r="D1295" s="297" t="s">
        <v>522</v>
      </c>
      <c r="E1295" s="298">
        <v>2</v>
      </c>
      <c r="F1295" s="299">
        <v>0</v>
      </c>
      <c r="G1295" s="299">
        <v>27</v>
      </c>
      <c r="H1295" s="299">
        <v>27</v>
      </c>
      <c r="I1295" s="299">
        <v>20</v>
      </c>
      <c r="J1295" s="299">
        <v>29</v>
      </c>
      <c r="K1295" s="299">
        <v>24</v>
      </c>
      <c r="L1295" s="299">
        <v>0.18</v>
      </c>
      <c r="M1295" s="299">
        <v>1.89</v>
      </c>
      <c r="N1295" s="299">
        <v>2.0699999999999998</v>
      </c>
      <c r="O1295" s="299"/>
      <c r="P1295" s="299" t="s">
        <v>515</v>
      </c>
      <c r="Q1295" s="299">
        <v>1.6</v>
      </c>
      <c r="R1295" s="299">
        <v>10.6</v>
      </c>
      <c r="S1295" s="300">
        <v>25</v>
      </c>
      <c r="W1295" s="309"/>
      <c r="X1295" s="309"/>
      <c r="AB1295" s="309"/>
      <c r="AC1295" s="309">
        <v>31</v>
      </c>
      <c r="AD1295" s="309">
        <v>0.04</v>
      </c>
      <c r="AE1295" s="309">
        <v>1.2999999999999999E-2</v>
      </c>
      <c r="AF1295" s="309">
        <v>3.5000000000000003E-2</v>
      </c>
      <c r="AG1295" s="309">
        <v>0.24</v>
      </c>
      <c r="AH1295" s="309" t="s">
        <v>518</v>
      </c>
      <c r="AI1295" s="309">
        <v>3.9</v>
      </c>
      <c r="AJ1295" s="309">
        <v>2E-3</v>
      </c>
      <c r="AL1295" s="309"/>
    </row>
    <row r="1296" spans="2:38" ht="15" customHeight="1">
      <c r="B1296" s="456"/>
      <c r="C1296" s="458"/>
      <c r="D1296" s="297" t="s">
        <v>523</v>
      </c>
      <c r="E1296" s="298">
        <v>2</v>
      </c>
      <c r="F1296" s="299">
        <v>0</v>
      </c>
      <c r="G1296" s="299">
        <v>34</v>
      </c>
      <c r="H1296" s="299">
        <v>34</v>
      </c>
      <c r="I1296" s="299">
        <v>11</v>
      </c>
      <c r="J1296" s="299">
        <v>36</v>
      </c>
      <c r="K1296" s="299">
        <v>36</v>
      </c>
      <c r="L1296" s="299">
        <v>0.24</v>
      </c>
      <c r="M1296" s="299">
        <v>1.94</v>
      </c>
      <c r="N1296" s="299">
        <v>2.1800000000000002</v>
      </c>
      <c r="O1296" s="299"/>
      <c r="P1296" s="299" t="s">
        <v>515</v>
      </c>
      <c r="Q1296" s="299">
        <v>0.5</v>
      </c>
      <c r="R1296" s="299">
        <v>10.6</v>
      </c>
      <c r="S1296" s="300">
        <v>32</v>
      </c>
      <c r="W1296" s="309"/>
      <c r="X1296" s="309"/>
      <c r="AB1296" s="309"/>
      <c r="AC1296" s="309">
        <v>36</v>
      </c>
      <c r="AD1296" s="309">
        <v>3.4000000000000002E-2</v>
      </c>
      <c r="AE1296" s="309">
        <v>1.7999999999999999E-2</v>
      </c>
      <c r="AF1296" s="309">
        <v>3.7999999999999999E-2</v>
      </c>
      <c r="AG1296" s="309">
        <v>0.22</v>
      </c>
      <c r="AH1296" s="309" t="s">
        <v>515</v>
      </c>
      <c r="AI1296" s="309">
        <v>3.9</v>
      </c>
      <c r="AJ1296" s="309">
        <v>3.0000000000000001E-3</v>
      </c>
      <c r="AL1296" s="309"/>
    </row>
    <row r="1297" spans="2:38" ht="15" customHeight="1">
      <c r="B1297" s="456"/>
      <c r="C1297" s="458"/>
      <c r="D1297" s="297" t="s">
        <v>524</v>
      </c>
      <c r="E1297" s="298">
        <v>3</v>
      </c>
      <c r="F1297" s="299">
        <v>0</v>
      </c>
      <c r="G1297" s="299">
        <v>21</v>
      </c>
      <c r="H1297" s="299">
        <v>21</v>
      </c>
      <c r="I1297" s="299">
        <v>25</v>
      </c>
      <c r="J1297" s="299">
        <v>28</v>
      </c>
      <c r="K1297" s="299">
        <v>15</v>
      </c>
      <c r="L1297" s="299">
        <v>0.2</v>
      </c>
      <c r="M1297" s="299">
        <v>1.9</v>
      </c>
      <c r="N1297" s="299">
        <v>2.1</v>
      </c>
      <c r="O1297" s="299"/>
      <c r="P1297" s="299" t="s">
        <v>493</v>
      </c>
      <c r="Q1297" s="299">
        <v>3.3</v>
      </c>
      <c r="R1297" s="299">
        <v>7.7</v>
      </c>
      <c r="S1297" s="300">
        <v>39</v>
      </c>
      <c r="W1297" s="309"/>
      <c r="X1297" s="309"/>
      <c r="AB1297" s="309"/>
      <c r="AC1297" s="309">
        <v>21</v>
      </c>
      <c r="AD1297" s="309">
        <v>2.8000000000000001E-2</v>
      </c>
      <c r="AE1297" s="309">
        <v>2.5000000000000001E-2</v>
      </c>
      <c r="AF1297" s="309">
        <v>2.5999999999999999E-2</v>
      </c>
      <c r="AG1297" s="309">
        <v>0.18</v>
      </c>
      <c r="AH1297" s="309" t="s">
        <v>515</v>
      </c>
      <c r="AI1297" s="309">
        <v>3.3</v>
      </c>
      <c r="AJ1297" s="309">
        <v>2E-3</v>
      </c>
      <c r="AL1297" s="309"/>
    </row>
    <row r="1298" spans="2:38" ht="15" customHeight="1">
      <c r="B1298" s="456"/>
      <c r="C1298" s="458"/>
      <c r="D1298" s="297" t="s">
        <v>525</v>
      </c>
      <c r="E1298" s="298">
        <v>2</v>
      </c>
      <c r="F1298" s="299">
        <v>0</v>
      </c>
      <c r="G1298" s="299">
        <v>23</v>
      </c>
      <c r="H1298" s="299">
        <v>23</v>
      </c>
      <c r="I1298" s="299">
        <v>16</v>
      </c>
      <c r="J1298" s="299">
        <v>33</v>
      </c>
      <c r="K1298" s="299">
        <v>25</v>
      </c>
      <c r="L1298" s="299">
        <v>0.14000000000000001</v>
      </c>
      <c r="M1298" s="299">
        <v>1.91</v>
      </c>
      <c r="N1298" s="299">
        <v>2.0499999999999998</v>
      </c>
      <c r="O1298" s="299"/>
      <c r="P1298" s="299" t="s">
        <v>493</v>
      </c>
      <c r="Q1298" s="299">
        <v>1.6</v>
      </c>
      <c r="R1298" s="299">
        <v>4.5</v>
      </c>
      <c r="S1298" s="300">
        <v>50</v>
      </c>
      <c r="W1298" s="309"/>
      <c r="X1298" s="309"/>
      <c r="AB1298" s="309"/>
      <c r="AC1298" s="309">
        <v>14</v>
      </c>
      <c r="AD1298" s="309">
        <v>0.02</v>
      </c>
      <c r="AE1298" s="309">
        <v>3.1E-2</v>
      </c>
      <c r="AF1298" s="309">
        <v>2.1999999999999999E-2</v>
      </c>
      <c r="AG1298" s="309">
        <v>0.13</v>
      </c>
      <c r="AH1298" s="309" t="s">
        <v>515</v>
      </c>
      <c r="AI1298" s="309">
        <v>3</v>
      </c>
      <c r="AJ1298" s="309">
        <v>3.0000000000000001E-3</v>
      </c>
      <c r="AL1298" s="309"/>
    </row>
    <row r="1299" spans="2:38" ht="15" customHeight="1">
      <c r="B1299" s="456"/>
      <c r="C1299" s="458"/>
      <c r="D1299" s="297" t="s">
        <v>526</v>
      </c>
      <c r="E1299" s="298">
        <v>1</v>
      </c>
      <c r="F1299" s="299">
        <v>0</v>
      </c>
      <c r="G1299" s="299">
        <v>24</v>
      </c>
      <c r="H1299" s="299">
        <v>24</v>
      </c>
      <c r="I1299" s="299">
        <v>13</v>
      </c>
      <c r="J1299" s="299">
        <v>33</v>
      </c>
      <c r="K1299" s="299">
        <v>31</v>
      </c>
      <c r="L1299" s="299">
        <v>0.18</v>
      </c>
      <c r="M1299" s="299">
        <v>1.95</v>
      </c>
      <c r="N1299" s="299">
        <v>2.13</v>
      </c>
      <c r="O1299" s="299"/>
      <c r="P1299" s="299" t="s">
        <v>498</v>
      </c>
      <c r="Q1299" s="299">
        <v>2.2999999999999998</v>
      </c>
      <c r="R1299" s="299">
        <v>4.4000000000000004</v>
      </c>
      <c r="S1299" s="300">
        <v>54</v>
      </c>
      <c r="W1299" s="309"/>
      <c r="X1299" s="309"/>
      <c r="AB1299" s="309"/>
      <c r="AC1299" s="309">
        <v>17</v>
      </c>
      <c r="AD1299" s="309">
        <v>2.7E-2</v>
      </c>
      <c r="AE1299" s="309">
        <v>3.2000000000000001E-2</v>
      </c>
      <c r="AF1299" s="309">
        <v>2.4E-2</v>
      </c>
      <c r="AG1299" s="309">
        <v>0.14000000000000001</v>
      </c>
      <c r="AH1299" s="309" t="s">
        <v>515</v>
      </c>
      <c r="AI1299" s="309">
        <v>3</v>
      </c>
      <c r="AJ1299" s="309">
        <v>3.0000000000000001E-3</v>
      </c>
      <c r="AL1299" s="309"/>
    </row>
    <row r="1300" spans="2:38" ht="15" customHeight="1">
      <c r="B1300" s="456"/>
      <c r="C1300" s="458"/>
      <c r="D1300" s="297" t="s">
        <v>527</v>
      </c>
      <c r="E1300" s="298">
        <v>1</v>
      </c>
      <c r="F1300" s="299">
        <v>0</v>
      </c>
      <c r="G1300" s="299">
        <v>22</v>
      </c>
      <c r="H1300" s="299">
        <v>22</v>
      </c>
      <c r="I1300" s="299">
        <v>14</v>
      </c>
      <c r="J1300" s="299">
        <v>34</v>
      </c>
      <c r="K1300" s="299">
        <v>24</v>
      </c>
      <c r="L1300" s="299">
        <v>0.18</v>
      </c>
      <c r="M1300" s="299">
        <v>1.98</v>
      </c>
      <c r="N1300" s="299">
        <v>2.16</v>
      </c>
      <c r="O1300" s="299"/>
      <c r="P1300" s="299" t="s">
        <v>506</v>
      </c>
      <c r="Q1300" s="299">
        <v>1.2</v>
      </c>
      <c r="R1300" s="299">
        <v>3.8</v>
      </c>
      <c r="S1300" s="300">
        <v>56</v>
      </c>
      <c r="W1300" s="309"/>
      <c r="X1300" s="309"/>
      <c r="AB1300" s="309"/>
      <c r="AC1300" s="309">
        <v>24</v>
      </c>
      <c r="AD1300" s="309">
        <v>2.9000000000000001E-2</v>
      </c>
      <c r="AE1300" s="309">
        <v>0.02</v>
      </c>
      <c r="AF1300" s="309">
        <v>2.7E-2</v>
      </c>
      <c r="AG1300" s="309">
        <v>0.18</v>
      </c>
      <c r="AH1300" s="309" t="s">
        <v>515</v>
      </c>
      <c r="AI1300" s="309">
        <v>1.6</v>
      </c>
      <c r="AJ1300" s="309">
        <v>2E-3</v>
      </c>
      <c r="AL1300" s="309"/>
    </row>
    <row r="1301" spans="2:38" ht="15" customHeight="1">
      <c r="B1301" s="456"/>
      <c r="C1301" s="458"/>
      <c r="D1301" s="297" t="s">
        <v>528</v>
      </c>
      <c r="E1301" s="298">
        <v>1</v>
      </c>
      <c r="F1301" s="299">
        <v>0</v>
      </c>
      <c r="G1301" s="299">
        <v>18</v>
      </c>
      <c r="H1301" s="299">
        <v>18</v>
      </c>
      <c r="I1301" s="299">
        <v>17</v>
      </c>
      <c r="J1301" s="299">
        <v>23</v>
      </c>
      <c r="K1301" s="299">
        <v>17</v>
      </c>
      <c r="L1301" s="299">
        <v>0.19</v>
      </c>
      <c r="M1301" s="299">
        <v>1.99</v>
      </c>
      <c r="N1301" s="299">
        <v>2.1800000000000002</v>
      </c>
      <c r="O1301" s="299"/>
      <c r="P1301" s="299" t="s">
        <v>498</v>
      </c>
      <c r="Q1301" s="299">
        <v>1.2</v>
      </c>
      <c r="R1301" s="299">
        <v>1.7</v>
      </c>
      <c r="S1301" s="300">
        <v>63</v>
      </c>
      <c r="W1301" s="309"/>
      <c r="X1301" s="309"/>
      <c r="AB1301" s="309"/>
      <c r="AC1301" s="309">
        <v>36</v>
      </c>
      <c r="AD1301" s="309">
        <v>3.5999999999999997E-2</v>
      </c>
      <c r="AE1301" s="309">
        <v>1.0999999999999999E-2</v>
      </c>
      <c r="AF1301" s="309">
        <v>3.4000000000000002E-2</v>
      </c>
      <c r="AG1301" s="309">
        <v>0.24</v>
      </c>
      <c r="AH1301" s="309" t="s">
        <v>515</v>
      </c>
      <c r="AI1301" s="309">
        <v>0.5</v>
      </c>
      <c r="AJ1301" s="309">
        <v>2E-3</v>
      </c>
      <c r="AL1301" s="309"/>
    </row>
    <row r="1302" spans="2:38" ht="15" customHeight="1">
      <c r="B1302" s="456"/>
      <c r="C1302" s="459"/>
      <c r="D1302" s="297" t="s">
        <v>529</v>
      </c>
      <c r="E1302" s="298">
        <v>1</v>
      </c>
      <c r="F1302" s="299">
        <v>0</v>
      </c>
      <c r="G1302" s="299">
        <v>15</v>
      </c>
      <c r="H1302" s="299">
        <v>15</v>
      </c>
      <c r="I1302" s="299">
        <v>19</v>
      </c>
      <c r="J1302" s="299">
        <v>13</v>
      </c>
      <c r="K1302" s="299">
        <v>12</v>
      </c>
      <c r="L1302" s="299">
        <v>0.18</v>
      </c>
      <c r="M1302" s="299">
        <v>2</v>
      </c>
      <c r="N1302" s="299">
        <v>2.1800000000000002</v>
      </c>
      <c r="O1302" s="299"/>
      <c r="P1302" s="299" t="s">
        <v>498</v>
      </c>
      <c r="Q1302" s="299">
        <v>1.9</v>
      </c>
      <c r="R1302" s="299">
        <v>-0.6</v>
      </c>
      <c r="S1302" s="300">
        <v>65</v>
      </c>
      <c r="W1302" s="309"/>
      <c r="X1302" s="309"/>
      <c r="AB1302" s="309"/>
      <c r="AC1302" s="309">
        <v>15</v>
      </c>
      <c r="AD1302" s="309">
        <v>2.8000000000000001E-2</v>
      </c>
      <c r="AE1302" s="309">
        <v>2.5000000000000001E-2</v>
      </c>
      <c r="AF1302" s="309">
        <v>2.1000000000000001E-2</v>
      </c>
      <c r="AG1302" s="309">
        <v>0.2</v>
      </c>
      <c r="AH1302" s="309" t="s">
        <v>493</v>
      </c>
      <c r="AI1302" s="309">
        <v>3.3</v>
      </c>
      <c r="AJ1302" s="309">
        <v>3.0000000000000001E-3</v>
      </c>
      <c r="AL1302" s="309"/>
    </row>
    <row r="1303" spans="2:38" ht="15" customHeight="1">
      <c r="B1303" s="456"/>
      <c r="C1303" s="457">
        <v>42763</v>
      </c>
      <c r="D1303" s="297" t="s">
        <v>492</v>
      </c>
      <c r="E1303" s="298">
        <v>1</v>
      </c>
      <c r="F1303" s="299">
        <v>0</v>
      </c>
      <c r="G1303" s="299">
        <v>11</v>
      </c>
      <c r="H1303" s="299">
        <v>11</v>
      </c>
      <c r="I1303" s="299">
        <v>21</v>
      </c>
      <c r="J1303" s="299">
        <v>12</v>
      </c>
      <c r="K1303" s="299">
        <v>12</v>
      </c>
      <c r="L1303" s="299">
        <v>0.13</v>
      </c>
      <c r="M1303" s="299">
        <v>2.0499999999999998</v>
      </c>
      <c r="N1303" s="299">
        <v>2.1800000000000002</v>
      </c>
      <c r="O1303" s="299"/>
      <c r="P1303" s="299" t="s">
        <v>493</v>
      </c>
      <c r="Q1303" s="299">
        <v>2.7</v>
      </c>
      <c r="R1303" s="299">
        <v>-1.3</v>
      </c>
      <c r="S1303" s="300">
        <v>61</v>
      </c>
      <c r="W1303" s="309"/>
      <c r="AB1303" s="309"/>
      <c r="AC1303" s="309">
        <v>25</v>
      </c>
      <c r="AD1303" s="309">
        <v>3.3000000000000002E-2</v>
      </c>
      <c r="AE1303" s="309">
        <v>1.6E-2</v>
      </c>
      <c r="AF1303" s="309">
        <v>2.3E-2</v>
      </c>
      <c r="AG1303" s="309">
        <v>0.14000000000000001</v>
      </c>
      <c r="AH1303" s="309" t="s">
        <v>493</v>
      </c>
      <c r="AI1303" s="309">
        <v>1.6</v>
      </c>
      <c r="AJ1303" s="309">
        <v>2E-3</v>
      </c>
      <c r="AL1303" s="309"/>
    </row>
    <row r="1304" spans="2:38" ht="15" customHeight="1">
      <c r="B1304" s="456"/>
      <c r="C1304" s="458"/>
      <c r="D1304" s="297" t="s">
        <v>495</v>
      </c>
      <c r="E1304" s="298">
        <v>1</v>
      </c>
      <c r="F1304" s="299">
        <v>0</v>
      </c>
      <c r="G1304" s="299">
        <v>7</v>
      </c>
      <c r="H1304" s="299">
        <v>7</v>
      </c>
      <c r="I1304" s="299">
        <v>22</v>
      </c>
      <c r="J1304" s="299">
        <v>8</v>
      </c>
      <c r="K1304" s="299">
        <v>11</v>
      </c>
      <c r="L1304" s="299">
        <v>0.12</v>
      </c>
      <c r="M1304" s="299">
        <v>2.0699999999999998</v>
      </c>
      <c r="N1304" s="299">
        <v>2.19</v>
      </c>
      <c r="O1304" s="299"/>
      <c r="P1304" s="299" t="s">
        <v>506</v>
      </c>
      <c r="Q1304" s="299">
        <v>2</v>
      </c>
      <c r="R1304" s="299">
        <v>0.1</v>
      </c>
      <c r="S1304" s="300">
        <v>62</v>
      </c>
      <c r="W1304" s="309"/>
      <c r="X1304" s="309"/>
      <c r="AB1304" s="309"/>
      <c r="AC1304" s="309">
        <v>31</v>
      </c>
      <c r="AD1304" s="309">
        <v>3.3000000000000002E-2</v>
      </c>
      <c r="AE1304" s="309">
        <v>1.2999999999999999E-2</v>
      </c>
      <c r="AF1304" s="309">
        <v>2.4E-2</v>
      </c>
      <c r="AG1304" s="309">
        <v>0.18</v>
      </c>
      <c r="AH1304" s="309" t="s">
        <v>498</v>
      </c>
      <c r="AI1304" s="309">
        <v>2.2999999999999998</v>
      </c>
      <c r="AJ1304" s="309">
        <v>1E-3</v>
      </c>
      <c r="AL1304" s="309"/>
    </row>
    <row r="1305" spans="2:38" ht="15" customHeight="1">
      <c r="B1305" s="456"/>
      <c r="C1305" s="458"/>
      <c r="D1305" s="297" t="s">
        <v>497</v>
      </c>
      <c r="E1305" s="298">
        <v>1</v>
      </c>
      <c r="F1305" s="299">
        <v>0</v>
      </c>
      <c r="G1305" s="299">
        <v>5</v>
      </c>
      <c r="H1305" s="299">
        <v>5</v>
      </c>
      <c r="I1305" s="299">
        <v>25</v>
      </c>
      <c r="J1305" s="299">
        <v>11</v>
      </c>
      <c r="K1305" s="299">
        <v>3</v>
      </c>
      <c r="L1305" s="299">
        <v>0.1</v>
      </c>
      <c r="M1305" s="299">
        <v>2.04</v>
      </c>
      <c r="N1305" s="299">
        <v>2.14</v>
      </c>
      <c r="O1305" s="299"/>
      <c r="P1305" s="299" t="s">
        <v>506</v>
      </c>
      <c r="Q1305" s="299">
        <v>2.9</v>
      </c>
      <c r="R1305" s="299">
        <v>2.1</v>
      </c>
      <c r="S1305" s="300">
        <v>72</v>
      </c>
      <c r="W1305" s="309"/>
      <c r="X1305" s="309"/>
      <c r="AB1305" s="309"/>
      <c r="AC1305" s="309">
        <v>24</v>
      </c>
      <c r="AD1305" s="309">
        <v>3.4000000000000002E-2</v>
      </c>
      <c r="AE1305" s="309">
        <v>1.4E-2</v>
      </c>
      <c r="AF1305" s="309">
        <v>2.1999999999999999E-2</v>
      </c>
      <c r="AG1305" s="309">
        <v>0.18</v>
      </c>
      <c r="AH1305" s="309" t="s">
        <v>506</v>
      </c>
      <c r="AI1305" s="309">
        <v>1.2</v>
      </c>
      <c r="AJ1305" s="309">
        <v>1E-3</v>
      </c>
      <c r="AL1305" s="309"/>
    </row>
    <row r="1306" spans="2:38" ht="15" customHeight="1">
      <c r="B1306" s="456"/>
      <c r="C1306" s="458"/>
      <c r="D1306" s="297" t="s">
        <v>500</v>
      </c>
      <c r="E1306" s="298">
        <v>1</v>
      </c>
      <c r="F1306" s="299">
        <v>0</v>
      </c>
      <c r="G1306" s="299">
        <v>4</v>
      </c>
      <c r="H1306" s="299">
        <v>4</v>
      </c>
      <c r="I1306" s="299">
        <v>25</v>
      </c>
      <c r="J1306" s="299">
        <v>6</v>
      </c>
      <c r="K1306" s="299">
        <v>2</v>
      </c>
      <c r="L1306" s="299">
        <v>0.08</v>
      </c>
      <c r="M1306" s="299">
        <v>2.04</v>
      </c>
      <c r="N1306" s="299">
        <v>2.12</v>
      </c>
      <c r="O1306" s="299"/>
      <c r="P1306" s="299" t="s">
        <v>506</v>
      </c>
      <c r="Q1306" s="299">
        <v>2.7</v>
      </c>
      <c r="R1306" s="299">
        <v>1.2</v>
      </c>
      <c r="S1306" s="300">
        <v>68</v>
      </c>
      <c r="W1306" s="309"/>
      <c r="X1306" s="309"/>
      <c r="AB1306" s="309"/>
      <c r="AC1306" s="309">
        <v>17</v>
      </c>
      <c r="AD1306" s="309">
        <v>2.3E-2</v>
      </c>
      <c r="AE1306" s="309">
        <v>1.7000000000000001E-2</v>
      </c>
      <c r="AF1306" s="309">
        <v>1.7999999999999999E-2</v>
      </c>
      <c r="AG1306" s="309">
        <v>0.19</v>
      </c>
      <c r="AH1306" s="309" t="s">
        <v>498</v>
      </c>
      <c r="AI1306" s="309">
        <v>1.2</v>
      </c>
      <c r="AJ1306" s="309">
        <v>1E-3</v>
      </c>
      <c r="AL1306" s="309"/>
    </row>
    <row r="1307" spans="2:38" ht="15" customHeight="1">
      <c r="B1307" s="456"/>
      <c r="C1307" s="458"/>
      <c r="D1307" s="297" t="s">
        <v>503</v>
      </c>
      <c r="E1307" s="298">
        <v>1</v>
      </c>
      <c r="F1307" s="299">
        <v>0</v>
      </c>
      <c r="G1307" s="299">
        <v>4</v>
      </c>
      <c r="H1307" s="299">
        <v>4</v>
      </c>
      <c r="I1307" s="299">
        <v>24</v>
      </c>
      <c r="J1307" s="299">
        <v>9</v>
      </c>
      <c r="K1307" s="299">
        <v>0</v>
      </c>
      <c r="L1307" s="299">
        <v>0.08</v>
      </c>
      <c r="M1307" s="299">
        <v>1.99</v>
      </c>
      <c r="N1307" s="299">
        <v>2.0699999999999998</v>
      </c>
      <c r="O1307" s="299"/>
      <c r="P1307" s="299" t="s">
        <v>493</v>
      </c>
      <c r="Q1307" s="299">
        <v>1.8</v>
      </c>
      <c r="R1307" s="299">
        <v>-0.6</v>
      </c>
      <c r="S1307" s="300">
        <v>65</v>
      </c>
      <c r="W1307" s="309"/>
      <c r="X1307" s="309"/>
      <c r="AB1307" s="309"/>
      <c r="AC1307" s="309">
        <v>12</v>
      </c>
      <c r="AD1307" s="309">
        <v>1.2999999999999999E-2</v>
      </c>
      <c r="AE1307" s="309">
        <v>1.9E-2</v>
      </c>
      <c r="AF1307" s="309">
        <v>1.4999999999999999E-2</v>
      </c>
      <c r="AG1307" s="309">
        <v>0.18</v>
      </c>
      <c r="AH1307" s="309" t="s">
        <v>498</v>
      </c>
      <c r="AI1307" s="309">
        <v>1.9</v>
      </c>
      <c r="AJ1307" s="309">
        <v>1E-3</v>
      </c>
      <c r="AL1307" s="309"/>
    </row>
    <row r="1308" spans="2:38" ht="15" customHeight="1">
      <c r="B1308" s="456"/>
      <c r="C1308" s="458"/>
      <c r="D1308" s="297" t="s">
        <v>505</v>
      </c>
      <c r="E1308" s="298">
        <v>1</v>
      </c>
      <c r="F1308" s="299">
        <v>0</v>
      </c>
      <c r="G1308" s="299">
        <v>8</v>
      </c>
      <c r="H1308" s="299">
        <v>8</v>
      </c>
      <c r="I1308" s="299">
        <v>19</v>
      </c>
      <c r="J1308" s="299">
        <v>7</v>
      </c>
      <c r="K1308" s="299">
        <v>2</v>
      </c>
      <c r="L1308" s="299">
        <v>0.1</v>
      </c>
      <c r="M1308" s="299">
        <v>1.98</v>
      </c>
      <c r="N1308" s="299">
        <v>2.08</v>
      </c>
      <c r="O1308" s="299"/>
      <c r="P1308" s="299" t="s">
        <v>536</v>
      </c>
      <c r="Q1308" s="299">
        <v>0.2</v>
      </c>
      <c r="R1308" s="299">
        <v>-3</v>
      </c>
      <c r="S1308" s="300">
        <v>75</v>
      </c>
      <c r="W1308" s="309"/>
      <c r="X1308" s="309"/>
      <c r="AB1308" s="309"/>
      <c r="AC1308" s="309">
        <v>12</v>
      </c>
      <c r="AD1308" s="309">
        <v>1.2E-2</v>
      </c>
      <c r="AE1308" s="309">
        <v>2.1000000000000001E-2</v>
      </c>
      <c r="AF1308" s="309">
        <v>1.0999999999999999E-2</v>
      </c>
      <c r="AG1308" s="309">
        <v>0.13</v>
      </c>
      <c r="AH1308" s="309" t="s">
        <v>493</v>
      </c>
      <c r="AI1308" s="309">
        <v>2.7</v>
      </c>
      <c r="AJ1308" s="309">
        <v>1E-3</v>
      </c>
      <c r="AL1308" s="309"/>
    </row>
    <row r="1309" spans="2:38" ht="15" customHeight="1">
      <c r="B1309" s="456"/>
      <c r="C1309" s="458"/>
      <c r="D1309" s="297" t="s">
        <v>508</v>
      </c>
      <c r="E1309" s="298">
        <v>1</v>
      </c>
      <c r="F1309" s="299">
        <v>1</v>
      </c>
      <c r="G1309" s="299">
        <v>16</v>
      </c>
      <c r="H1309" s="299">
        <v>17</v>
      </c>
      <c r="I1309" s="299">
        <v>8</v>
      </c>
      <c r="J1309" s="299">
        <v>9</v>
      </c>
      <c r="K1309" s="299">
        <v>3</v>
      </c>
      <c r="L1309" s="299">
        <v>0.1</v>
      </c>
      <c r="M1309" s="299">
        <v>1.98</v>
      </c>
      <c r="N1309" s="299">
        <v>2.08</v>
      </c>
      <c r="O1309" s="299"/>
      <c r="P1309" s="299" t="s">
        <v>536</v>
      </c>
      <c r="Q1309" s="299">
        <v>0</v>
      </c>
      <c r="R1309" s="299">
        <v>-4.5</v>
      </c>
      <c r="S1309" s="300">
        <v>77</v>
      </c>
      <c r="W1309" s="309"/>
      <c r="X1309" s="309"/>
      <c r="AB1309" s="309"/>
      <c r="AC1309" s="309">
        <v>11</v>
      </c>
      <c r="AD1309" s="309">
        <v>8.0000000000000002E-3</v>
      </c>
      <c r="AE1309" s="309">
        <v>2.1999999999999999E-2</v>
      </c>
      <c r="AF1309" s="309">
        <v>7.0000000000000001E-3</v>
      </c>
      <c r="AG1309" s="309">
        <v>0.12</v>
      </c>
      <c r="AH1309" s="309" t="s">
        <v>506</v>
      </c>
      <c r="AI1309" s="309">
        <v>2</v>
      </c>
      <c r="AJ1309" s="309">
        <v>1E-3</v>
      </c>
      <c r="AL1309" s="309"/>
    </row>
    <row r="1310" spans="2:38" ht="15" customHeight="1">
      <c r="B1310" s="456"/>
      <c r="C1310" s="458"/>
      <c r="D1310" s="297" t="s">
        <v>510</v>
      </c>
      <c r="E1310" s="298">
        <v>1</v>
      </c>
      <c r="F1310" s="299">
        <v>8</v>
      </c>
      <c r="G1310" s="299">
        <v>21</v>
      </c>
      <c r="H1310" s="299">
        <v>29</v>
      </c>
      <c r="I1310" s="299">
        <v>4</v>
      </c>
      <c r="J1310" s="299">
        <v>14</v>
      </c>
      <c r="K1310" s="299">
        <v>15</v>
      </c>
      <c r="L1310" s="299">
        <v>0.12</v>
      </c>
      <c r="M1310" s="299">
        <v>2.04</v>
      </c>
      <c r="N1310" s="299">
        <v>2.16</v>
      </c>
      <c r="O1310" s="299"/>
      <c r="P1310" s="299" t="s">
        <v>498</v>
      </c>
      <c r="Q1310" s="299">
        <v>1.1000000000000001</v>
      </c>
      <c r="R1310" s="299">
        <v>-1.1000000000000001</v>
      </c>
      <c r="S1310" s="300">
        <v>71</v>
      </c>
      <c r="W1310" s="309"/>
      <c r="X1310" s="309"/>
      <c r="AB1310" s="309"/>
      <c r="AC1310" s="309">
        <v>3</v>
      </c>
      <c r="AD1310" s="309">
        <v>1.0999999999999999E-2</v>
      </c>
      <c r="AE1310" s="309">
        <v>2.5000000000000001E-2</v>
      </c>
      <c r="AF1310" s="309">
        <v>5.0000000000000001E-3</v>
      </c>
      <c r="AG1310" s="309">
        <v>0.1</v>
      </c>
      <c r="AH1310" s="309" t="s">
        <v>506</v>
      </c>
      <c r="AI1310" s="309">
        <v>2.9</v>
      </c>
      <c r="AJ1310" s="309">
        <v>1E-3</v>
      </c>
      <c r="AL1310" s="309"/>
    </row>
    <row r="1311" spans="2:38" ht="15" customHeight="1">
      <c r="B1311" s="456"/>
      <c r="C1311" s="458"/>
      <c r="D1311" s="297" t="s">
        <v>511</v>
      </c>
      <c r="E1311" s="298">
        <v>1</v>
      </c>
      <c r="F1311" s="299">
        <v>13</v>
      </c>
      <c r="G1311" s="299">
        <v>24</v>
      </c>
      <c r="H1311" s="299">
        <v>37</v>
      </c>
      <c r="I1311" s="299">
        <v>6</v>
      </c>
      <c r="J1311" s="299">
        <v>41</v>
      </c>
      <c r="K1311" s="299">
        <v>46</v>
      </c>
      <c r="L1311" s="299">
        <v>0.17</v>
      </c>
      <c r="M1311" s="299">
        <v>2.1</v>
      </c>
      <c r="N1311" s="299">
        <v>2.27</v>
      </c>
      <c r="O1311" s="299"/>
      <c r="P1311" s="299" t="s">
        <v>535</v>
      </c>
      <c r="Q1311" s="299">
        <v>0.3</v>
      </c>
      <c r="R1311" s="299">
        <v>4.3</v>
      </c>
      <c r="S1311" s="300">
        <v>53</v>
      </c>
      <c r="W1311" s="309"/>
      <c r="X1311" s="309"/>
      <c r="AB1311" s="309"/>
      <c r="AC1311" s="309">
        <v>2</v>
      </c>
      <c r="AD1311" s="309">
        <v>6.0000000000000001E-3</v>
      </c>
      <c r="AE1311" s="309">
        <v>2.5000000000000001E-2</v>
      </c>
      <c r="AF1311" s="309">
        <v>4.0000000000000001E-3</v>
      </c>
      <c r="AG1311" s="309">
        <v>0.08</v>
      </c>
      <c r="AH1311" s="309" t="s">
        <v>506</v>
      </c>
      <c r="AI1311" s="309">
        <v>2.7</v>
      </c>
      <c r="AJ1311" s="309">
        <v>1E-3</v>
      </c>
      <c r="AL1311" s="309"/>
    </row>
    <row r="1312" spans="2:38" ht="15" customHeight="1" thickBot="1">
      <c r="B1312" s="456"/>
      <c r="C1312" s="458"/>
      <c r="D1312" s="310" t="s">
        <v>512</v>
      </c>
      <c r="E1312" s="311">
        <v>1</v>
      </c>
      <c r="F1312" s="304">
        <v>2</v>
      </c>
      <c r="G1312" s="304">
        <v>12</v>
      </c>
      <c r="H1312" s="304">
        <v>14</v>
      </c>
      <c r="I1312" s="304">
        <v>24</v>
      </c>
      <c r="J1312" s="304">
        <v>25</v>
      </c>
      <c r="K1312" s="304">
        <v>8</v>
      </c>
      <c r="L1312" s="304">
        <v>0.13</v>
      </c>
      <c r="M1312" s="304">
        <v>1.96</v>
      </c>
      <c r="N1312" s="304">
        <v>2.09</v>
      </c>
      <c r="O1312" s="304"/>
      <c r="P1312" s="304" t="s">
        <v>498</v>
      </c>
      <c r="Q1312" s="304">
        <v>2.2999999999999998</v>
      </c>
      <c r="R1312" s="304">
        <v>7</v>
      </c>
      <c r="S1312" s="305">
        <v>41</v>
      </c>
      <c r="W1312" s="309"/>
      <c r="X1312" s="309"/>
      <c r="AB1312" s="309"/>
      <c r="AC1312" s="309">
        <v>0</v>
      </c>
      <c r="AD1312" s="309">
        <v>8.9999999999999993E-3</v>
      </c>
      <c r="AE1312" s="309">
        <v>2.4E-2</v>
      </c>
      <c r="AF1312" s="309">
        <v>4.0000000000000001E-3</v>
      </c>
      <c r="AG1312" s="309">
        <v>0.08</v>
      </c>
      <c r="AH1312" s="309" t="s">
        <v>493</v>
      </c>
      <c r="AI1312" s="309">
        <v>1.8</v>
      </c>
      <c r="AJ1312" s="309">
        <v>1E-3</v>
      </c>
      <c r="AL1312" s="309"/>
    </row>
    <row r="1313" spans="2:38" ht="15" customHeight="1">
      <c r="B1313" s="456" t="s">
        <v>537</v>
      </c>
      <c r="C1313" s="458"/>
      <c r="D1313" s="293" t="s">
        <v>514</v>
      </c>
      <c r="E1313" s="294">
        <v>1</v>
      </c>
      <c r="F1313" s="295">
        <v>0</v>
      </c>
      <c r="G1313" s="295">
        <v>5</v>
      </c>
      <c r="H1313" s="295">
        <v>5</v>
      </c>
      <c r="I1313" s="295">
        <v>34</v>
      </c>
      <c r="J1313" s="295">
        <v>13</v>
      </c>
      <c r="K1313" s="295">
        <v>3</v>
      </c>
      <c r="L1313" s="295">
        <v>0.06</v>
      </c>
      <c r="M1313" s="295">
        <v>1.91</v>
      </c>
      <c r="N1313" s="295">
        <v>1.97</v>
      </c>
      <c r="O1313" s="295"/>
      <c r="P1313" s="295" t="s">
        <v>531</v>
      </c>
      <c r="Q1313" s="295">
        <v>0.7</v>
      </c>
      <c r="R1313" s="295">
        <v>8.6999999999999993</v>
      </c>
      <c r="S1313" s="296">
        <v>34</v>
      </c>
      <c r="W1313" s="309"/>
      <c r="X1313" s="309"/>
      <c r="AB1313" s="309"/>
      <c r="AC1313" s="309">
        <v>2</v>
      </c>
      <c r="AD1313" s="309">
        <v>7.0000000000000001E-3</v>
      </c>
      <c r="AE1313" s="309">
        <v>1.9E-2</v>
      </c>
      <c r="AF1313" s="309">
        <v>8.0000000000000002E-3</v>
      </c>
      <c r="AG1313" s="309">
        <v>0.1</v>
      </c>
      <c r="AH1313" s="309" t="s">
        <v>536</v>
      </c>
      <c r="AI1313" s="309">
        <v>0.2</v>
      </c>
      <c r="AJ1313" s="309">
        <v>1E-3</v>
      </c>
      <c r="AL1313" s="309"/>
    </row>
    <row r="1314" spans="2:38" ht="15" customHeight="1">
      <c r="B1314" s="456"/>
      <c r="C1314" s="458"/>
      <c r="D1314" s="297" t="s">
        <v>516</v>
      </c>
      <c r="E1314" s="298">
        <v>1</v>
      </c>
      <c r="F1314" s="299">
        <v>0</v>
      </c>
      <c r="G1314" s="299">
        <v>4</v>
      </c>
      <c r="H1314" s="299">
        <v>4</v>
      </c>
      <c r="I1314" s="299">
        <v>37</v>
      </c>
      <c r="J1314" s="299">
        <v>15</v>
      </c>
      <c r="K1314" s="299">
        <v>1</v>
      </c>
      <c r="L1314" s="299">
        <v>0.06</v>
      </c>
      <c r="M1314" s="299">
        <v>1.9</v>
      </c>
      <c r="N1314" s="299">
        <v>1.96</v>
      </c>
      <c r="O1314" s="299"/>
      <c r="P1314" s="299" t="s">
        <v>531</v>
      </c>
      <c r="Q1314" s="299">
        <v>1.7</v>
      </c>
      <c r="R1314" s="299">
        <v>9.9</v>
      </c>
      <c r="S1314" s="300">
        <v>29</v>
      </c>
      <c r="W1314" s="309"/>
      <c r="X1314" s="309"/>
      <c r="AB1314" s="309"/>
      <c r="AC1314" s="309">
        <v>3</v>
      </c>
      <c r="AD1314" s="309">
        <v>8.9999999999999993E-3</v>
      </c>
      <c r="AE1314" s="309">
        <v>8.0000000000000002E-3</v>
      </c>
      <c r="AF1314" s="309">
        <v>1.7000000000000001E-2</v>
      </c>
      <c r="AG1314" s="309">
        <v>0.1</v>
      </c>
      <c r="AH1314" s="309" t="s">
        <v>536</v>
      </c>
      <c r="AI1314" s="309">
        <v>0</v>
      </c>
      <c r="AJ1314" s="309">
        <v>1E-3</v>
      </c>
      <c r="AL1314" s="309"/>
    </row>
    <row r="1315" spans="2:38" ht="15" customHeight="1">
      <c r="B1315" s="456"/>
      <c r="C1315" s="458"/>
      <c r="D1315" s="297" t="s">
        <v>517</v>
      </c>
      <c r="E1315" s="298">
        <v>1</v>
      </c>
      <c r="F1315" s="299">
        <v>0</v>
      </c>
      <c r="G1315" s="299">
        <v>3</v>
      </c>
      <c r="H1315" s="299">
        <v>3</v>
      </c>
      <c r="I1315" s="299">
        <v>38</v>
      </c>
      <c r="J1315" s="299">
        <v>13</v>
      </c>
      <c r="K1315" s="299">
        <v>-3</v>
      </c>
      <c r="L1315" s="299">
        <v>0.06</v>
      </c>
      <c r="M1315" s="299">
        <v>1.89</v>
      </c>
      <c r="N1315" s="299">
        <v>1.95</v>
      </c>
      <c r="O1315" s="299"/>
      <c r="P1315" s="299" t="s">
        <v>530</v>
      </c>
      <c r="Q1315" s="299">
        <v>0.9</v>
      </c>
      <c r="R1315" s="299">
        <v>10.4</v>
      </c>
      <c r="S1315" s="300">
        <v>28</v>
      </c>
      <c r="W1315" s="309"/>
      <c r="X1315" s="309"/>
      <c r="AB1315" s="309"/>
      <c r="AC1315" s="309">
        <v>15</v>
      </c>
      <c r="AD1315" s="309">
        <v>1.4E-2</v>
      </c>
      <c r="AE1315" s="309">
        <v>4.0000000000000001E-3</v>
      </c>
      <c r="AF1315" s="309">
        <v>2.9000000000000001E-2</v>
      </c>
      <c r="AG1315" s="309">
        <v>0.12</v>
      </c>
      <c r="AH1315" s="309" t="s">
        <v>498</v>
      </c>
      <c r="AI1315" s="309">
        <v>1.1000000000000001</v>
      </c>
      <c r="AJ1315" s="309">
        <v>1E-3</v>
      </c>
      <c r="AL1315" s="309"/>
    </row>
    <row r="1316" spans="2:38" ht="15" customHeight="1">
      <c r="B1316" s="456"/>
      <c r="C1316" s="458"/>
      <c r="D1316" s="297" t="s">
        <v>519</v>
      </c>
      <c r="E1316" s="298">
        <v>1</v>
      </c>
      <c r="F1316" s="299">
        <v>0</v>
      </c>
      <c r="G1316" s="299">
        <v>4</v>
      </c>
      <c r="H1316" s="299">
        <v>4</v>
      </c>
      <c r="I1316" s="299">
        <v>41</v>
      </c>
      <c r="J1316" s="299">
        <v>10</v>
      </c>
      <c r="K1316" s="299">
        <v>3</v>
      </c>
      <c r="L1316" s="299">
        <v>7.0000000000000007E-2</v>
      </c>
      <c r="M1316" s="299">
        <v>1.89</v>
      </c>
      <c r="N1316" s="299">
        <v>1.96</v>
      </c>
      <c r="O1316" s="299"/>
      <c r="P1316" s="299" t="s">
        <v>530</v>
      </c>
      <c r="Q1316" s="299">
        <v>0.8</v>
      </c>
      <c r="R1316" s="299">
        <v>10.6</v>
      </c>
      <c r="S1316" s="300">
        <v>27</v>
      </c>
      <c r="W1316" s="309"/>
      <c r="X1316" s="309"/>
      <c r="AB1316" s="309"/>
      <c r="AC1316" s="309">
        <v>46</v>
      </c>
      <c r="AD1316" s="309">
        <v>4.1000000000000002E-2</v>
      </c>
      <c r="AE1316" s="309">
        <v>6.0000000000000001E-3</v>
      </c>
      <c r="AF1316" s="309">
        <v>3.6999999999999998E-2</v>
      </c>
      <c r="AG1316" s="309">
        <v>0.17</v>
      </c>
      <c r="AH1316" s="309" t="s">
        <v>535</v>
      </c>
      <c r="AI1316" s="309">
        <v>0.3</v>
      </c>
      <c r="AJ1316" s="309">
        <v>1E-3</v>
      </c>
      <c r="AL1316" s="309"/>
    </row>
    <row r="1317" spans="2:38" ht="15" customHeight="1">
      <c r="B1317" s="456"/>
      <c r="C1317" s="458"/>
      <c r="D1317" s="297" t="s">
        <v>520</v>
      </c>
      <c r="E1317" s="298">
        <v>1</v>
      </c>
      <c r="F1317" s="299">
        <v>0</v>
      </c>
      <c r="G1317" s="299">
        <v>4</v>
      </c>
      <c r="H1317" s="299">
        <v>4</v>
      </c>
      <c r="I1317" s="299">
        <v>41</v>
      </c>
      <c r="J1317" s="299">
        <v>11</v>
      </c>
      <c r="K1317" s="299">
        <v>6</v>
      </c>
      <c r="L1317" s="299">
        <v>0.08</v>
      </c>
      <c r="M1317" s="299">
        <v>1.87</v>
      </c>
      <c r="N1317" s="299">
        <v>1.95</v>
      </c>
      <c r="O1317" s="299"/>
      <c r="P1317" s="299" t="s">
        <v>539</v>
      </c>
      <c r="Q1317" s="299">
        <v>1.6</v>
      </c>
      <c r="R1317" s="299">
        <v>11.5</v>
      </c>
      <c r="S1317" s="300">
        <v>27</v>
      </c>
      <c r="W1317" s="309"/>
      <c r="X1317" s="309"/>
      <c r="AB1317" s="309"/>
      <c r="AC1317" s="309">
        <v>8</v>
      </c>
      <c r="AD1317" s="309">
        <v>2.5000000000000001E-2</v>
      </c>
      <c r="AE1317" s="309">
        <v>2.4E-2</v>
      </c>
      <c r="AF1317" s="309">
        <v>1.4E-2</v>
      </c>
      <c r="AG1317" s="309">
        <v>0.13</v>
      </c>
      <c r="AH1317" s="309" t="s">
        <v>498</v>
      </c>
      <c r="AI1317" s="309">
        <v>2.2999999999999998</v>
      </c>
      <c r="AJ1317" s="309">
        <v>1E-3</v>
      </c>
      <c r="AL1317" s="309"/>
    </row>
    <row r="1318" spans="2:38" ht="15" customHeight="1">
      <c r="B1318" s="456"/>
      <c r="C1318" s="458"/>
      <c r="D1318" s="297" t="s">
        <v>521</v>
      </c>
      <c r="E1318" s="298">
        <v>1</v>
      </c>
      <c r="F1318" s="299">
        <v>0</v>
      </c>
      <c r="G1318" s="299">
        <v>4</v>
      </c>
      <c r="H1318" s="299">
        <v>4</v>
      </c>
      <c r="I1318" s="299">
        <v>42</v>
      </c>
      <c r="J1318" s="299">
        <v>16</v>
      </c>
      <c r="K1318" s="299">
        <v>4</v>
      </c>
      <c r="L1318" s="299">
        <v>0.06</v>
      </c>
      <c r="M1318" s="299">
        <v>1.87</v>
      </c>
      <c r="N1318" s="299">
        <v>1.93</v>
      </c>
      <c r="O1318" s="299"/>
      <c r="P1318" s="299" t="s">
        <v>518</v>
      </c>
      <c r="Q1318" s="299">
        <v>1.3</v>
      </c>
      <c r="R1318" s="299">
        <v>10.9</v>
      </c>
      <c r="S1318" s="300">
        <v>28</v>
      </c>
      <c r="W1318" s="309"/>
      <c r="X1318" s="309"/>
      <c r="AB1318" s="309"/>
      <c r="AC1318" s="309">
        <v>3</v>
      </c>
      <c r="AD1318" s="309">
        <v>1.2999999999999999E-2</v>
      </c>
      <c r="AE1318" s="309">
        <v>3.4000000000000002E-2</v>
      </c>
      <c r="AF1318" s="309">
        <v>5.0000000000000001E-3</v>
      </c>
      <c r="AG1318" s="309">
        <v>0.06</v>
      </c>
      <c r="AH1318" s="309" t="s">
        <v>531</v>
      </c>
      <c r="AI1318" s="309">
        <v>0.7</v>
      </c>
      <c r="AJ1318" s="309">
        <v>1E-3</v>
      </c>
      <c r="AL1318" s="309"/>
    </row>
    <row r="1319" spans="2:38" ht="15" customHeight="1">
      <c r="B1319" s="456"/>
      <c r="C1319" s="458"/>
      <c r="D1319" s="297" t="s">
        <v>522</v>
      </c>
      <c r="E1319" s="298">
        <v>1</v>
      </c>
      <c r="F1319" s="299">
        <v>0</v>
      </c>
      <c r="G1319" s="299">
        <v>5</v>
      </c>
      <c r="H1319" s="299">
        <v>5</v>
      </c>
      <c r="I1319" s="299">
        <v>41</v>
      </c>
      <c r="J1319" s="299">
        <v>5</v>
      </c>
      <c r="K1319" s="299">
        <v>8</v>
      </c>
      <c r="L1319" s="299">
        <v>0.09</v>
      </c>
      <c r="M1319" s="299">
        <v>1.89</v>
      </c>
      <c r="N1319" s="299">
        <v>1.98</v>
      </c>
      <c r="O1319" s="299"/>
      <c r="P1319" s="299" t="s">
        <v>506</v>
      </c>
      <c r="Q1319" s="299">
        <v>0.9</v>
      </c>
      <c r="R1319" s="299">
        <v>7.4</v>
      </c>
      <c r="S1319" s="300">
        <v>31</v>
      </c>
      <c r="W1319" s="309"/>
      <c r="X1319" s="309"/>
      <c r="AB1319" s="309"/>
      <c r="AC1319" s="309">
        <v>1</v>
      </c>
      <c r="AD1319" s="309">
        <v>1.4999999999999999E-2</v>
      </c>
      <c r="AE1319" s="309">
        <v>3.6999999999999998E-2</v>
      </c>
      <c r="AF1319" s="309">
        <v>4.0000000000000001E-3</v>
      </c>
      <c r="AG1319" s="309">
        <v>0.06</v>
      </c>
      <c r="AH1319" s="309" t="s">
        <v>531</v>
      </c>
      <c r="AI1319" s="309">
        <v>1.7</v>
      </c>
      <c r="AJ1319" s="309">
        <v>1E-3</v>
      </c>
      <c r="AL1319" s="309"/>
    </row>
    <row r="1320" spans="2:38" ht="15" customHeight="1">
      <c r="B1320" s="456"/>
      <c r="C1320" s="458"/>
      <c r="D1320" s="297" t="s">
        <v>523</v>
      </c>
      <c r="E1320" s="298">
        <v>1</v>
      </c>
      <c r="F1320" s="299">
        <v>0</v>
      </c>
      <c r="G1320" s="299">
        <v>22</v>
      </c>
      <c r="H1320" s="299">
        <v>22</v>
      </c>
      <c r="I1320" s="299">
        <v>22</v>
      </c>
      <c r="J1320" s="299">
        <v>11</v>
      </c>
      <c r="K1320" s="299">
        <v>14</v>
      </c>
      <c r="L1320" s="299">
        <v>0.13</v>
      </c>
      <c r="M1320" s="299">
        <v>1.9</v>
      </c>
      <c r="N1320" s="299">
        <v>2.0299999999999998</v>
      </c>
      <c r="O1320" s="299"/>
      <c r="P1320" s="299" t="s">
        <v>506</v>
      </c>
      <c r="Q1320" s="299">
        <v>2.1</v>
      </c>
      <c r="R1320" s="299">
        <v>6.3</v>
      </c>
      <c r="S1320" s="300">
        <v>37</v>
      </c>
      <c r="W1320" s="309"/>
      <c r="X1320" s="309"/>
      <c r="AB1320" s="309"/>
      <c r="AC1320" s="309">
        <v>-3</v>
      </c>
      <c r="AD1320" s="309">
        <v>1.2999999999999999E-2</v>
      </c>
      <c r="AE1320" s="309">
        <v>3.7999999999999999E-2</v>
      </c>
      <c r="AF1320" s="309">
        <v>3.0000000000000001E-3</v>
      </c>
      <c r="AG1320" s="309">
        <v>0.06</v>
      </c>
      <c r="AH1320" s="309" t="s">
        <v>530</v>
      </c>
      <c r="AI1320" s="309">
        <v>0.9</v>
      </c>
      <c r="AJ1320" s="309">
        <v>1E-3</v>
      </c>
      <c r="AL1320" s="309"/>
    </row>
    <row r="1321" spans="2:38" ht="15" customHeight="1">
      <c r="B1321" s="456"/>
      <c r="C1321" s="458"/>
      <c r="D1321" s="297" t="s">
        <v>524</v>
      </c>
      <c r="E1321" s="298">
        <v>1</v>
      </c>
      <c r="F1321" s="299">
        <v>0</v>
      </c>
      <c r="G1321" s="299">
        <v>13</v>
      </c>
      <c r="H1321" s="299">
        <v>13</v>
      </c>
      <c r="I1321" s="299">
        <v>24</v>
      </c>
      <c r="J1321" s="299">
        <v>19</v>
      </c>
      <c r="K1321" s="299">
        <v>15</v>
      </c>
      <c r="L1321" s="299">
        <v>0.11</v>
      </c>
      <c r="M1321" s="299">
        <v>1.9</v>
      </c>
      <c r="N1321" s="299">
        <v>2.0099999999999998</v>
      </c>
      <c r="O1321" s="299"/>
      <c r="P1321" s="299" t="s">
        <v>498</v>
      </c>
      <c r="Q1321" s="299">
        <v>1.7</v>
      </c>
      <c r="R1321" s="299">
        <v>5.3</v>
      </c>
      <c r="S1321" s="300">
        <v>43</v>
      </c>
      <c r="W1321" s="309"/>
      <c r="X1321" s="309"/>
      <c r="AB1321" s="309"/>
      <c r="AC1321" s="309">
        <v>3</v>
      </c>
      <c r="AD1321" s="309">
        <v>0.01</v>
      </c>
      <c r="AE1321" s="309">
        <v>4.1000000000000002E-2</v>
      </c>
      <c r="AF1321" s="309">
        <v>4.0000000000000001E-3</v>
      </c>
      <c r="AG1321" s="309">
        <v>7.0000000000000007E-2</v>
      </c>
      <c r="AH1321" s="309" t="s">
        <v>530</v>
      </c>
      <c r="AI1321" s="309">
        <v>0.8</v>
      </c>
      <c r="AJ1321" s="309">
        <v>1E-3</v>
      </c>
      <c r="AL1321" s="309"/>
    </row>
    <row r="1322" spans="2:38" ht="15" customHeight="1">
      <c r="B1322" s="456"/>
      <c r="C1322" s="458"/>
      <c r="D1322" s="297" t="s">
        <v>525</v>
      </c>
      <c r="E1322" s="298">
        <v>1</v>
      </c>
      <c r="F1322" s="299">
        <v>0</v>
      </c>
      <c r="G1322" s="299">
        <v>8</v>
      </c>
      <c r="H1322" s="299">
        <v>8</v>
      </c>
      <c r="I1322" s="299">
        <v>26</v>
      </c>
      <c r="J1322" s="299">
        <v>15</v>
      </c>
      <c r="K1322" s="299">
        <v>13</v>
      </c>
      <c r="L1322" s="299">
        <v>0.11</v>
      </c>
      <c r="M1322" s="299">
        <v>1.89</v>
      </c>
      <c r="N1322" s="299">
        <v>2</v>
      </c>
      <c r="O1322" s="299"/>
      <c r="P1322" s="299" t="s">
        <v>498</v>
      </c>
      <c r="Q1322" s="299">
        <v>2.5</v>
      </c>
      <c r="R1322" s="299">
        <v>3.4</v>
      </c>
      <c r="S1322" s="300">
        <v>49</v>
      </c>
      <c r="W1322" s="309"/>
      <c r="X1322" s="309"/>
      <c r="AB1322" s="309"/>
      <c r="AC1322" s="309">
        <v>6</v>
      </c>
      <c r="AD1322" s="309">
        <v>1.0999999999999999E-2</v>
      </c>
      <c r="AE1322" s="309">
        <v>4.1000000000000002E-2</v>
      </c>
      <c r="AF1322" s="309">
        <v>4.0000000000000001E-3</v>
      </c>
      <c r="AG1322" s="309">
        <v>0.08</v>
      </c>
      <c r="AH1322" s="309" t="s">
        <v>539</v>
      </c>
      <c r="AI1322" s="309">
        <v>1.6</v>
      </c>
      <c r="AJ1322" s="309">
        <v>1E-3</v>
      </c>
      <c r="AL1322" s="309"/>
    </row>
    <row r="1323" spans="2:38" ht="15" customHeight="1">
      <c r="B1323" s="456"/>
      <c r="C1323" s="458"/>
      <c r="D1323" s="297" t="s">
        <v>526</v>
      </c>
      <c r="E1323" s="298">
        <v>1</v>
      </c>
      <c r="F1323" s="299">
        <v>0</v>
      </c>
      <c r="G1323" s="299">
        <v>6</v>
      </c>
      <c r="H1323" s="299">
        <v>6</v>
      </c>
      <c r="I1323" s="299">
        <v>24</v>
      </c>
      <c r="J1323" s="299">
        <v>7</v>
      </c>
      <c r="K1323" s="299">
        <v>8</v>
      </c>
      <c r="L1323" s="299">
        <v>0.08</v>
      </c>
      <c r="M1323" s="299">
        <v>1.96</v>
      </c>
      <c r="N1323" s="299">
        <v>2.04</v>
      </c>
      <c r="O1323" s="299"/>
      <c r="P1323" s="299" t="s">
        <v>493</v>
      </c>
      <c r="Q1323" s="299">
        <v>2.9</v>
      </c>
      <c r="R1323" s="299">
        <v>2.7</v>
      </c>
      <c r="S1323" s="300">
        <v>52</v>
      </c>
      <c r="W1323" s="309"/>
      <c r="X1323" s="309"/>
      <c r="AB1323" s="309"/>
      <c r="AC1323" s="309">
        <v>4</v>
      </c>
      <c r="AD1323" s="309">
        <v>1.6E-2</v>
      </c>
      <c r="AE1323" s="309">
        <v>4.2000000000000003E-2</v>
      </c>
      <c r="AF1323" s="309">
        <v>4.0000000000000001E-3</v>
      </c>
      <c r="AG1323" s="309">
        <v>0.06</v>
      </c>
      <c r="AH1323" s="309" t="s">
        <v>518</v>
      </c>
      <c r="AI1323" s="309">
        <v>1.3</v>
      </c>
      <c r="AJ1323" s="309">
        <v>1E-3</v>
      </c>
      <c r="AL1323" s="309"/>
    </row>
    <row r="1324" spans="2:38" ht="15" customHeight="1">
      <c r="B1324" s="456"/>
      <c r="C1324" s="458"/>
      <c r="D1324" s="297" t="s">
        <v>527</v>
      </c>
      <c r="E1324" s="298">
        <v>1</v>
      </c>
      <c r="F1324" s="299">
        <v>0</v>
      </c>
      <c r="G1324" s="299">
        <v>5</v>
      </c>
      <c r="H1324" s="299">
        <v>5</v>
      </c>
      <c r="I1324" s="299">
        <v>24</v>
      </c>
      <c r="J1324" s="299">
        <v>9</v>
      </c>
      <c r="K1324" s="299">
        <v>4</v>
      </c>
      <c r="L1324" s="299">
        <v>7.0000000000000007E-2</v>
      </c>
      <c r="M1324" s="299">
        <v>1.92</v>
      </c>
      <c r="N1324" s="299">
        <v>1.99</v>
      </c>
      <c r="O1324" s="299"/>
      <c r="P1324" s="299" t="s">
        <v>498</v>
      </c>
      <c r="Q1324" s="299">
        <v>2.9</v>
      </c>
      <c r="R1324" s="299">
        <v>1.8</v>
      </c>
      <c r="S1324" s="300">
        <v>56</v>
      </c>
      <c r="W1324" s="309"/>
      <c r="X1324" s="309"/>
      <c r="AB1324" s="309"/>
      <c r="AC1324" s="309">
        <v>8</v>
      </c>
      <c r="AD1324" s="309">
        <v>5.0000000000000001E-3</v>
      </c>
      <c r="AE1324" s="309">
        <v>4.1000000000000002E-2</v>
      </c>
      <c r="AF1324" s="309">
        <v>5.0000000000000001E-3</v>
      </c>
      <c r="AG1324" s="309">
        <v>0.09</v>
      </c>
      <c r="AH1324" s="309" t="s">
        <v>506</v>
      </c>
      <c r="AI1324" s="309">
        <v>0.9</v>
      </c>
      <c r="AJ1324" s="309">
        <v>1E-3</v>
      </c>
      <c r="AL1324" s="309"/>
    </row>
    <row r="1325" spans="2:38" ht="15" customHeight="1">
      <c r="B1325" s="456"/>
      <c r="C1325" s="458"/>
      <c r="D1325" s="297" t="s">
        <v>528</v>
      </c>
      <c r="E1325" s="298">
        <v>1</v>
      </c>
      <c r="F1325" s="299">
        <v>0</v>
      </c>
      <c r="G1325" s="299">
        <v>3</v>
      </c>
      <c r="H1325" s="299">
        <v>3</v>
      </c>
      <c r="I1325" s="299">
        <v>23</v>
      </c>
      <c r="J1325" s="299">
        <v>9</v>
      </c>
      <c r="K1325" s="299">
        <v>5</v>
      </c>
      <c r="L1325" s="299">
        <v>7.0000000000000007E-2</v>
      </c>
      <c r="M1325" s="299">
        <v>1.93</v>
      </c>
      <c r="N1325" s="299">
        <v>2</v>
      </c>
      <c r="O1325" s="299"/>
      <c r="P1325" s="299" t="s">
        <v>498</v>
      </c>
      <c r="Q1325" s="299">
        <v>2.6</v>
      </c>
      <c r="R1325" s="299">
        <v>2</v>
      </c>
      <c r="S1325" s="300">
        <v>53</v>
      </c>
      <c r="W1325" s="309"/>
      <c r="X1325" s="309"/>
      <c r="AB1325" s="309"/>
      <c r="AC1325" s="309">
        <v>14</v>
      </c>
      <c r="AD1325" s="309">
        <v>1.0999999999999999E-2</v>
      </c>
      <c r="AE1325" s="309">
        <v>2.1999999999999999E-2</v>
      </c>
      <c r="AF1325" s="309">
        <v>2.1999999999999999E-2</v>
      </c>
      <c r="AG1325" s="309">
        <v>0.13</v>
      </c>
      <c r="AH1325" s="309" t="s">
        <v>506</v>
      </c>
      <c r="AI1325" s="309">
        <v>2.1</v>
      </c>
      <c r="AJ1325" s="309">
        <v>1E-3</v>
      </c>
      <c r="AL1325" s="309"/>
    </row>
    <row r="1326" spans="2:38" ht="15" customHeight="1">
      <c r="B1326" s="456"/>
      <c r="C1326" s="459"/>
      <c r="D1326" s="297" t="s">
        <v>529</v>
      </c>
      <c r="E1326" s="298">
        <v>1</v>
      </c>
      <c r="F1326" s="299">
        <v>0</v>
      </c>
      <c r="G1326" s="299">
        <v>3</v>
      </c>
      <c r="H1326" s="299">
        <v>3</v>
      </c>
      <c r="I1326" s="299">
        <v>23</v>
      </c>
      <c r="J1326" s="299">
        <v>9</v>
      </c>
      <c r="K1326" s="299">
        <v>4</v>
      </c>
      <c r="L1326" s="299">
        <v>7.0000000000000007E-2</v>
      </c>
      <c r="M1326" s="299">
        <v>1.92</v>
      </c>
      <c r="N1326" s="299">
        <v>1.99</v>
      </c>
      <c r="O1326" s="299"/>
      <c r="P1326" s="299" t="s">
        <v>506</v>
      </c>
      <c r="Q1326" s="299">
        <v>2.8</v>
      </c>
      <c r="R1326" s="299">
        <v>0.3</v>
      </c>
      <c r="S1326" s="300">
        <v>55</v>
      </c>
      <c r="W1326" s="309"/>
      <c r="X1326" s="309"/>
      <c r="AB1326" s="309"/>
      <c r="AC1326" s="309">
        <v>15</v>
      </c>
      <c r="AD1326" s="309">
        <v>1.9E-2</v>
      </c>
      <c r="AE1326" s="309">
        <v>2.4E-2</v>
      </c>
      <c r="AF1326" s="309">
        <v>1.2999999999999999E-2</v>
      </c>
      <c r="AG1326" s="309">
        <v>0.11</v>
      </c>
      <c r="AH1326" s="309" t="s">
        <v>498</v>
      </c>
      <c r="AI1326" s="309">
        <v>1.7</v>
      </c>
      <c r="AJ1326" s="309">
        <v>1E-3</v>
      </c>
      <c r="AL1326" s="309"/>
    </row>
    <row r="1327" spans="2:38" ht="15" customHeight="1">
      <c r="B1327" s="456"/>
      <c r="C1327" s="457">
        <v>42764</v>
      </c>
      <c r="D1327" s="297" t="s">
        <v>492</v>
      </c>
      <c r="E1327" s="298">
        <v>1</v>
      </c>
      <c r="F1327" s="299">
        <v>0</v>
      </c>
      <c r="G1327" s="299">
        <v>3</v>
      </c>
      <c r="H1327" s="299">
        <v>3</v>
      </c>
      <c r="I1327" s="299">
        <v>25</v>
      </c>
      <c r="J1327" s="299">
        <v>16</v>
      </c>
      <c r="K1327" s="299">
        <v>9</v>
      </c>
      <c r="L1327" s="299">
        <v>7.0000000000000007E-2</v>
      </c>
      <c r="M1327" s="299">
        <v>1.97</v>
      </c>
      <c r="N1327" s="299">
        <v>2.04</v>
      </c>
      <c r="O1327" s="299"/>
      <c r="P1327" s="299" t="s">
        <v>498</v>
      </c>
      <c r="Q1327" s="299">
        <v>3.2</v>
      </c>
      <c r="R1327" s="299">
        <v>-0.6</v>
      </c>
      <c r="S1327" s="300">
        <v>58</v>
      </c>
      <c r="W1327" s="309"/>
      <c r="AB1327" s="309"/>
      <c r="AC1327" s="309">
        <v>13</v>
      </c>
      <c r="AD1327" s="309">
        <v>1.4999999999999999E-2</v>
      </c>
      <c r="AE1327" s="309">
        <v>2.5999999999999999E-2</v>
      </c>
      <c r="AF1327" s="309">
        <v>8.0000000000000002E-3</v>
      </c>
      <c r="AG1327" s="309">
        <v>0.11</v>
      </c>
      <c r="AH1327" s="309" t="s">
        <v>498</v>
      </c>
      <c r="AI1327" s="309">
        <v>2.5</v>
      </c>
      <c r="AJ1327" s="309">
        <v>1E-3</v>
      </c>
      <c r="AL1327" s="309"/>
    </row>
    <row r="1328" spans="2:38" ht="15" customHeight="1">
      <c r="B1328" s="456"/>
      <c r="C1328" s="458"/>
      <c r="D1328" s="297" t="s">
        <v>495</v>
      </c>
      <c r="E1328" s="298">
        <v>1</v>
      </c>
      <c r="F1328" s="299">
        <v>0</v>
      </c>
      <c r="G1328" s="299">
        <v>2</v>
      </c>
      <c r="H1328" s="299">
        <v>2</v>
      </c>
      <c r="I1328" s="299">
        <v>23</v>
      </c>
      <c r="J1328" s="299">
        <v>11</v>
      </c>
      <c r="K1328" s="299">
        <v>6</v>
      </c>
      <c r="L1328" s="299">
        <v>0.08</v>
      </c>
      <c r="M1328" s="299">
        <v>2.0099999999999998</v>
      </c>
      <c r="N1328" s="299">
        <v>2.09</v>
      </c>
      <c r="O1328" s="299"/>
      <c r="P1328" s="299" t="s">
        <v>498</v>
      </c>
      <c r="Q1328" s="299">
        <v>2.8</v>
      </c>
      <c r="R1328" s="299">
        <v>0.4</v>
      </c>
      <c r="S1328" s="300">
        <v>55</v>
      </c>
      <c r="W1328" s="309"/>
      <c r="X1328" s="309"/>
      <c r="AB1328" s="309"/>
      <c r="AC1328" s="309">
        <v>8</v>
      </c>
      <c r="AD1328" s="309">
        <v>7.0000000000000001E-3</v>
      </c>
      <c r="AE1328" s="309">
        <v>2.4E-2</v>
      </c>
      <c r="AF1328" s="309">
        <v>6.0000000000000001E-3</v>
      </c>
      <c r="AG1328" s="309">
        <v>0.08</v>
      </c>
      <c r="AH1328" s="309" t="s">
        <v>493</v>
      </c>
      <c r="AI1328" s="309">
        <v>2.9</v>
      </c>
      <c r="AJ1328" s="309">
        <v>1E-3</v>
      </c>
      <c r="AL1328" s="309"/>
    </row>
    <row r="1329" spans="2:38" ht="15" customHeight="1">
      <c r="B1329" s="456"/>
      <c r="C1329" s="458"/>
      <c r="D1329" s="297" t="s">
        <v>497</v>
      </c>
      <c r="E1329" s="298">
        <v>1</v>
      </c>
      <c r="F1329" s="299">
        <v>0</v>
      </c>
      <c r="G1329" s="299">
        <v>3</v>
      </c>
      <c r="H1329" s="299">
        <v>3</v>
      </c>
      <c r="I1329" s="299">
        <v>19</v>
      </c>
      <c r="J1329" s="299">
        <v>9</v>
      </c>
      <c r="K1329" s="299">
        <v>6</v>
      </c>
      <c r="L1329" s="299">
        <v>7.0000000000000007E-2</v>
      </c>
      <c r="M1329" s="299">
        <v>1.95</v>
      </c>
      <c r="N1329" s="299">
        <v>2.02</v>
      </c>
      <c r="O1329" s="299"/>
      <c r="P1329" s="299" t="s">
        <v>493</v>
      </c>
      <c r="Q1329" s="299">
        <v>2.7</v>
      </c>
      <c r="R1329" s="299">
        <v>0.3</v>
      </c>
      <c r="S1329" s="300">
        <v>54</v>
      </c>
      <c r="W1329" s="309"/>
      <c r="X1329" s="309"/>
      <c r="AB1329" s="309"/>
      <c r="AC1329" s="309">
        <v>4</v>
      </c>
      <c r="AD1329" s="309">
        <v>8.9999999999999993E-3</v>
      </c>
      <c r="AE1329" s="309">
        <v>2.4E-2</v>
      </c>
      <c r="AF1329" s="309">
        <v>5.0000000000000001E-3</v>
      </c>
      <c r="AG1329" s="309">
        <v>7.0000000000000007E-2</v>
      </c>
      <c r="AH1329" s="309" t="s">
        <v>498</v>
      </c>
      <c r="AI1329" s="309">
        <v>2.9</v>
      </c>
      <c r="AJ1329" s="309">
        <v>1E-3</v>
      </c>
      <c r="AL1329" s="309"/>
    </row>
    <row r="1330" spans="2:38" ht="15" customHeight="1">
      <c r="B1330" s="456"/>
      <c r="C1330" s="458"/>
      <c r="D1330" s="297" t="s">
        <v>500</v>
      </c>
      <c r="E1330" s="298">
        <v>0</v>
      </c>
      <c r="F1330" s="299">
        <v>0</v>
      </c>
      <c r="G1330" s="299">
        <v>3</v>
      </c>
      <c r="H1330" s="299">
        <v>3</v>
      </c>
      <c r="I1330" s="299">
        <v>18</v>
      </c>
      <c r="J1330" s="299">
        <v>12</v>
      </c>
      <c r="K1330" s="299">
        <v>7</v>
      </c>
      <c r="L1330" s="299">
        <v>0.06</v>
      </c>
      <c r="M1330" s="299">
        <v>1.99</v>
      </c>
      <c r="N1330" s="299">
        <v>2.0499999999999998</v>
      </c>
      <c r="O1330" s="299"/>
      <c r="P1330" s="299" t="s">
        <v>498</v>
      </c>
      <c r="Q1330" s="299">
        <v>3.1</v>
      </c>
      <c r="R1330" s="299">
        <v>1.2</v>
      </c>
      <c r="S1330" s="300">
        <v>54</v>
      </c>
      <c r="W1330" s="309"/>
      <c r="X1330" s="309"/>
      <c r="AB1330" s="309"/>
      <c r="AC1330" s="309">
        <v>5</v>
      </c>
      <c r="AD1330" s="309">
        <v>8.9999999999999993E-3</v>
      </c>
      <c r="AE1330" s="309">
        <v>2.3E-2</v>
      </c>
      <c r="AF1330" s="309">
        <v>3.0000000000000001E-3</v>
      </c>
      <c r="AG1330" s="309">
        <v>7.0000000000000007E-2</v>
      </c>
      <c r="AH1330" s="309" t="s">
        <v>498</v>
      </c>
      <c r="AI1330" s="309">
        <v>2.6</v>
      </c>
      <c r="AJ1330" s="309">
        <v>1E-3</v>
      </c>
      <c r="AL1330" s="309"/>
    </row>
    <row r="1331" spans="2:38" ht="15" customHeight="1">
      <c r="B1331" s="456"/>
      <c r="C1331" s="458"/>
      <c r="D1331" s="297" t="s">
        <v>503</v>
      </c>
      <c r="E1331" s="298">
        <v>1</v>
      </c>
      <c r="F1331" s="299">
        <v>0</v>
      </c>
      <c r="G1331" s="299">
        <v>4</v>
      </c>
      <c r="H1331" s="299">
        <v>4</v>
      </c>
      <c r="I1331" s="299">
        <v>18</v>
      </c>
      <c r="J1331" s="299">
        <v>14</v>
      </c>
      <c r="K1331" s="299">
        <v>6</v>
      </c>
      <c r="L1331" s="299">
        <v>0.08</v>
      </c>
      <c r="M1331" s="299">
        <v>1.96</v>
      </c>
      <c r="N1331" s="299">
        <v>2.04</v>
      </c>
      <c r="O1331" s="299"/>
      <c r="P1331" s="299" t="s">
        <v>498</v>
      </c>
      <c r="Q1331" s="299">
        <v>2.2999999999999998</v>
      </c>
      <c r="R1331" s="299">
        <v>1.3</v>
      </c>
      <c r="S1331" s="300">
        <v>52</v>
      </c>
      <c r="W1331" s="309"/>
      <c r="X1331" s="309"/>
      <c r="AB1331" s="309"/>
      <c r="AC1331" s="309">
        <v>4</v>
      </c>
      <c r="AD1331" s="309">
        <v>8.9999999999999993E-3</v>
      </c>
      <c r="AE1331" s="309">
        <v>2.3E-2</v>
      </c>
      <c r="AF1331" s="309">
        <v>3.0000000000000001E-3</v>
      </c>
      <c r="AG1331" s="309">
        <v>7.0000000000000007E-2</v>
      </c>
      <c r="AH1331" s="309" t="s">
        <v>506</v>
      </c>
      <c r="AI1331" s="309">
        <v>2.8</v>
      </c>
      <c r="AJ1331" s="309">
        <v>1E-3</v>
      </c>
      <c r="AL1331" s="309"/>
    </row>
    <row r="1332" spans="2:38" ht="15" customHeight="1">
      <c r="B1332" s="456"/>
      <c r="C1332" s="458"/>
      <c r="D1332" s="297" t="s">
        <v>505</v>
      </c>
      <c r="E1332" s="298">
        <v>1</v>
      </c>
      <c r="F1332" s="299">
        <v>0</v>
      </c>
      <c r="G1332" s="299">
        <v>3</v>
      </c>
      <c r="H1332" s="299">
        <v>3</v>
      </c>
      <c r="I1332" s="299">
        <v>19</v>
      </c>
      <c r="J1332" s="299">
        <v>16</v>
      </c>
      <c r="K1332" s="299">
        <v>8</v>
      </c>
      <c r="L1332" s="299">
        <v>0.06</v>
      </c>
      <c r="M1332" s="299">
        <v>2.0499999999999998</v>
      </c>
      <c r="N1332" s="299">
        <v>2.11</v>
      </c>
      <c r="O1332" s="299"/>
      <c r="P1332" s="299" t="s">
        <v>493</v>
      </c>
      <c r="Q1332" s="299">
        <v>3.5</v>
      </c>
      <c r="R1332" s="299">
        <v>1.3</v>
      </c>
      <c r="S1332" s="300">
        <v>51</v>
      </c>
      <c r="W1332" s="309"/>
      <c r="X1332" s="309"/>
      <c r="AB1332" s="309"/>
      <c r="AC1332" s="309">
        <v>9</v>
      </c>
      <c r="AD1332" s="309">
        <v>1.6E-2</v>
      </c>
      <c r="AE1332" s="309">
        <v>2.5000000000000001E-2</v>
      </c>
      <c r="AF1332" s="309">
        <v>3.0000000000000001E-3</v>
      </c>
      <c r="AG1332" s="309">
        <v>7.0000000000000007E-2</v>
      </c>
      <c r="AH1332" s="309" t="s">
        <v>498</v>
      </c>
      <c r="AI1332" s="309">
        <v>3.2</v>
      </c>
      <c r="AJ1332" s="309">
        <v>1E-3</v>
      </c>
      <c r="AL1332" s="309"/>
    </row>
    <row r="1333" spans="2:38" ht="15" customHeight="1">
      <c r="B1333" s="456"/>
      <c r="C1333" s="458"/>
      <c r="D1333" s="297" t="s">
        <v>508</v>
      </c>
      <c r="E1333" s="298">
        <v>1</v>
      </c>
      <c r="F1333" s="299">
        <v>0</v>
      </c>
      <c r="G1333" s="299">
        <v>5</v>
      </c>
      <c r="H1333" s="299">
        <v>5</v>
      </c>
      <c r="I1333" s="299">
        <v>18</v>
      </c>
      <c r="J1333" s="299">
        <v>32</v>
      </c>
      <c r="K1333" s="299">
        <v>21</v>
      </c>
      <c r="L1333" s="299">
        <v>0.06</v>
      </c>
      <c r="M1333" s="299">
        <v>2.04</v>
      </c>
      <c r="N1333" s="299">
        <v>2.1</v>
      </c>
      <c r="O1333" s="299"/>
      <c r="P1333" s="299" t="s">
        <v>498</v>
      </c>
      <c r="Q1333" s="299">
        <v>1.5</v>
      </c>
      <c r="R1333" s="299">
        <v>2</v>
      </c>
      <c r="S1333" s="300">
        <v>53</v>
      </c>
      <c r="W1333" s="309"/>
      <c r="X1333" s="309"/>
      <c r="AB1333" s="309"/>
      <c r="AC1333" s="309">
        <v>6</v>
      </c>
      <c r="AD1333" s="309">
        <v>1.0999999999999999E-2</v>
      </c>
      <c r="AE1333" s="309">
        <v>2.3E-2</v>
      </c>
      <c r="AF1333" s="309">
        <v>2E-3</v>
      </c>
      <c r="AG1333" s="309">
        <v>0.08</v>
      </c>
      <c r="AH1333" s="309" t="s">
        <v>498</v>
      </c>
      <c r="AI1333" s="309">
        <v>2.8</v>
      </c>
      <c r="AJ1333" s="309">
        <v>1E-3</v>
      </c>
      <c r="AL1333" s="309"/>
    </row>
    <row r="1334" spans="2:38" ht="15" customHeight="1">
      <c r="B1334" s="456"/>
      <c r="C1334" s="458"/>
      <c r="D1334" s="297" t="s">
        <v>510</v>
      </c>
      <c r="E1334" s="298">
        <v>1</v>
      </c>
      <c r="F1334" s="299">
        <v>0</v>
      </c>
      <c r="G1334" s="299">
        <v>5</v>
      </c>
      <c r="H1334" s="299">
        <v>5</v>
      </c>
      <c r="I1334" s="299">
        <v>17</v>
      </c>
      <c r="J1334" s="299">
        <v>10</v>
      </c>
      <c r="K1334" s="299">
        <v>9</v>
      </c>
      <c r="L1334" s="299">
        <v>0.1</v>
      </c>
      <c r="M1334" s="299">
        <v>2</v>
      </c>
      <c r="N1334" s="299">
        <v>2.1</v>
      </c>
      <c r="O1334" s="299"/>
      <c r="P1334" s="299" t="s">
        <v>498</v>
      </c>
      <c r="Q1334" s="299">
        <v>2.1</v>
      </c>
      <c r="R1334" s="299">
        <v>2.1</v>
      </c>
      <c r="S1334" s="300">
        <v>53</v>
      </c>
      <c r="W1334" s="309"/>
      <c r="X1334" s="309"/>
      <c r="AB1334" s="309"/>
      <c r="AC1334" s="309">
        <v>6</v>
      </c>
      <c r="AD1334" s="309">
        <v>8.9999999999999993E-3</v>
      </c>
      <c r="AE1334" s="309">
        <v>1.9E-2</v>
      </c>
      <c r="AF1334" s="309">
        <v>3.0000000000000001E-3</v>
      </c>
      <c r="AG1334" s="309">
        <v>7.0000000000000007E-2</v>
      </c>
      <c r="AH1334" s="309" t="s">
        <v>493</v>
      </c>
      <c r="AI1334" s="309">
        <v>2.7</v>
      </c>
      <c r="AJ1334" s="309">
        <v>1E-3</v>
      </c>
      <c r="AL1334" s="309"/>
    </row>
    <row r="1335" spans="2:38" ht="15" customHeight="1">
      <c r="B1335" s="456"/>
      <c r="C1335" s="458"/>
      <c r="D1335" s="297" t="s">
        <v>511</v>
      </c>
      <c r="E1335" s="298">
        <v>1</v>
      </c>
      <c r="F1335" s="299">
        <v>0</v>
      </c>
      <c r="G1335" s="299">
        <v>5</v>
      </c>
      <c r="H1335" s="299">
        <v>5</v>
      </c>
      <c r="I1335" s="299">
        <v>20</v>
      </c>
      <c r="J1335" s="299">
        <v>19</v>
      </c>
      <c r="K1335" s="299">
        <v>13</v>
      </c>
      <c r="L1335" s="299">
        <v>0.08</v>
      </c>
      <c r="M1335" s="299">
        <v>2</v>
      </c>
      <c r="N1335" s="299">
        <v>2.08</v>
      </c>
      <c r="O1335" s="299"/>
      <c r="P1335" s="299" t="s">
        <v>498</v>
      </c>
      <c r="Q1335" s="299">
        <v>2.9</v>
      </c>
      <c r="R1335" s="299">
        <v>4.4000000000000004</v>
      </c>
      <c r="S1335" s="300">
        <v>48</v>
      </c>
      <c r="W1335" s="309"/>
      <c r="X1335" s="309"/>
      <c r="AB1335" s="309"/>
      <c r="AC1335" s="309">
        <v>7</v>
      </c>
      <c r="AD1335" s="309">
        <v>1.2E-2</v>
      </c>
      <c r="AE1335" s="309">
        <v>1.7999999999999999E-2</v>
      </c>
      <c r="AF1335" s="309">
        <v>3.0000000000000001E-3</v>
      </c>
      <c r="AG1335" s="309">
        <v>0.06</v>
      </c>
      <c r="AH1335" s="309" t="s">
        <v>498</v>
      </c>
      <c r="AI1335" s="309">
        <v>3.1</v>
      </c>
      <c r="AJ1335" s="309">
        <v>0</v>
      </c>
      <c r="AL1335" s="309"/>
    </row>
    <row r="1336" spans="2:38" ht="15" customHeight="1" thickBot="1">
      <c r="B1336" s="456"/>
      <c r="C1336" s="458"/>
      <c r="D1336" s="310" t="s">
        <v>512</v>
      </c>
      <c r="E1336" s="311">
        <v>1</v>
      </c>
      <c r="F1336" s="304">
        <v>0</v>
      </c>
      <c r="G1336" s="304">
        <v>6</v>
      </c>
      <c r="H1336" s="304">
        <v>6</v>
      </c>
      <c r="I1336" s="304">
        <v>26</v>
      </c>
      <c r="J1336" s="304">
        <v>32</v>
      </c>
      <c r="K1336" s="304">
        <v>20</v>
      </c>
      <c r="L1336" s="304">
        <v>0.08</v>
      </c>
      <c r="M1336" s="304">
        <v>1.95</v>
      </c>
      <c r="N1336" s="304">
        <v>2.0299999999999998</v>
      </c>
      <c r="O1336" s="304"/>
      <c r="P1336" s="304" t="s">
        <v>506</v>
      </c>
      <c r="Q1336" s="304">
        <v>2.4</v>
      </c>
      <c r="R1336" s="304">
        <v>7.8</v>
      </c>
      <c r="S1336" s="305">
        <v>46</v>
      </c>
      <c r="W1336" s="309"/>
      <c r="X1336" s="309"/>
      <c r="AB1336" s="309"/>
      <c r="AC1336" s="309">
        <v>6</v>
      </c>
      <c r="AD1336" s="309">
        <v>1.4E-2</v>
      </c>
      <c r="AE1336" s="309">
        <v>1.7999999999999999E-2</v>
      </c>
      <c r="AF1336" s="309">
        <v>4.0000000000000001E-3</v>
      </c>
      <c r="AG1336" s="309">
        <v>0.08</v>
      </c>
      <c r="AH1336" s="309" t="s">
        <v>498</v>
      </c>
      <c r="AI1336" s="309">
        <v>2.2999999999999998</v>
      </c>
      <c r="AJ1336" s="309">
        <v>1E-3</v>
      </c>
      <c r="AL1336" s="309"/>
    </row>
    <row r="1337" spans="2:38" ht="15" customHeight="1">
      <c r="B1337" s="456" t="s">
        <v>537</v>
      </c>
      <c r="C1337" s="458"/>
      <c r="D1337" s="293" t="s">
        <v>514</v>
      </c>
      <c r="E1337" s="294">
        <v>1</v>
      </c>
      <c r="F1337" s="295">
        <v>0</v>
      </c>
      <c r="G1337" s="295">
        <v>7</v>
      </c>
      <c r="H1337" s="295">
        <v>7</v>
      </c>
      <c r="I1337" s="295">
        <v>31</v>
      </c>
      <c r="J1337" s="295">
        <v>29</v>
      </c>
      <c r="K1337" s="295">
        <v>29</v>
      </c>
      <c r="L1337" s="295">
        <v>0.08</v>
      </c>
      <c r="M1337" s="295">
        <v>1.93</v>
      </c>
      <c r="N1337" s="295">
        <v>2.0099999999999998</v>
      </c>
      <c r="O1337" s="295"/>
      <c r="P1337" s="295" t="s">
        <v>498</v>
      </c>
      <c r="Q1337" s="295">
        <v>2.4</v>
      </c>
      <c r="R1337" s="295">
        <v>8</v>
      </c>
      <c r="S1337" s="296">
        <v>48</v>
      </c>
      <c r="W1337" s="309"/>
      <c r="X1337" s="309"/>
      <c r="AB1337" s="309"/>
      <c r="AC1337" s="309">
        <v>8</v>
      </c>
      <c r="AD1337" s="309">
        <v>1.6E-2</v>
      </c>
      <c r="AE1337" s="309">
        <v>1.9E-2</v>
      </c>
      <c r="AF1337" s="309">
        <v>3.0000000000000001E-3</v>
      </c>
      <c r="AG1337" s="309">
        <v>0.06</v>
      </c>
      <c r="AH1337" s="309" t="s">
        <v>493</v>
      </c>
      <c r="AI1337" s="309">
        <v>3.5</v>
      </c>
      <c r="AJ1337" s="309">
        <v>1E-3</v>
      </c>
      <c r="AL1337" s="309"/>
    </row>
    <row r="1338" spans="2:38" ht="15" customHeight="1">
      <c r="B1338" s="456"/>
      <c r="C1338" s="458"/>
      <c r="D1338" s="297" t="s">
        <v>516</v>
      </c>
      <c r="E1338" s="298">
        <v>1</v>
      </c>
      <c r="F1338" s="299">
        <v>0</v>
      </c>
      <c r="G1338" s="299">
        <v>5</v>
      </c>
      <c r="H1338" s="299">
        <v>5</v>
      </c>
      <c r="I1338" s="299">
        <v>34</v>
      </c>
      <c r="J1338" s="299">
        <v>28</v>
      </c>
      <c r="K1338" s="299">
        <v>20</v>
      </c>
      <c r="L1338" s="299">
        <v>0.1</v>
      </c>
      <c r="M1338" s="299">
        <v>1.92</v>
      </c>
      <c r="N1338" s="299">
        <v>2.02</v>
      </c>
      <c r="O1338" s="299"/>
      <c r="P1338" s="299" t="s">
        <v>506</v>
      </c>
      <c r="Q1338" s="299">
        <v>1.4</v>
      </c>
      <c r="R1338" s="299">
        <v>9.3000000000000007</v>
      </c>
      <c r="S1338" s="300">
        <v>47</v>
      </c>
      <c r="W1338" s="309"/>
      <c r="X1338" s="309"/>
      <c r="AB1338" s="309"/>
      <c r="AC1338" s="309">
        <v>21</v>
      </c>
      <c r="AD1338" s="309">
        <v>3.2000000000000001E-2</v>
      </c>
      <c r="AE1338" s="309">
        <v>1.7999999999999999E-2</v>
      </c>
      <c r="AF1338" s="309">
        <v>5.0000000000000001E-3</v>
      </c>
      <c r="AG1338" s="309">
        <v>0.06</v>
      </c>
      <c r="AH1338" s="309" t="s">
        <v>498</v>
      </c>
      <c r="AI1338" s="309">
        <v>1.5</v>
      </c>
      <c r="AJ1338" s="309">
        <v>1E-3</v>
      </c>
      <c r="AL1338" s="309"/>
    </row>
    <row r="1339" spans="2:38" ht="15" customHeight="1">
      <c r="B1339" s="456"/>
      <c r="C1339" s="458"/>
      <c r="D1339" s="297" t="s">
        <v>517</v>
      </c>
      <c r="E1339" s="298">
        <v>2</v>
      </c>
      <c r="F1339" s="299">
        <v>0</v>
      </c>
      <c r="G1339" s="299">
        <v>5</v>
      </c>
      <c r="H1339" s="299">
        <v>5</v>
      </c>
      <c r="I1339" s="299">
        <v>37</v>
      </c>
      <c r="J1339" s="299">
        <v>30</v>
      </c>
      <c r="K1339" s="299">
        <v>9</v>
      </c>
      <c r="L1339" s="299">
        <v>0.09</v>
      </c>
      <c r="M1339" s="299">
        <v>1.89</v>
      </c>
      <c r="N1339" s="299">
        <v>1.98</v>
      </c>
      <c r="O1339" s="299"/>
      <c r="P1339" s="299" t="s">
        <v>518</v>
      </c>
      <c r="Q1339" s="299">
        <v>1.3</v>
      </c>
      <c r="R1339" s="299">
        <v>11</v>
      </c>
      <c r="S1339" s="300">
        <v>49</v>
      </c>
      <c r="W1339" s="309"/>
      <c r="X1339" s="309"/>
      <c r="AB1339" s="309"/>
      <c r="AC1339" s="309">
        <v>9</v>
      </c>
      <c r="AD1339" s="309">
        <v>0.01</v>
      </c>
      <c r="AE1339" s="309">
        <v>1.7000000000000001E-2</v>
      </c>
      <c r="AF1339" s="309">
        <v>5.0000000000000001E-3</v>
      </c>
      <c r="AG1339" s="309">
        <v>0.1</v>
      </c>
      <c r="AH1339" s="309" t="s">
        <v>498</v>
      </c>
      <c r="AI1339" s="309">
        <v>2.1</v>
      </c>
      <c r="AJ1339" s="309">
        <v>1E-3</v>
      </c>
      <c r="AL1339" s="309"/>
    </row>
    <row r="1340" spans="2:38" ht="15" customHeight="1">
      <c r="B1340" s="456"/>
      <c r="C1340" s="458"/>
      <c r="D1340" s="297" t="s">
        <v>519</v>
      </c>
      <c r="E1340" s="298">
        <v>1</v>
      </c>
      <c r="F1340" s="299">
        <v>0</v>
      </c>
      <c r="G1340" s="299">
        <v>5</v>
      </c>
      <c r="H1340" s="299">
        <v>5</v>
      </c>
      <c r="I1340" s="299">
        <v>41</v>
      </c>
      <c r="J1340" s="299">
        <v>25</v>
      </c>
      <c r="K1340" s="299">
        <v>17</v>
      </c>
      <c r="L1340" s="299">
        <v>0.06</v>
      </c>
      <c r="M1340" s="299">
        <v>1.89</v>
      </c>
      <c r="N1340" s="299">
        <v>1.95</v>
      </c>
      <c r="O1340" s="299"/>
      <c r="P1340" s="299" t="s">
        <v>538</v>
      </c>
      <c r="Q1340" s="299">
        <v>1.8</v>
      </c>
      <c r="R1340" s="299">
        <v>11</v>
      </c>
      <c r="S1340" s="300">
        <v>48</v>
      </c>
      <c r="W1340" s="309"/>
      <c r="X1340" s="309"/>
      <c r="AB1340" s="309"/>
      <c r="AC1340" s="309">
        <v>13</v>
      </c>
      <c r="AD1340" s="309">
        <v>1.9E-2</v>
      </c>
      <c r="AE1340" s="309">
        <v>0.02</v>
      </c>
      <c r="AF1340" s="309">
        <v>5.0000000000000001E-3</v>
      </c>
      <c r="AG1340" s="309">
        <v>0.08</v>
      </c>
      <c r="AH1340" s="309" t="s">
        <v>498</v>
      </c>
      <c r="AI1340" s="309">
        <v>2.9</v>
      </c>
      <c r="AJ1340" s="309">
        <v>1E-3</v>
      </c>
      <c r="AL1340" s="309"/>
    </row>
    <row r="1341" spans="2:38" ht="15" customHeight="1">
      <c r="B1341" s="456"/>
      <c r="C1341" s="458"/>
      <c r="D1341" s="297" t="s">
        <v>520</v>
      </c>
      <c r="E1341" s="298">
        <v>1</v>
      </c>
      <c r="F1341" s="299">
        <v>0</v>
      </c>
      <c r="G1341" s="299">
        <v>5</v>
      </c>
      <c r="H1341" s="299">
        <v>5</v>
      </c>
      <c r="I1341" s="299">
        <v>42</v>
      </c>
      <c r="J1341" s="299">
        <v>20</v>
      </c>
      <c r="K1341" s="299">
        <v>15</v>
      </c>
      <c r="L1341" s="299">
        <v>0.09</v>
      </c>
      <c r="M1341" s="299">
        <v>1.88</v>
      </c>
      <c r="N1341" s="299">
        <v>1.97</v>
      </c>
      <c r="O1341" s="299"/>
      <c r="P1341" s="299" t="s">
        <v>518</v>
      </c>
      <c r="Q1341" s="299">
        <v>2.2999999999999998</v>
      </c>
      <c r="R1341" s="299">
        <v>11.3</v>
      </c>
      <c r="S1341" s="300">
        <v>51</v>
      </c>
      <c r="W1341" s="309"/>
      <c r="X1341" s="309"/>
      <c r="AB1341" s="309"/>
      <c r="AC1341" s="309">
        <v>20</v>
      </c>
      <c r="AD1341" s="309">
        <v>3.2000000000000001E-2</v>
      </c>
      <c r="AE1341" s="309">
        <v>2.5999999999999999E-2</v>
      </c>
      <c r="AF1341" s="309">
        <v>6.0000000000000001E-3</v>
      </c>
      <c r="AG1341" s="309">
        <v>0.08</v>
      </c>
      <c r="AH1341" s="309" t="s">
        <v>506</v>
      </c>
      <c r="AI1341" s="309">
        <v>2.4</v>
      </c>
      <c r="AJ1341" s="309">
        <v>1E-3</v>
      </c>
      <c r="AL1341" s="309"/>
    </row>
    <row r="1342" spans="2:38" ht="15" customHeight="1">
      <c r="B1342" s="456"/>
      <c r="C1342" s="458"/>
      <c r="D1342" s="297" t="s">
        <v>521</v>
      </c>
      <c r="E1342" s="298">
        <v>1</v>
      </c>
      <c r="F1342" s="299">
        <v>0</v>
      </c>
      <c r="G1342" s="299">
        <v>5</v>
      </c>
      <c r="H1342" s="299">
        <v>5</v>
      </c>
      <c r="I1342" s="299">
        <v>40</v>
      </c>
      <c r="J1342" s="299">
        <v>28</v>
      </c>
      <c r="K1342" s="299">
        <v>15</v>
      </c>
      <c r="L1342" s="299">
        <v>0.05</v>
      </c>
      <c r="M1342" s="299">
        <v>1.88</v>
      </c>
      <c r="N1342" s="299">
        <v>1.93</v>
      </c>
      <c r="O1342" s="299"/>
      <c r="P1342" s="299" t="s">
        <v>538</v>
      </c>
      <c r="Q1342" s="299">
        <v>2.1</v>
      </c>
      <c r="R1342" s="299">
        <v>10.8</v>
      </c>
      <c r="S1342" s="300">
        <v>53</v>
      </c>
      <c r="W1342" s="309"/>
      <c r="X1342" s="309"/>
      <c r="AB1342" s="309"/>
      <c r="AC1342" s="309">
        <v>29</v>
      </c>
      <c r="AD1342" s="309">
        <v>2.9000000000000001E-2</v>
      </c>
      <c r="AE1342" s="309">
        <v>3.1E-2</v>
      </c>
      <c r="AF1342" s="309">
        <v>7.0000000000000001E-3</v>
      </c>
      <c r="AG1342" s="309">
        <v>0.08</v>
      </c>
      <c r="AH1342" s="309" t="s">
        <v>498</v>
      </c>
      <c r="AI1342" s="309">
        <v>2.4</v>
      </c>
      <c r="AJ1342" s="309">
        <v>1E-3</v>
      </c>
      <c r="AL1342" s="309"/>
    </row>
    <row r="1343" spans="2:38" ht="15" customHeight="1">
      <c r="B1343" s="456"/>
      <c r="C1343" s="458"/>
      <c r="D1343" s="297" t="s">
        <v>522</v>
      </c>
      <c r="E1343" s="298">
        <v>1</v>
      </c>
      <c r="F1343" s="299">
        <v>0</v>
      </c>
      <c r="G1343" s="299">
        <v>8</v>
      </c>
      <c r="H1343" s="299">
        <v>8</v>
      </c>
      <c r="I1343" s="299">
        <v>35</v>
      </c>
      <c r="J1343" s="299">
        <v>24</v>
      </c>
      <c r="K1343" s="299">
        <v>18</v>
      </c>
      <c r="L1343" s="299">
        <v>0.06</v>
      </c>
      <c r="M1343" s="299">
        <v>1.89</v>
      </c>
      <c r="N1343" s="299">
        <v>1.95</v>
      </c>
      <c r="O1343" s="299"/>
      <c r="P1343" s="299" t="s">
        <v>535</v>
      </c>
      <c r="Q1343" s="299">
        <v>1.3</v>
      </c>
      <c r="R1343" s="299">
        <v>9.4</v>
      </c>
      <c r="S1343" s="300">
        <v>56</v>
      </c>
      <c r="W1343" s="309"/>
      <c r="X1343" s="309"/>
      <c r="AB1343" s="309"/>
      <c r="AC1343" s="309">
        <v>20</v>
      </c>
      <c r="AD1343" s="309">
        <v>2.8000000000000001E-2</v>
      </c>
      <c r="AE1343" s="309">
        <v>3.4000000000000002E-2</v>
      </c>
      <c r="AF1343" s="309">
        <v>5.0000000000000001E-3</v>
      </c>
      <c r="AG1343" s="309">
        <v>0.1</v>
      </c>
      <c r="AH1343" s="309" t="s">
        <v>506</v>
      </c>
      <c r="AI1343" s="309">
        <v>1.4</v>
      </c>
      <c r="AJ1343" s="309">
        <v>1E-3</v>
      </c>
      <c r="AL1343" s="309"/>
    </row>
    <row r="1344" spans="2:38" ht="15" customHeight="1">
      <c r="B1344" s="456"/>
      <c r="C1344" s="458"/>
      <c r="D1344" s="297" t="s">
        <v>523</v>
      </c>
      <c r="E1344" s="298">
        <v>1</v>
      </c>
      <c r="F1344" s="299">
        <v>0</v>
      </c>
      <c r="G1344" s="299">
        <v>9</v>
      </c>
      <c r="H1344" s="299">
        <v>9</v>
      </c>
      <c r="I1344" s="299">
        <v>30</v>
      </c>
      <c r="J1344" s="299">
        <v>28</v>
      </c>
      <c r="K1344" s="299">
        <v>8</v>
      </c>
      <c r="L1344" s="299">
        <v>0.11</v>
      </c>
      <c r="M1344" s="299">
        <v>1.87</v>
      </c>
      <c r="N1344" s="299">
        <v>1.98</v>
      </c>
      <c r="O1344" s="299"/>
      <c r="P1344" s="299" t="s">
        <v>534</v>
      </c>
      <c r="Q1344" s="299">
        <v>0.9</v>
      </c>
      <c r="R1344" s="299">
        <v>8.4</v>
      </c>
      <c r="S1344" s="300">
        <v>59</v>
      </c>
      <c r="W1344" s="309"/>
      <c r="X1344" s="309"/>
      <c r="AB1344" s="309"/>
      <c r="AC1344" s="309">
        <v>9</v>
      </c>
      <c r="AD1344" s="309">
        <v>0.03</v>
      </c>
      <c r="AE1344" s="309">
        <v>3.6999999999999998E-2</v>
      </c>
      <c r="AF1344" s="309">
        <v>5.0000000000000001E-3</v>
      </c>
      <c r="AG1344" s="309">
        <v>0.09</v>
      </c>
      <c r="AH1344" s="309" t="s">
        <v>518</v>
      </c>
      <c r="AI1344" s="309">
        <v>1.3</v>
      </c>
      <c r="AJ1344" s="309">
        <v>2E-3</v>
      </c>
      <c r="AL1344" s="309"/>
    </row>
    <row r="1345" spans="2:38" ht="15" customHeight="1">
      <c r="B1345" s="456"/>
      <c r="C1345" s="458"/>
      <c r="D1345" s="297" t="s">
        <v>524</v>
      </c>
      <c r="E1345" s="298">
        <v>1</v>
      </c>
      <c r="F1345" s="299">
        <v>0</v>
      </c>
      <c r="G1345" s="299">
        <v>9</v>
      </c>
      <c r="H1345" s="299">
        <v>9</v>
      </c>
      <c r="I1345" s="299">
        <v>28</v>
      </c>
      <c r="J1345" s="299">
        <v>19</v>
      </c>
      <c r="K1345" s="299">
        <v>13</v>
      </c>
      <c r="L1345" s="299">
        <v>0.12</v>
      </c>
      <c r="M1345" s="299">
        <v>1.87</v>
      </c>
      <c r="N1345" s="299">
        <v>1.99</v>
      </c>
      <c r="O1345" s="299"/>
      <c r="P1345" s="299" t="s">
        <v>518</v>
      </c>
      <c r="Q1345" s="299">
        <v>1.1000000000000001</v>
      </c>
      <c r="R1345" s="299">
        <v>8</v>
      </c>
      <c r="S1345" s="300">
        <v>70</v>
      </c>
      <c r="W1345" s="309"/>
      <c r="X1345" s="309"/>
      <c r="AB1345" s="309"/>
      <c r="AC1345" s="309">
        <v>17</v>
      </c>
      <c r="AD1345" s="309">
        <v>2.5000000000000001E-2</v>
      </c>
      <c r="AE1345" s="309">
        <v>4.1000000000000002E-2</v>
      </c>
      <c r="AF1345" s="309">
        <v>5.0000000000000001E-3</v>
      </c>
      <c r="AG1345" s="309">
        <v>0.06</v>
      </c>
      <c r="AH1345" s="309" t="s">
        <v>538</v>
      </c>
      <c r="AI1345" s="309">
        <v>1.8</v>
      </c>
      <c r="AJ1345" s="309">
        <v>1E-3</v>
      </c>
      <c r="AL1345" s="309"/>
    </row>
    <row r="1346" spans="2:38" ht="15" customHeight="1">
      <c r="B1346" s="456"/>
      <c r="C1346" s="458"/>
      <c r="D1346" s="297" t="s">
        <v>525</v>
      </c>
      <c r="E1346" s="298">
        <v>1</v>
      </c>
      <c r="F1346" s="299">
        <v>0</v>
      </c>
      <c r="G1346" s="299">
        <v>7</v>
      </c>
      <c r="H1346" s="299">
        <v>7</v>
      </c>
      <c r="I1346" s="299">
        <v>27</v>
      </c>
      <c r="J1346" s="299">
        <v>24</v>
      </c>
      <c r="K1346" s="299">
        <v>11</v>
      </c>
      <c r="L1346" s="299">
        <v>0.09</v>
      </c>
      <c r="M1346" s="299">
        <v>1.87</v>
      </c>
      <c r="N1346" s="299">
        <v>1.96</v>
      </c>
      <c r="O1346" s="299"/>
      <c r="P1346" s="299" t="s">
        <v>493</v>
      </c>
      <c r="Q1346" s="299">
        <v>1.3</v>
      </c>
      <c r="R1346" s="299">
        <v>6.3</v>
      </c>
      <c r="S1346" s="300">
        <v>74</v>
      </c>
      <c r="W1346" s="309"/>
      <c r="X1346" s="309"/>
      <c r="AB1346" s="309"/>
      <c r="AC1346" s="309">
        <v>15</v>
      </c>
      <c r="AD1346" s="309">
        <v>0.02</v>
      </c>
      <c r="AE1346" s="309">
        <v>4.2000000000000003E-2</v>
      </c>
      <c r="AF1346" s="309">
        <v>5.0000000000000001E-3</v>
      </c>
      <c r="AG1346" s="309">
        <v>0.09</v>
      </c>
      <c r="AH1346" s="309" t="s">
        <v>518</v>
      </c>
      <c r="AI1346" s="309">
        <v>2.2999999999999998</v>
      </c>
      <c r="AJ1346" s="309">
        <v>1E-3</v>
      </c>
      <c r="AL1346" s="309"/>
    </row>
    <row r="1347" spans="2:38" ht="15" customHeight="1">
      <c r="B1347" s="456"/>
      <c r="C1347" s="458"/>
      <c r="D1347" s="297" t="s">
        <v>526</v>
      </c>
      <c r="E1347" s="298">
        <v>1</v>
      </c>
      <c r="F1347" s="299">
        <v>0</v>
      </c>
      <c r="G1347" s="299">
        <v>13</v>
      </c>
      <c r="H1347" s="299">
        <v>13</v>
      </c>
      <c r="I1347" s="299">
        <v>17</v>
      </c>
      <c r="J1347" s="299">
        <v>22</v>
      </c>
      <c r="K1347" s="299">
        <v>15</v>
      </c>
      <c r="L1347" s="299">
        <v>0.17</v>
      </c>
      <c r="M1347" s="299">
        <v>1.92</v>
      </c>
      <c r="N1347" s="299">
        <v>2.09</v>
      </c>
      <c r="O1347" s="299"/>
      <c r="P1347" s="299" t="s">
        <v>539</v>
      </c>
      <c r="Q1347" s="299">
        <v>0.5</v>
      </c>
      <c r="R1347" s="299">
        <v>5.6</v>
      </c>
      <c r="S1347" s="300">
        <v>75</v>
      </c>
      <c r="W1347" s="309"/>
      <c r="X1347" s="309"/>
      <c r="AB1347" s="309"/>
      <c r="AC1347" s="309">
        <v>15</v>
      </c>
      <c r="AD1347" s="309">
        <v>2.8000000000000001E-2</v>
      </c>
      <c r="AE1347" s="309">
        <v>0.04</v>
      </c>
      <c r="AF1347" s="309">
        <v>5.0000000000000001E-3</v>
      </c>
      <c r="AG1347" s="309">
        <v>0.05</v>
      </c>
      <c r="AH1347" s="309" t="s">
        <v>538</v>
      </c>
      <c r="AI1347" s="309">
        <v>2.1</v>
      </c>
      <c r="AJ1347" s="309">
        <v>1E-3</v>
      </c>
      <c r="AL1347" s="309"/>
    </row>
    <row r="1348" spans="2:38" ht="15" customHeight="1">
      <c r="B1348" s="456"/>
      <c r="C1348" s="458"/>
      <c r="D1348" s="297" t="s">
        <v>527</v>
      </c>
      <c r="E1348" s="298">
        <v>1</v>
      </c>
      <c r="F1348" s="299">
        <v>0</v>
      </c>
      <c r="G1348" s="299">
        <v>18</v>
      </c>
      <c r="H1348" s="299">
        <v>18</v>
      </c>
      <c r="I1348" s="299">
        <v>12</v>
      </c>
      <c r="J1348" s="299">
        <v>20</v>
      </c>
      <c r="K1348" s="299">
        <v>11</v>
      </c>
      <c r="L1348" s="299">
        <v>0.17</v>
      </c>
      <c r="M1348" s="299">
        <v>1.89</v>
      </c>
      <c r="N1348" s="299">
        <v>2.06</v>
      </c>
      <c r="O1348" s="299"/>
      <c r="P1348" s="299" t="s">
        <v>536</v>
      </c>
      <c r="Q1348" s="299">
        <v>0.1</v>
      </c>
      <c r="R1348" s="299">
        <v>5.4</v>
      </c>
      <c r="S1348" s="300">
        <v>78</v>
      </c>
      <c r="W1348" s="309"/>
      <c r="X1348" s="309"/>
      <c r="AB1348" s="309"/>
      <c r="AC1348" s="309">
        <v>18</v>
      </c>
      <c r="AD1348" s="309">
        <v>2.4E-2</v>
      </c>
      <c r="AE1348" s="309">
        <v>3.5000000000000003E-2</v>
      </c>
      <c r="AF1348" s="309">
        <v>8.0000000000000002E-3</v>
      </c>
      <c r="AG1348" s="309">
        <v>0.06</v>
      </c>
      <c r="AH1348" s="309" t="s">
        <v>535</v>
      </c>
      <c r="AI1348" s="309">
        <v>1.3</v>
      </c>
      <c r="AJ1348" s="309">
        <v>1E-3</v>
      </c>
      <c r="AL1348" s="309"/>
    </row>
    <row r="1349" spans="2:38" ht="15" customHeight="1">
      <c r="B1349" s="456"/>
      <c r="C1349" s="458"/>
      <c r="D1349" s="297" t="s">
        <v>528</v>
      </c>
      <c r="E1349" s="298">
        <v>1</v>
      </c>
      <c r="F1349" s="299">
        <v>0</v>
      </c>
      <c r="G1349" s="299">
        <v>13</v>
      </c>
      <c r="H1349" s="299">
        <v>13</v>
      </c>
      <c r="I1349" s="299">
        <v>12</v>
      </c>
      <c r="J1349" s="299">
        <v>23</v>
      </c>
      <c r="K1349" s="299">
        <v>14</v>
      </c>
      <c r="L1349" s="299">
        <v>0.15</v>
      </c>
      <c r="M1349" s="299">
        <v>1.94</v>
      </c>
      <c r="N1349" s="299">
        <v>2.09</v>
      </c>
      <c r="O1349" s="299"/>
      <c r="P1349" s="299" t="s">
        <v>536</v>
      </c>
      <c r="Q1349" s="299">
        <v>0.1</v>
      </c>
      <c r="R1349" s="299">
        <v>5.9</v>
      </c>
      <c r="S1349" s="300">
        <v>82</v>
      </c>
      <c r="W1349" s="309"/>
      <c r="X1349" s="309"/>
      <c r="AB1349" s="309"/>
      <c r="AC1349" s="309">
        <v>8</v>
      </c>
      <c r="AD1349" s="309">
        <v>2.8000000000000001E-2</v>
      </c>
      <c r="AE1349" s="309">
        <v>0.03</v>
      </c>
      <c r="AF1349" s="309">
        <v>8.9999999999999993E-3</v>
      </c>
      <c r="AG1349" s="309">
        <v>0.11</v>
      </c>
      <c r="AH1349" s="309" t="s">
        <v>534</v>
      </c>
      <c r="AI1349" s="309">
        <v>0.9</v>
      </c>
      <c r="AJ1349" s="309">
        <v>1E-3</v>
      </c>
      <c r="AL1349" s="309"/>
    </row>
    <row r="1350" spans="2:38" ht="15" customHeight="1">
      <c r="B1350" s="456"/>
      <c r="C1350" s="459"/>
      <c r="D1350" s="297" t="s">
        <v>529</v>
      </c>
      <c r="E1350" s="298">
        <v>1</v>
      </c>
      <c r="F1350" s="299">
        <v>0</v>
      </c>
      <c r="G1350" s="299">
        <v>13</v>
      </c>
      <c r="H1350" s="299">
        <v>13</v>
      </c>
      <c r="I1350" s="299">
        <v>7</v>
      </c>
      <c r="J1350" s="299">
        <v>19</v>
      </c>
      <c r="K1350" s="299">
        <v>12</v>
      </c>
      <c r="L1350" s="299">
        <v>0.16</v>
      </c>
      <c r="M1350" s="299">
        <v>1.94</v>
      </c>
      <c r="N1350" s="299">
        <v>2.1</v>
      </c>
      <c r="O1350" s="299"/>
      <c r="P1350" s="299" t="s">
        <v>498</v>
      </c>
      <c r="Q1350" s="299">
        <v>0.6</v>
      </c>
      <c r="R1350" s="299">
        <v>5.6</v>
      </c>
      <c r="S1350" s="300">
        <v>85</v>
      </c>
      <c r="W1350" s="309"/>
      <c r="X1350" s="309"/>
      <c r="AB1350" s="309"/>
      <c r="AC1350" s="309">
        <v>13</v>
      </c>
      <c r="AD1350" s="309">
        <v>1.9E-2</v>
      </c>
      <c r="AE1350" s="309">
        <v>2.8000000000000001E-2</v>
      </c>
      <c r="AF1350" s="309">
        <v>8.9999999999999993E-3</v>
      </c>
      <c r="AG1350" s="309">
        <v>0.12</v>
      </c>
      <c r="AH1350" s="309" t="s">
        <v>518</v>
      </c>
      <c r="AI1350" s="309">
        <v>1.1000000000000001</v>
      </c>
      <c r="AJ1350" s="309">
        <v>1E-3</v>
      </c>
      <c r="AL1350" s="309"/>
    </row>
    <row r="1351" spans="2:38" ht="15" customHeight="1">
      <c r="B1351" s="456"/>
      <c r="C1351" s="457">
        <v>42765</v>
      </c>
      <c r="D1351" s="297" t="s">
        <v>492</v>
      </c>
      <c r="E1351" s="298">
        <v>1</v>
      </c>
      <c r="F1351" s="299">
        <v>0</v>
      </c>
      <c r="G1351" s="299">
        <v>10</v>
      </c>
      <c r="H1351" s="299">
        <v>10</v>
      </c>
      <c r="I1351" s="299">
        <v>9</v>
      </c>
      <c r="J1351" s="299">
        <v>20</v>
      </c>
      <c r="K1351" s="299">
        <v>12</v>
      </c>
      <c r="L1351" s="299">
        <v>0.13</v>
      </c>
      <c r="M1351" s="299">
        <v>1.96</v>
      </c>
      <c r="N1351" s="299">
        <v>2.09</v>
      </c>
      <c r="O1351" s="299"/>
      <c r="P1351" s="299" t="s">
        <v>518</v>
      </c>
      <c r="Q1351" s="299">
        <v>0.8</v>
      </c>
      <c r="R1351" s="299">
        <v>5.3</v>
      </c>
      <c r="S1351" s="300">
        <v>83</v>
      </c>
      <c r="W1351" s="309"/>
      <c r="AB1351" s="309"/>
      <c r="AC1351" s="309">
        <v>11</v>
      </c>
      <c r="AD1351" s="309">
        <v>2.4E-2</v>
      </c>
      <c r="AE1351" s="309">
        <v>2.7E-2</v>
      </c>
      <c r="AF1351" s="309">
        <v>7.0000000000000001E-3</v>
      </c>
      <c r="AG1351" s="309">
        <v>0.09</v>
      </c>
      <c r="AH1351" s="309" t="s">
        <v>493</v>
      </c>
      <c r="AI1351" s="309">
        <v>1.3</v>
      </c>
      <c r="AJ1351" s="309">
        <v>1E-3</v>
      </c>
      <c r="AL1351" s="309"/>
    </row>
    <row r="1352" spans="2:38" ht="15" customHeight="1">
      <c r="B1352" s="456"/>
      <c r="C1352" s="458"/>
      <c r="D1352" s="297" t="s">
        <v>495</v>
      </c>
      <c r="E1352" s="298">
        <v>1</v>
      </c>
      <c r="F1352" s="299">
        <v>0</v>
      </c>
      <c r="G1352" s="299">
        <v>10</v>
      </c>
      <c r="H1352" s="299">
        <v>10</v>
      </c>
      <c r="I1352" s="299">
        <v>8</v>
      </c>
      <c r="J1352" s="299">
        <v>20</v>
      </c>
      <c r="K1352" s="299">
        <v>11</v>
      </c>
      <c r="L1352" s="299">
        <v>0.15</v>
      </c>
      <c r="M1352" s="299">
        <v>1.93</v>
      </c>
      <c r="N1352" s="299">
        <v>2.08</v>
      </c>
      <c r="O1352" s="299"/>
      <c r="P1352" s="299" t="s">
        <v>536</v>
      </c>
      <c r="Q1352" s="299">
        <v>0.1</v>
      </c>
      <c r="R1352" s="299">
        <v>4.9000000000000004</v>
      </c>
      <c r="S1352" s="300">
        <v>84</v>
      </c>
      <c r="W1352" s="309"/>
      <c r="X1352" s="309"/>
      <c r="AB1352" s="309"/>
      <c r="AC1352" s="309">
        <v>15</v>
      </c>
      <c r="AD1352" s="309">
        <v>2.1999999999999999E-2</v>
      </c>
      <c r="AE1352" s="309">
        <v>1.7000000000000001E-2</v>
      </c>
      <c r="AF1352" s="309">
        <v>1.2999999999999999E-2</v>
      </c>
      <c r="AG1352" s="309">
        <v>0.17</v>
      </c>
      <c r="AH1352" s="309" t="s">
        <v>539</v>
      </c>
      <c r="AI1352" s="309">
        <v>0.5</v>
      </c>
      <c r="AJ1352" s="309">
        <v>1E-3</v>
      </c>
      <c r="AL1352" s="309"/>
    </row>
    <row r="1353" spans="2:38" ht="15" customHeight="1">
      <c r="B1353" s="456"/>
      <c r="C1353" s="458"/>
      <c r="D1353" s="297" t="s">
        <v>497</v>
      </c>
      <c r="E1353" s="298">
        <v>1</v>
      </c>
      <c r="F1353" s="299">
        <v>0</v>
      </c>
      <c r="G1353" s="299">
        <v>11</v>
      </c>
      <c r="H1353" s="299">
        <v>11</v>
      </c>
      <c r="I1353" s="299">
        <v>2</v>
      </c>
      <c r="J1353" s="299">
        <v>18</v>
      </c>
      <c r="K1353" s="299">
        <v>14</v>
      </c>
      <c r="L1353" s="299">
        <v>0.19</v>
      </c>
      <c r="M1353" s="299">
        <v>2.06</v>
      </c>
      <c r="N1353" s="299">
        <v>2.25</v>
      </c>
      <c r="O1353" s="299"/>
      <c r="P1353" s="299" t="s">
        <v>530</v>
      </c>
      <c r="Q1353" s="299">
        <v>0.4</v>
      </c>
      <c r="R1353" s="299">
        <v>4.5999999999999996</v>
      </c>
      <c r="S1353" s="300">
        <v>87</v>
      </c>
      <c r="W1353" s="309"/>
      <c r="X1353" s="309"/>
      <c r="AB1353" s="309"/>
      <c r="AC1353" s="309">
        <v>11</v>
      </c>
      <c r="AD1353" s="309">
        <v>0.02</v>
      </c>
      <c r="AE1353" s="309">
        <v>1.2E-2</v>
      </c>
      <c r="AF1353" s="309">
        <v>1.7999999999999999E-2</v>
      </c>
      <c r="AG1353" s="309">
        <v>0.17</v>
      </c>
      <c r="AH1353" s="309" t="s">
        <v>536</v>
      </c>
      <c r="AI1353" s="309">
        <v>0.1</v>
      </c>
      <c r="AJ1353" s="309">
        <v>1E-3</v>
      </c>
      <c r="AL1353" s="309"/>
    </row>
    <row r="1354" spans="2:38" ht="15" customHeight="1">
      <c r="B1354" s="456"/>
      <c r="C1354" s="458"/>
      <c r="D1354" s="297" t="s">
        <v>500</v>
      </c>
      <c r="E1354" s="298">
        <v>1</v>
      </c>
      <c r="F1354" s="299">
        <v>0</v>
      </c>
      <c r="G1354" s="299">
        <v>11</v>
      </c>
      <c r="H1354" s="299">
        <v>11</v>
      </c>
      <c r="I1354" s="299">
        <v>3</v>
      </c>
      <c r="J1354" s="299">
        <v>17</v>
      </c>
      <c r="K1354" s="299">
        <v>9</v>
      </c>
      <c r="L1354" s="299">
        <v>0.16</v>
      </c>
      <c r="M1354" s="299">
        <v>2</v>
      </c>
      <c r="N1354" s="299">
        <v>2.16</v>
      </c>
      <c r="O1354" s="299"/>
      <c r="P1354" s="299" t="s">
        <v>535</v>
      </c>
      <c r="Q1354" s="299">
        <v>0.3</v>
      </c>
      <c r="R1354" s="299">
        <v>3.4</v>
      </c>
      <c r="S1354" s="300">
        <v>92</v>
      </c>
      <c r="W1354" s="309"/>
      <c r="X1354" s="309"/>
      <c r="AB1354" s="309"/>
      <c r="AC1354" s="309">
        <v>14</v>
      </c>
      <c r="AD1354" s="309">
        <v>2.3E-2</v>
      </c>
      <c r="AE1354" s="309">
        <v>1.2E-2</v>
      </c>
      <c r="AF1354" s="309">
        <v>1.2999999999999999E-2</v>
      </c>
      <c r="AG1354" s="309">
        <v>0.15</v>
      </c>
      <c r="AH1354" s="309" t="s">
        <v>536</v>
      </c>
      <c r="AI1354" s="309">
        <v>0.1</v>
      </c>
      <c r="AJ1354" s="309">
        <v>1E-3</v>
      </c>
      <c r="AL1354" s="309"/>
    </row>
    <row r="1355" spans="2:38" ht="15" customHeight="1">
      <c r="B1355" s="456"/>
      <c r="C1355" s="458"/>
      <c r="D1355" s="297" t="s">
        <v>503</v>
      </c>
      <c r="E1355" s="298">
        <v>0</v>
      </c>
      <c r="F1355" s="299">
        <v>0</v>
      </c>
      <c r="G1355" s="299">
        <v>11</v>
      </c>
      <c r="H1355" s="299">
        <v>11</v>
      </c>
      <c r="I1355" s="299">
        <v>3</v>
      </c>
      <c r="J1355" s="299">
        <v>19</v>
      </c>
      <c r="K1355" s="299">
        <v>8</v>
      </c>
      <c r="L1355" s="299">
        <v>0.16</v>
      </c>
      <c r="M1355" s="299">
        <v>2.06</v>
      </c>
      <c r="N1355" s="299">
        <v>2.2200000000000002</v>
      </c>
      <c r="O1355" s="299"/>
      <c r="P1355" s="299" t="s">
        <v>515</v>
      </c>
      <c r="Q1355" s="299">
        <v>1.2</v>
      </c>
      <c r="R1355" s="299">
        <v>2.4</v>
      </c>
      <c r="S1355" s="300">
        <v>92</v>
      </c>
      <c r="W1355" s="309"/>
      <c r="X1355" s="309"/>
      <c r="AB1355" s="309"/>
      <c r="AC1355" s="309">
        <v>12</v>
      </c>
      <c r="AD1355" s="309">
        <v>1.9E-2</v>
      </c>
      <c r="AE1355" s="309">
        <v>7.0000000000000001E-3</v>
      </c>
      <c r="AF1355" s="309">
        <v>1.2999999999999999E-2</v>
      </c>
      <c r="AG1355" s="309">
        <v>0.16</v>
      </c>
      <c r="AH1355" s="309" t="s">
        <v>498</v>
      </c>
      <c r="AI1355" s="309">
        <v>0.6</v>
      </c>
      <c r="AJ1355" s="309">
        <v>1E-3</v>
      </c>
      <c r="AL1355" s="309"/>
    </row>
    <row r="1356" spans="2:38" ht="15" customHeight="1">
      <c r="B1356" s="456"/>
      <c r="C1356" s="458"/>
      <c r="D1356" s="297" t="s">
        <v>505</v>
      </c>
      <c r="E1356" s="298">
        <v>0</v>
      </c>
      <c r="F1356" s="299">
        <v>1</v>
      </c>
      <c r="G1356" s="299">
        <v>16</v>
      </c>
      <c r="H1356" s="299">
        <v>17</v>
      </c>
      <c r="I1356" s="299">
        <v>1</v>
      </c>
      <c r="J1356" s="299">
        <v>29</v>
      </c>
      <c r="K1356" s="299">
        <v>15</v>
      </c>
      <c r="L1356" s="299">
        <v>0.15</v>
      </c>
      <c r="M1356" s="299">
        <v>2.0499999999999998</v>
      </c>
      <c r="N1356" s="299">
        <v>2.2000000000000002</v>
      </c>
      <c r="O1356" s="299"/>
      <c r="P1356" s="299" t="s">
        <v>515</v>
      </c>
      <c r="Q1356" s="299">
        <v>1.8</v>
      </c>
      <c r="R1356" s="299">
        <v>1.6</v>
      </c>
      <c r="S1356" s="300">
        <v>92</v>
      </c>
      <c r="W1356" s="309"/>
      <c r="X1356" s="309"/>
      <c r="AB1356" s="309"/>
      <c r="AC1356" s="309">
        <v>12</v>
      </c>
      <c r="AD1356" s="309">
        <v>0.02</v>
      </c>
      <c r="AE1356" s="309">
        <v>8.9999999999999993E-3</v>
      </c>
      <c r="AF1356" s="309">
        <v>0.01</v>
      </c>
      <c r="AG1356" s="309">
        <v>0.13</v>
      </c>
      <c r="AH1356" s="309" t="s">
        <v>518</v>
      </c>
      <c r="AI1356" s="309">
        <v>0.8</v>
      </c>
      <c r="AJ1356" s="309">
        <v>1E-3</v>
      </c>
      <c r="AL1356" s="309"/>
    </row>
    <row r="1357" spans="2:38" ht="15" customHeight="1">
      <c r="B1357" s="456"/>
      <c r="C1357" s="458"/>
      <c r="D1357" s="297" t="s">
        <v>508</v>
      </c>
      <c r="E1357" s="298">
        <v>0</v>
      </c>
      <c r="F1357" s="299">
        <v>4</v>
      </c>
      <c r="G1357" s="299">
        <v>18</v>
      </c>
      <c r="H1357" s="299">
        <v>22</v>
      </c>
      <c r="I1357" s="299">
        <v>0</v>
      </c>
      <c r="J1357" s="299">
        <v>35</v>
      </c>
      <c r="K1357" s="299">
        <v>29</v>
      </c>
      <c r="L1357" s="299">
        <v>0.21</v>
      </c>
      <c r="M1357" s="299">
        <v>2.0099999999999998</v>
      </c>
      <c r="N1357" s="299">
        <v>2.2200000000000002</v>
      </c>
      <c r="O1357" s="299"/>
      <c r="P1357" s="299" t="s">
        <v>539</v>
      </c>
      <c r="Q1357" s="299">
        <v>0.9</v>
      </c>
      <c r="R1357" s="299">
        <v>0.8</v>
      </c>
      <c r="S1357" s="300">
        <v>91</v>
      </c>
      <c r="W1357" s="309"/>
      <c r="X1357" s="309"/>
      <c r="AB1357" s="309"/>
      <c r="AC1357" s="309">
        <v>11</v>
      </c>
      <c r="AD1357" s="309">
        <v>0.02</v>
      </c>
      <c r="AE1357" s="309">
        <v>8.0000000000000002E-3</v>
      </c>
      <c r="AF1357" s="309">
        <v>0.01</v>
      </c>
      <c r="AG1357" s="309">
        <v>0.15</v>
      </c>
      <c r="AH1357" s="309" t="s">
        <v>536</v>
      </c>
      <c r="AI1357" s="309">
        <v>0.1</v>
      </c>
      <c r="AJ1357" s="309">
        <v>1E-3</v>
      </c>
      <c r="AL1357" s="309"/>
    </row>
    <row r="1358" spans="2:38" ht="15" customHeight="1">
      <c r="B1358" s="456"/>
      <c r="C1358" s="458"/>
      <c r="D1358" s="297" t="s">
        <v>510</v>
      </c>
      <c r="E1358" s="298">
        <v>1</v>
      </c>
      <c r="F1358" s="299">
        <v>25</v>
      </c>
      <c r="G1358" s="299">
        <v>17</v>
      </c>
      <c r="H1358" s="299">
        <v>42</v>
      </c>
      <c r="I1358" s="299">
        <v>0</v>
      </c>
      <c r="J1358" s="299">
        <v>40</v>
      </c>
      <c r="K1358" s="299">
        <v>31</v>
      </c>
      <c r="L1358" s="299">
        <v>0.25</v>
      </c>
      <c r="M1358" s="299">
        <v>2.14</v>
      </c>
      <c r="N1358" s="299">
        <v>2.39</v>
      </c>
      <c r="O1358" s="299"/>
      <c r="P1358" s="299" t="s">
        <v>506</v>
      </c>
      <c r="Q1358" s="299">
        <v>0.9</v>
      </c>
      <c r="R1358" s="299">
        <v>2.6</v>
      </c>
      <c r="S1358" s="300">
        <v>87</v>
      </c>
      <c r="W1358" s="309"/>
      <c r="X1358" s="309"/>
      <c r="AB1358" s="309"/>
      <c r="AC1358" s="309">
        <v>14</v>
      </c>
      <c r="AD1358" s="309">
        <v>1.7999999999999999E-2</v>
      </c>
      <c r="AE1358" s="309">
        <v>2E-3</v>
      </c>
      <c r="AF1358" s="309">
        <v>1.0999999999999999E-2</v>
      </c>
      <c r="AG1358" s="309">
        <v>0.19</v>
      </c>
      <c r="AH1358" s="309" t="s">
        <v>530</v>
      </c>
      <c r="AI1358" s="309">
        <v>0.4</v>
      </c>
      <c r="AJ1358" s="309">
        <v>1E-3</v>
      </c>
      <c r="AL1358" s="309"/>
    </row>
    <row r="1359" spans="2:38" ht="15" customHeight="1">
      <c r="B1359" s="456"/>
      <c r="C1359" s="458"/>
      <c r="D1359" s="297" t="s">
        <v>511</v>
      </c>
      <c r="E1359" s="298">
        <v>1</v>
      </c>
      <c r="F1359" s="299">
        <v>19</v>
      </c>
      <c r="G1359" s="299">
        <v>17</v>
      </c>
      <c r="H1359" s="299">
        <v>36</v>
      </c>
      <c r="I1359" s="299">
        <v>1</v>
      </c>
      <c r="J1359" s="299">
        <v>36</v>
      </c>
      <c r="K1359" s="299">
        <v>34</v>
      </c>
      <c r="L1359" s="299">
        <v>0.22</v>
      </c>
      <c r="M1359" s="299">
        <v>2.09</v>
      </c>
      <c r="N1359" s="299">
        <v>2.31</v>
      </c>
      <c r="O1359" s="299"/>
      <c r="P1359" s="299" t="s">
        <v>493</v>
      </c>
      <c r="Q1359" s="299">
        <v>1.7</v>
      </c>
      <c r="R1359" s="299">
        <v>4.9000000000000004</v>
      </c>
      <c r="S1359" s="300">
        <v>79</v>
      </c>
      <c r="W1359" s="309"/>
      <c r="X1359" s="309"/>
      <c r="AB1359" s="309"/>
      <c r="AC1359" s="309">
        <v>9</v>
      </c>
      <c r="AD1359" s="309">
        <v>1.7000000000000001E-2</v>
      </c>
      <c r="AE1359" s="309">
        <v>3.0000000000000001E-3</v>
      </c>
      <c r="AF1359" s="309">
        <v>1.0999999999999999E-2</v>
      </c>
      <c r="AG1359" s="309">
        <v>0.16</v>
      </c>
      <c r="AH1359" s="309" t="s">
        <v>535</v>
      </c>
      <c r="AI1359" s="309">
        <v>0.3</v>
      </c>
      <c r="AJ1359" s="309">
        <v>1E-3</v>
      </c>
      <c r="AL1359" s="309"/>
    </row>
    <row r="1360" spans="2:38" ht="15" customHeight="1" thickBot="1">
      <c r="B1360" s="456"/>
      <c r="C1360" s="458"/>
      <c r="D1360" s="310" t="s">
        <v>512</v>
      </c>
      <c r="E1360" s="311">
        <v>1</v>
      </c>
      <c r="F1360" s="304">
        <v>10</v>
      </c>
      <c r="G1360" s="304">
        <v>19</v>
      </c>
      <c r="H1360" s="304">
        <v>29</v>
      </c>
      <c r="I1360" s="304">
        <v>7</v>
      </c>
      <c r="J1360" s="304">
        <v>48</v>
      </c>
      <c r="K1360" s="304">
        <v>33</v>
      </c>
      <c r="L1360" s="304">
        <v>0.2</v>
      </c>
      <c r="M1360" s="304">
        <v>2.0299999999999998</v>
      </c>
      <c r="N1360" s="304">
        <v>2.23</v>
      </c>
      <c r="O1360" s="304"/>
      <c r="P1360" s="304" t="s">
        <v>498</v>
      </c>
      <c r="Q1360" s="304">
        <v>3.5</v>
      </c>
      <c r="R1360" s="304">
        <v>8.9</v>
      </c>
      <c r="S1360" s="305">
        <v>70</v>
      </c>
      <c r="W1360" s="309"/>
      <c r="X1360" s="309"/>
      <c r="AB1360" s="309"/>
      <c r="AC1360" s="309">
        <v>8</v>
      </c>
      <c r="AD1360" s="309">
        <v>1.9E-2</v>
      </c>
      <c r="AE1360" s="309">
        <v>3.0000000000000001E-3</v>
      </c>
      <c r="AF1360" s="309">
        <v>1.0999999999999999E-2</v>
      </c>
      <c r="AG1360" s="309">
        <v>0.16</v>
      </c>
      <c r="AH1360" s="309" t="s">
        <v>515</v>
      </c>
      <c r="AI1360" s="309">
        <v>1.2</v>
      </c>
      <c r="AJ1360" s="309">
        <v>0</v>
      </c>
      <c r="AL1360" s="309"/>
    </row>
    <row r="1361" spans="2:38" ht="15" customHeight="1">
      <c r="B1361" s="456"/>
      <c r="C1361" s="458"/>
      <c r="D1361" s="293" t="s">
        <v>514</v>
      </c>
      <c r="E1361" s="294">
        <v>1</v>
      </c>
      <c r="F1361" s="295">
        <v>1</v>
      </c>
      <c r="G1361" s="295">
        <v>12</v>
      </c>
      <c r="H1361" s="295">
        <v>13</v>
      </c>
      <c r="I1361" s="295">
        <v>25</v>
      </c>
      <c r="J1361" s="295">
        <v>40</v>
      </c>
      <c r="K1361" s="295">
        <v>25</v>
      </c>
      <c r="L1361" s="295">
        <v>0.14000000000000001</v>
      </c>
      <c r="M1361" s="295">
        <v>1.98</v>
      </c>
      <c r="N1361" s="295">
        <v>2.12</v>
      </c>
      <c r="O1361" s="295"/>
      <c r="P1361" s="295" t="s">
        <v>506</v>
      </c>
      <c r="Q1361" s="295">
        <v>1.7</v>
      </c>
      <c r="R1361" s="295">
        <v>11.4</v>
      </c>
      <c r="S1361" s="296">
        <v>60</v>
      </c>
      <c r="W1361" s="309"/>
      <c r="X1361" s="309"/>
      <c r="AB1361" s="309"/>
      <c r="AC1361" s="309">
        <v>15</v>
      </c>
      <c r="AD1361" s="309">
        <v>2.9000000000000001E-2</v>
      </c>
      <c r="AE1361" s="309">
        <v>1E-3</v>
      </c>
      <c r="AF1361" s="309">
        <v>1.7000000000000001E-2</v>
      </c>
      <c r="AG1361" s="309">
        <v>0.15</v>
      </c>
      <c r="AH1361" s="309" t="s">
        <v>515</v>
      </c>
      <c r="AI1361" s="309">
        <v>1.8</v>
      </c>
      <c r="AJ1361" s="309">
        <v>0</v>
      </c>
      <c r="AL1361" s="309"/>
    </row>
    <row r="1362" spans="2:38" ht="15" customHeight="1">
      <c r="B1362" s="456"/>
      <c r="C1362" s="458"/>
      <c r="D1362" s="297" t="s">
        <v>516</v>
      </c>
      <c r="E1362" s="298">
        <v>2</v>
      </c>
      <c r="F1362" s="299">
        <v>0</v>
      </c>
      <c r="G1362" s="299">
        <v>9</v>
      </c>
      <c r="H1362" s="299">
        <v>9</v>
      </c>
      <c r="I1362" s="299">
        <v>39</v>
      </c>
      <c r="J1362" s="299">
        <v>32</v>
      </c>
      <c r="K1362" s="299">
        <v>21</v>
      </c>
      <c r="L1362" s="299">
        <v>0.09</v>
      </c>
      <c r="M1362" s="299">
        <v>1.91</v>
      </c>
      <c r="N1362" s="299">
        <v>2</v>
      </c>
      <c r="O1362" s="299"/>
      <c r="P1362" s="299" t="s">
        <v>493</v>
      </c>
      <c r="Q1362" s="299">
        <v>2.1</v>
      </c>
      <c r="R1362" s="299">
        <v>14.2</v>
      </c>
      <c r="S1362" s="300">
        <v>53</v>
      </c>
      <c r="W1362" s="309"/>
      <c r="X1362" s="309"/>
      <c r="AB1362" s="309"/>
      <c r="AC1362" s="309">
        <v>29</v>
      </c>
      <c r="AD1362" s="309">
        <v>3.5000000000000003E-2</v>
      </c>
      <c r="AE1362" s="309">
        <v>0</v>
      </c>
      <c r="AF1362" s="309">
        <v>2.1999999999999999E-2</v>
      </c>
      <c r="AG1362" s="309">
        <v>0.21</v>
      </c>
      <c r="AH1362" s="309" t="s">
        <v>539</v>
      </c>
      <c r="AI1362" s="309">
        <v>0.9</v>
      </c>
      <c r="AJ1362" s="309">
        <v>0</v>
      </c>
      <c r="AL1362" s="309"/>
    </row>
    <row r="1363" spans="2:38" ht="15" customHeight="1">
      <c r="B1363" s="456"/>
      <c r="C1363" s="458"/>
      <c r="D1363" s="297" t="s">
        <v>517</v>
      </c>
      <c r="E1363" s="298">
        <v>2</v>
      </c>
      <c r="F1363" s="299">
        <v>0</v>
      </c>
      <c r="G1363" s="299">
        <v>9</v>
      </c>
      <c r="H1363" s="299">
        <v>9</v>
      </c>
      <c r="I1363" s="299">
        <v>39</v>
      </c>
      <c r="J1363" s="299">
        <v>28</v>
      </c>
      <c r="K1363" s="299">
        <v>18</v>
      </c>
      <c r="L1363" s="299">
        <v>0.1</v>
      </c>
      <c r="M1363" s="299">
        <v>1.89</v>
      </c>
      <c r="N1363" s="299">
        <v>1.99</v>
      </c>
      <c r="O1363" s="299"/>
      <c r="P1363" s="299" t="s">
        <v>531</v>
      </c>
      <c r="Q1363" s="299">
        <v>0.8</v>
      </c>
      <c r="R1363" s="299">
        <v>14</v>
      </c>
      <c r="S1363" s="300">
        <v>47</v>
      </c>
      <c r="W1363" s="309"/>
      <c r="X1363" s="309"/>
      <c r="AB1363" s="309"/>
      <c r="AC1363" s="309">
        <v>31</v>
      </c>
      <c r="AD1363" s="309">
        <v>0.04</v>
      </c>
      <c r="AE1363" s="309">
        <v>0</v>
      </c>
      <c r="AF1363" s="309">
        <v>4.2000000000000003E-2</v>
      </c>
      <c r="AG1363" s="309">
        <v>0.25</v>
      </c>
      <c r="AH1363" s="309" t="s">
        <v>506</v>
      </c>
      <c r="AI1363" s="309">
        <v>0.9</v>
      </c>
      <c r="AJ1363" s="309">
        <v>1E-3</v>
      </c>
      <c r="AL1363" s="309"/>
    </row>
    <row r="1364" spans="2:38" ht="15" customHeight="1">
      <c r="B1364" s="456"/>
      <c r="C1364" s="458"/>
      <c r="D1364" s="297" t="s">
        <v>519</v>
      </c>
      <c r="E1364" s="298">
        <v>2</v>
      </c>
      <c r="F1364" s="299">
        <v>0</v>
      </c>
      <c r="G1364" s="299">
        <v>9</v>
      </c>
      <c r="H1364" s="299">
        <v>9</v>
      </c>
      <c r="I1364" s="299">
        <v>40</v>
      </c>
      <c r="J1364" s="299">
        <v>15</v>
      </c>
      <c r="K1364" s="299">
        <v>17</v>
      </c>
      <c r="L1364" s="299">
        <v>0.11</v>
      </c>
      <c r="M1364" s="299">
        <v>1.89</v>
      </c>
      <c r="N1364" s="299">
        <v>2</v>
      </c>
      <c r="O1364" s="299"/>
      <c r="P1364" s="299" t="s">
        <v>493</v>
      </c>
      <c r="Q1364" s="299">
        <v>1.8</v>
      </c>
      <c r="R1364" s="299">
        <v>16.5</v>
      </c>
      <c r="S1364" s="300">
        <v>41</v>
      </c>
      <c r="W1364" s="309"/>
      <c r="X1364" s="309"/>
      <c r="AB1364" s="309"/>
      <c r="AC1364" s="309">
        <v>34</v>
      </c>
      <c r="AD1364" s="309">
        <v>3.5999999999999997E-2</v>
      </c>
      <c r="AE1364" s="309">
        <v>1E-3</v>
      </c>
      <c r="AF1364" s="309">
        <v>3.5999999999999997E-2</v>
      </c>
      <c r="AG1364" s="309">
        <v>0.22</v>
      </c>
      <c r="AH1364" s="309" t="s">
        <v>493</v>
      </c>
      <c r="AI1364" s="309">
        <v>1.7</v>
      </c>
      <c r="AJ1364" s="309">
        <v>1E-3</v>
      </c>
      <c r="AL1364" s="309"/>
    </row>
    <row r="1365" spans="2:38" ht="15" customHeight="1">
      <c r="B1365" s="456"/>
      <c r="C1365" s="458"/>
      <c r="D1365" s="297" t="s">
        <v>520</v>
      </c>
      <c r="E1365" s="298">
        <v>2</v>
      </c>
      <c r="F1365" s="299">
        <v>0</v>
      </c>
      <c r="G1365" s="299">
        <v>12</v>
      </c>
      <c r="H1365" s="299">
        <v>12</v>
      </c>
      <c r="I1365" s="299">
        <v>39</v>
      </c>
      <c r="J1365" s="299">
        <v>26</v>
      </c>
      <c r="K1365" s="299">
        <v>10</v>
      </c>
      <c r="L1365" s="299">
        <v>0.11</v>
      </c>
      <c r="M1365" s="299">
        <v>1.88</v>
      </c>
      <c r="N1365" s="299">
        <v>1.99</v>
      </c>
      <c r="O1365" s="299"/>
      <c r="P1365" s="299" t="s">
        <v>539</v>
      </c>
      <c r="Q1365" s="299">
        <v>5</v>
      </c>
      <c r="R1365" s="299">
        <v>16.899999999999999</v>
      </c>
      <c r="S1365" s="300">
        <v>23</v>
      </c>
      <c r="W1365" s="309"/>
      <c r="X1365" s="309"/>
      <c r="AB1365" s="309"/>
      <c r="AC1365" s="309">
        <v>33</v>
      </c>
      <c r="AD1365" s="309">
        <v>4.8000000000000001E-2</v>
      </c>
      <c r="AE1365" s="309">
        <v>7.0000000000000001E-3</v>
      </c>
      <c r="AF1365" s="309">
        <v>2.9000000000000001E-2</v>
      </c>
      <c r="AG1365" s="309">
        <v>0.2</v>
      </c>
      <c r="AH1365" s="309" t="s">
        <v>498</v>
      </c>
      <c r="AI1365" s="309">
        <v>3.5</v>
      </c>
      <c r="AJ1365" s="309">
        <v>1E-3</v>
      </c>
      <c r="AL1365" s="309"/>
    </row>
    <row r="1366" spans="2:38" ht="15" customHeight="1">
      <c r="B1366" s="456"/>
      <c r="C1366" s="458"/>
      <c r="D1366" s="297" t="s">
        <v>521</v>
      </c>
      <c r="E1366" s="298">
        <v>1</v>
      </c>
      <c r="F1366" s="299">
        <v>0</v>
      </c>
      <c r="G1366" s="299">
        <v>6</v>
      </c>
      <c r="H1366" s="299">
        <v>6</v>
      </c>
      <c r="I1366" s="299">
        <v>37</v>
      </c>
      <c r="J1366" s="299">
        <v>6</v>
      </c>
      <c r="K1366" s="299">
        <v>8</v>
      </c>
      <c r="L1366" s="299">
        <v>0.08</v>
      </c>
      <c r="M1366" s="299">
        <v>1.87</v>
      </c>
      <c r="N1366" s="299">
        <v>1.95</v>
      </c>
      <c r="O1366" s="299"/>
      <c r="P1366" s="299" t="s">
        <v>513</v>
      </c>
      <c r="Q1366" s="299">
        <v>9.1</v>
      </c>
      <c r="R1366" s="299">
        <v>14.9</v>
      </c>
      <c r="S1366" s="300">
        <v>23</v>
      </c>
      <c r="W1366" s="309"/>
      <c r="X1366" s="309"/>
      <c r="AB1366" s="309"/>
      <c r="AC1366" s="309">
        <v>25</v>
      </c>
      <c r="AD1366" s="309">
        <v>0.04</v>
      </c>
      <c r="AE1366" s="309">
        <v>2.5000000000000001E-2</v>
      </c>
      <c r="AF1366" s="309">
        <v>1.2999999999999999E-2</v>
      </c>
      <c r="AG1366" s="309">
        <v>0.14000000000000001</v>
      </c>
      <c r="AH1366" s="309" t="s">
        <v>506</v>
      </c>
      <c r="AI1366" s="309">
        <v>1.7</v>
      </c>
      <c r="AJ1366" s="309">
        <v>1E-3</v>
      </c>
      <c r="AL1366" s="309"/>
    </row>
    <row r="1367" spans="2:38" ht="15" customHeight="1">
      <c r="B1367" s="456"/>
      <c r="C1367" s="458"/>
      <c r="D1367" s="297" t="s">
        <v>522</v>
      </c>
      <c r="E1367" s="298">
        <v>1</v>
      </c>
      <c r="F1367" s="299">
        <v>0</v>
      </c>
      <c r="G1367" s="299">
        <v>6</v>
      </c>
      <c r="H1367" s="299">
        <v>6</v>
      </c>
      <c r="I1367" s="299">
        <v>36</v>
      </c>
      <c r="J1367" s="299">
        <v>13</v>
      </c>
      <c r="K1367" s="299">
        <v>6</v>
      </c>
      <c r="L1367" s="299">
        <v>0.08</v>
      </c>
      <c r="M1367" s="299">
        <v>1.86</v>
      </c>
      <c r="N1367" s="299">
        <v>1.94</v>
      </c>
      <c r="O1367" s="299"/>
      <c r="P1367" s="299" t="s">
        <v>539</v>
      </c>
      <c r="Q1367" s="299">
        <v>4.5999999999999996</v>
      </c>
      <c r="R1367" s="299">
        <v>11.8</v>
      </c>
      <c r="S1367" s="300">
        <v>34</v>
      </c>
      <c r="W1367" s="309"/>
      <c r="X1367" s="309"/>
      <c r="AB1367" s="309"/>
      <c r="AC1367" s="309">
        <v>21</v>
      </c>
      <c r="AD1367" s="309">
        <v>3.2000000000000001E-2</v>
      </c>
      <c r="AE1367" s="309">
        <v>3.9E-2</v>
      </c>
      <c r="AF1367" s="309">
        <v>8.9999999999999993E-3</v>
      </c>
      <c r="AG1367" s="309">
        <v>0.09</v>
      </c>
      <c r="AH1367" s="309" t="s">
        <v>493</v>
      </c>
      <c r="AI1367" s="309">
        <v>2.1</v>
      </c>
      <c r="AJ1367" s="309">
        <v>2E-3</v>
      </c>
      <c r="AL1367" s="309"/>
    </row>
    <row r="1368" spans="2:38" ht="15" customHeight="1">
      <c r="B1368" s="456"/>
      <c r="C1368" s="458"/>
      <c r="D1368" s="297" t="s">
        <v>523</v>
      </c>
      <c r="E1368" s="298">
        <v>0</v>
      </c>
      <c r="F1368" s="299">
        <v>0</v>
      </c>
      <c r="G1368" s="299">
        <v>6</v>
      </c>
      <c r="H1368" s="299">
        <v>6</v>
      </c>
      <c r="I1368" s="299">
        <v>35</v>
      </c>
      <c r="J1368" s="299">
        <v>10</v>
      </c>
      <c r="K1368" s="299">
        <v>4</v>
      </c>
      <c r="L1368" s="299">
        <v>0.05</v>
      </c>
      <c r="M1368" s="299">
        <v>1.87</v>
      </c>
      <c r="N1368" s="299">
        <v>1.92</v>
      </c>
      <c r="O1368" s="299"/>
      <c r="P1368" s="299" t="s">
        <v>493</v>
      </c>
      <c r="Q1368" s="299">
        <v>4.5999999999999996</v>
      </c>
      <c r="R1368" s="299">
        <v>9.4</v>
      </c>
      <c r="S1368" s="300">
        <v>41</v>
      </c>
      <c r="W1368" s="309"/>
      <c r="X1368" s="309"/>
      <c r="AB1368" s="309"/>
      <c r="AC1368" s="309">
        <v>18</v>
      </c>
      <c r="AD1368" s="309">
        <v>2.8000000000000001E-2</v>
      </c>
      <c r="AE1368" s="309">
        <v>3.9E-2</v>
      </c>
      <c r="AF1368" s="309">
        <v>8.9999999999999993E-3</v>
      </c>
      <c r="AG1368" s="309">
        <v>0.1</v>
      </c>
      <c r="AH1368" s="309" t="s">
        <v>531</v>
      </c>
      <c r="AI1368" s="309">
        <v>0.8</v>
      </c>
      <c r="AJ1368" s="309">
        <v>2E-3</v>
      </c>
      <c r="AL1368" s="309"/>
    </row>
    <row r="1369" spans="2:38" ht="15" customHeight="1">
      <c r="B1369" s="456"/>
      <c r="C1369" s="458"/>
      <c r="D1369" s="297" t="s">
        <v>524</v>
      </c>
      <c r="E1369" s="298">
        <v>1</v>
      </c>
      <c r="F1369" s="299">
        <v>0</v>
      </c>
      <c r="G1369" s="299">
        <v>8</v>
      </c>
      <c r="H1369" s="299">
        <v>8</v>
      </c>
      <c r="I1369" s="299">
        <v>32</v>
      </c>
      <c r="J1369" s="299">
        <v>4</v>
      </c>
      <c r="K1369" s="299">
        <v>-1</v>
      </c>
      <c r="L1369" s="299">
        <v>0.08</v>
      </c>
      <c r="M1369" s="299">
        <v>1.88</v>
      </c>
      <c r="N1369" s="299">
        <v>1.96</v>
      </c>
      <c r="O1369" s="299"/>
      <c r="P1369" s="299" t="s">
        <v>493</v>
      </c>
      <c r="Q1369" s="299">
        <v>3.5</v>
      </c>
      <c r="R1369" s="299">
        <v>7.7</v>
      </c>
      <c r="S1369" s="300">
        <v>44</v>
      </c>
      <c r="W1369" s="309"/>
      <c r="X1369" s="309"/>
      <c r="AB1369" s="309"/>
      <c r="AC1369" s="309">
        <v>17</v>
      </c>
      <c r="AD1369" s="309">
        <v>1.4999999999999999E-2</v>
      </c>
      <c r="AE1369" s="309">
        <v>0.04</v>
      </c>
      <c r="AF1369" s="309">
        <v>8.9999999999999993E-3</v>
      </c>
      <c r="AG1369" s="309">
        <v>0.11</v>
      </c>
      <c r="AH1369" s="309" t="s">
        <v>493</v>
      </c>
      <c r="AI1369" s="309">
        <v>1.8</v>
      </c>
      <c r="AJ1369" s="309">
        <v>2E-3</v>
      </c>
      <c r="AL1369" s="309"/>
    </row>
    <row r="1370" spans="2:38" ht="15" customHeight="1">
      <c r="B1370" s="456"/>
      <c r="C1370" s="458"/>
      <c r="D1370" s="297" t="s">
        <v>525</v>
      </c>
      <c r="E1370" s="298">
        <v>1</v>
      </c>
      <c r="F1370" s="299">
        <v>0</v>
      </c>
      <c r="G1370" s="299">
        <v>4</v>
      </c>
      <c r="H1370" s="299">
        <v>4</v>
      </c>
      <c r="I1370" s="299">
        <v>34</v>
      </c>
      <c r="J1370" s="299">
        <v>6</v>
      </c>
      <c r="K1370" s="299">
        <v>3</v>
      </c>
      <c r="L1370" s="299">
        <v>0.09</v>
      </c>
      <c r="M1370" s="299">
        <v>1.89</v>
      </c>
      <c r="N1370" s="299">
        <v>1.98</v>
      </c>
      <c r="O1370" s="299"/>
      <c r="P1370" s="299" t="s">
        <v>498</v>
      </c>
      <c r="Q1370" s="299">
        <v>2.7</v>
      </c>
      <c r="R1370" s="299">
        <v>6.9</v>
      </c>
      <c r="S1370" s="300">
        <v>48</v>
      </c>
      <c r="W1370" s="309"/>
      <c r="X1370" s="309"/>
      <c r="AB1370" s="309"/>
      <c r="AC1370" s="309">
        <v>10</v>
      </c>
      <c r="AD1370" s="309">
        <v>2.5999999999999999E-2</v>
      </c>
      <c r="AE1370" s="309">
        <v>3.9E-2</v>
      </c>
      <c r="AF1370" s="309">
        <v>1.2E-2</v>
      </c>
      <c r="AG1370" s="309">
        <v>0.11</v>
      </c>
      <c r="AH1370" s="309" t="s">
        <v>539</v>
      </c>
      <c r="AI1370" s="309">
        <v>5</v>
      </c>
      <c r="AJ1370" s="309">
        <v>2E-3</v>
      </c>
      <c r="AL1370" s="309"/>
    </row>
    <row r="1371" spans="2:38" ht="15" customHeight="1">
      <c r="B1371" s="456"/>
      <c r="C1371" s="458"/>
      <c r="D1371" s="297" t="s">
        <v>526</v>
      </c>
      <c r="E1371" s="298">
        <v>1</v>
      </c>
      <c r="F1371" s="299">
        <v>0</v>
      </c>
      <c r="G1371" s="299">
        <v>4</v>
      </c>
      <c r="H1371" s="299">
        <v>4</v>
      </c>
      <c r="I1371" s="299">
        <v>33</v>
      </c>
      <c r="J1371" s="299">
        <v>7</v>
      </c>
      <c r="K1371" s="299">
        <v>4</v>
      </c>
      <c r="L1371" s="299">
        <v>0.1</v>
      </c>
      <c r="M1371" s="299">
        <v>1.89</v>
      </c>
      <c r="N1371" s="299">
        <v>1.99</v>
      </c>
      <c r="O1371" s="299"/>
      <c r="P1371" s="299" t="s">
        <v>498</v>
      </c>
      <c r="Q1371" s="299">
        <v>3.3</v>
      </c>
      <c r="R1371" s="299">
        <v>5.3</v>
      </c>
      <c r="S1371" s="300">
        <v>46</v>
      </c>
      <c r="W1371" s="309"/>
      <c r="X1371" s="309"/>
      <c r="AB1371" s="309"/>
      <c r="AC1371" s="309">
        <v>8</v>
      </c>
      <c r="AD1371" s="309">
        <v>6.0000000000000001E-3</v>
      </c>
      <c r="AE1371" s="309">
        <v>3.6999999999999998E-2</v>
      </c>
      <c r="AF1371" s="309">
        <v>6.0000000000000001E-3</v>
      </c>
      <c r="AG1371" s="309">
        <v>0.08</v>
      </c>
      <c r="AH1371" s="309" t="s">
        <v>513</v>
      </c>
      <c r="AI1371" s="309">
        <v>9.1</v>
      </c>
      <c r="AJ1371" s="309">
        <v>1E-3</v>
      </c>
      <c r="AL1371" s="309"/>
    </row>
    <row r="1372" spans="2:38" ht="15" customHeight="1">
      <c r="B1372" s="456"/>
      <c r="C1372" s="458"/>
      <c r="D1372" s="297" t="s">
        <v>527</v>
      </c>
      <c r="E1372" s="298">
        <v>1</v>
      </c>
      <c r="F1372" s="299">
        <v>0</v>
      </c>
      <c r="G1372" s="299">
        <v>3</v>
      </c>
      <c r="H1372" s="299">
        <v>3</v>
      </c>
      <c r="I1372" s="299">
        <v>34</v>
      </c>
      <c r="J1372" s="299">
        <v>4</v>
      </c>
      <c r="K1372" s="299">
        <v>-1</v>
      </c>
      <c r="L1372" s="299">
        <v>0.08</v>
      </c>
      <c r="M1372" s="299">
        <v>1.91</v>
      </c>
      <c r="N1372" s="299">
        <v>1.99</v>
      </c>
      <c r="O1372" s="299"/>
      <c r="P1372" s="299" t="s">
        <v>498</v>
      </c>
      <c r="Q1372" s="299">
        <v>4.2</v>
      </c>
      <c r="R1372" s="299">
        <v>3.6</v>
      </c>
      <c r="S1372" s="300">
        <v>40</v>
      </c>
      <c r="W1372" s="309"/>
      <c r="X1372" s="309"/>
      <c r="AB1372" s="309"/>
      <c r="AC1372" s="309">
        <v>6</v>
      </c>
      <c r="AD1372" s="309">
        <v>1.2999999999999999E-2</v>
      </c>
      <c r="AE1372" s="309">
        <v>3.5999999999999997E-2</v>
      </c>
      <c r="AF1372" s="309">
        <v>6.0000000000000001E-3</v>
      </c>
      <c r="AG1372" s="309">
        <v>0.08</v>
      </c>
      <c r="AH1372" s="309" t="s">
        <v>539</v>
      </c>
      <c r="AI1372" s="309">
        <v>4.5999999999999996</v>
      </c>
      <c r="AJ1372" s="309">
        <v>1E-3</v>
      </c>
      <c r="AL1372" s="309"/>
    </row>
    <row r="1373" spans="2:38" ht="15" customHeight="1">
      <c r="B1373" s="456"/>
      <c r="C1373" s="458"/>
      <c r="D1373" s="297" t="s">
        <v>528</v>
      </c>
      <c r="E1373" s="298">
        <v>1</v>
      </c>
      <c r="F1373" s="299">
        <v>0</v>
      </c>
      <c r="G1373" s="299">
        <v>3</v>
      </c>
      <c r="H1373" s="299">
        <v>3</v>
      </c>
      <c r="I1373" s="299">
        <v>35</v>
      </c>
      <c r="J1373" s="299">
        <v>6</v>
      </c>
      <c r="K1373" s="299">
        <v>6</v>
      </c>
      <c r="L1373" s="299">
        <v>0.08</v>
      </c>
      <c r="M1373" s="299">
        <v>1.9</v>
      </c>
      <c r="N1373" s="299">
        <v>1.98</v>
      </c>
      <c r="O1373" s="299"/>
      <c r="P1373" s="299" t="s">
        <v>539</v>
      </c>
      <c r="Q1373" s="299">
        <v>2.7</v>
      </c>
      <c r="R1373" s="299">
        <v>4.5</v>
      </c>
      <c r="S1373" s="300">
        <v>51</v>
      </c>
      <c r="W1373" s="309"/>
      <c r="X1373" s="309"/>
      <c r="AB1373" s="309"/>
      <c r="AC1373" s="309">
        <v>4</v>
      </c>
      <c r="AD1373" s="309">
        <v>0.01</v>
      </c>
      <c r="AE1373" s="309">
        <v>3.5000000000000003E-2</v>
      </c>
      <c r="AF1373" s="309">
        <v>6.0000000000000001E-3</v>
      </c>
      <c r="AG1373" s="309">
        <v>0.05</v>
      </c>
      <c r="AH1373" s="309" t="s">
        <v>493</v>
      </c>
      <c r="AI1373" s="309">
        <v>4.5999999999999996</v>
      </c>
      <c r="AJ1373" s="309">
        <v>0</v>
      </c>
      <c r="AL1373" s="309"/>
    </row>
    <row r="1374" spans="2:38" ht="15" customHeight="1">
      <c r="B1374" s="456"/>
      <c r="C1374" s="459"/>
      <c r="D1374" s="297" t="s">
        <v>529</v>
      </c>
      <c r="E1374" s="298">
        <v>1</v>
      </c>
      <c r="F1374" s="299">
        <v>0</v>
      </c>
      <c r="G1374" s="299">
        <v>5</v>
      </c>
      <c r="H1374" s="299">
        <v>5</v>
      </c>
      <c r="I1374" s="299">
        <v>35</v>
      </c>
      <c r="J1374" s="299">
        <v>10</v>
      </c>
      <c r="K1374" s="299">
        <v>5</v>
      </c>
      <c r="L1374" s="299">
        <v>0.06</v>
      </c>
      <c r="M1374" s="299">
        <v>1.91</v>
      </c>
      <c r="N1374" s="299">
        <v>1.97</v>
      </c>
      <c r="O1374" s="299"/>
      <c r="P1374" s="299" t="s">
        <v>498</v>
      </c>
      <c r="Q1374" s="299">
        <v>2.4</v>
      </c>
      <c r="R1374" s="299">
        <v>4</v>
      </c>
      <c r="S1374" s="300">
        <v>50</v>
      </c>
      <c r="W1374" s="309"/>
      <c r="X1374" s="309"/>
      <c r="AB1374" s="309"/>
      <c r="AC1374" s="309">
        <v>-1</v>
      </c>
      <c r="AD1374" s="309">
        <v>4.0000000000000001E-3</v>
      </c>
      <c r="AE1374" s="309">
        <v>3.2000000000000001E-2</v>
      </c>
      <c r="AF1374" s="309">
        <v>8.0000000000000002E-3</v>
      </c>
      <c r="AG1374" s="309">
        <v>0.08</v>
      </c>
      <c r="AH1374" s="309" t="s">
        <v>493</v>
      </c>
      <c r="AI1374" s="309">
        <v>3.5</v>
      </c>
      <c r="AJ1374" s="309">
        <v>1E-3</v>
      </c>
      <c r="AL1374" s="309"/>
    </row>
    <row r="1375" spans="2:38" ht="15" customHeight="1">
      <c r="B1375" s="456"/>
      <c r="C1375" s="457">
        <v>42766</v>
      </c>
      <c r="D1375" s="297" t="s">
        <v>492</v>
      </c>
      <c r="E1375" s="298">
        <v>1</v>
      </c>
      <c r="F1375" s="299">
        <v>0</v>
      </c>
      <c r="G1375" s="299">
        <v>3</v>
      </c>
      <c r="H1375" s="299">
        <v>3</v>
      </c>
      <c r="I1375" s="299">
        <v>36</v>
      </c>
      <c r="J1375" s="299">
        <v>9</v>
      </c>
      <c r="K1375" s="299">
        <v>2</v>
      </c>
      <c r="L1375" s="299">
        <v>0.09</v>
      </c>
      <c r="M1375" s="299">
        <v>1.9</v>
      </c>
      <c r="N1375" s="299">
        <v>1.99</v>
      </c>
      <c r="O1375" s="299"/>
      <c r="P1375" s="299" t="s">
        <v>539</v>
      </c>
      <c r="Q1375" s="299">
        <v>3</v>
      </c>
      <c r="R1375" s="299">
        <v>3</v>
      </c>
      <c r="S1375" s="300">
        <v>57</v>
      </c>
      <c r="W1375" s="309"/>
      <c r="AB1375" s="309"/>
      <c r="AC1375" s="309">
        <v>3</v>
      </c>
      <c r="AD1375" s="309">
        <v>6.0000000000000001E-3</v>
      </c>
      <c r="AE1375" s="309">
        <v>3.4000000000000002E-2</v>
      </c>
      <c r="AF1375" s="309">
        <v>4.0000000000000001E-3</v>
      </c>
      <c r="AG1375" s="309">
        <v>0.09</v>
      </c>
      <c r="AH1375" s="309" t="s">
        <v>498</v>
      </c>
      <c r="AI1375" s="309">
        <v>2.7</v>
      </c>
      <c r="AJ1375" s="309">
        <v>1E-3</v>
      </c>
      <c r="AL1375" s="309"/>
    </row>
    <row r="1376" spans="2:38" ht="15" customHeight="1">
      <c r="B1376" s="456"/>
      <c r="C1376" s="458"/>
      <c r="D1376" s="297" t="s">
        <v>495</v>
      </c>
      <c r="E1376" s="298">
        <v>1</v>
      </c>
      <c r="F1376" s="299">
        <v>0</v>
      </c>
      <c r="G1376" s="299">
        <v>5</v>
      </c>
      <c r="H1376" s="299">
        <v>5</v>
      </c>
      <c r="I1376" s="299">
        <v>32</v>
      </c>
      <c r="J1376" s="299">
        <v>12</v>
      </c>
      <c r="K1376" s="299">
        <v>1</v>
      </c>
      <c r="L1376" s="299">
        <v>0.06</v>
      </c>
      <c r="M1376" s="299">
        <v>1.91</v>
      </c>
      <c r="N1376" s="299">
        <v>1.97</v>
      </c>
      <c r="O1376" s="299"/>
      <c r="P1376" s="299" t="s">
        <v>498</v>
      </c>
      <c r="Q1376" s="299">
        <v>1.2</v>
      </c>
      <c r="R1376" s="299">
        <v>1.6</v>
      </c>
      <c r="S1376" s="300">
        <v>47</v>
      </c>
      <c r="W1376" s="309"/>
      <c r="X1376" s="309"/>
      <c r="AB1376" s="309"/>
      <c r="AC1376" s="309">
        <v>4</v>
      </c>
      <c r="AD1376" s="309">
        <v>7.0000000000000001E-3</v>
      </c>
      <c r="AE1376" s="309">
        <v>3.3000000000000002E-2</v>
      </c>
      <c r="AF1376" s="309">
        <v>4.0000000000000001E-3</v>
      </c>
      <c r="AG1376" s="309">
        <v>0.1</v>
      </c>
      <c r="AH1376" s="309" t="s">
        <v>498</v>
      </c>
      <c r="AI1376" s="309">
        <v>3.3</v>
      </c>
      <c r="AJ1376" s="309">
        <v>1E-3</v>
      </c>
      <c r="AL1376" s="309"/>
    </row>
    <row r="1377" spans="2:38" ht="15" customHeight="1">
      <c r="B1377" s="456"/>
      <c r="C1377" s="458"/>
      <c r="D1377" s="297" t="s">
        <v>497</v>
      </c>
      <c r="E1377" s="298">
        <v>1</v>
      </c>
      <c r="F1377" s="299">
        <v>0</v>
      </c>
      <c r="G1377" s="299">
        <v>6</v>
      </c>
      <c r="H1377" s="299">
        <v>6</v>
      </c>
      <c r="I1377" s="299">
        <v>30</v>
      </c>
      <c r="J1377" s="299">
        <v>10</v>
      </c>
      <c r="K1377" s="299">
        <v>0</v>
      </c>
      <c r="L1377" s="299">
        <v>0.04</v>
      </c>
      <c r="M1377" s="299">
        <v>1.91</v>
      </c>
      <c r="N1377" s="299">
        <v>1.95</v>
      </c>
      <c r="O1377" s="299"/>
      <c r="P1377" s="299" t="s">
        <v>493</v>
      </c>
      <c r="Q1377" s="299">
        <v>3.7</v>
      </c>
      <c r="R1377" s="299">
        <v>3</v>
      </c>
      <c r="S1377" s="300">
        <v>43</v>
      </c>
      <c r="W1377" s="309"/>
      <c r="X1377" s="309"/>
      <c r="AB1377" s="309"/>
      <c r="AC1377" s="309">
        <v>-1</v>
      </c>
      <c r="AD1377" s="309">
        <v>4.0000000000000001E-3</v>
      </c>
      <c r="AE1377" s="309">
        <v>3.4000000000000002E-2</v>
      </c>
      <c r="AF1377" s="309">
        <v>3.0000000000000001E-3</v>
      </c>
      <c r="AG1377" s="309">
        <v>0.08</v>
      </c>
      <c r="AH1377" s="309" t="s">
        <v>498</v>
      </c>
      <c r="AI1377" s="309">
        <v>4.2</v>
      </c>
      <c r="AJ1377" s="309">
        <v>1E-3</v>
      </c>
      <c r="AL1377" s="309"/>
    </row>
    <row r="1378" spans="2:38" ht="15" customHeight="1">
      <c r="B1378" s="456"/>
      <c r="C1378" s="458"/>
      <c r="D1378" s="297" t="s">
        <v>500</v>
      </c>
      <c r="E1378" s="298">
        <v>1</v>
      </c>
      <c r="F1378" s="299">
        <v>0</v>
      </c>
      <c r="G1378" s="299">
        <v>2</v>
      </c>
      <c r="H1378" s="299">
        <v>2</v>
      </c>
      <c r="I1378" s="299">
        <v>32</v>
      </c>
      <c r="J1378" s="299">
        <v>7</v>
      </c>
      <c r="K1378" s="299">
        <v>4</v>
      </c>
      <c r="L1378" s="299">
        <v>0.08</v>
      </c>
      <c r="M1378" s="299">
        <v>1.91</v>
      </c>
      <c r="N1378" s="299">
        <v>1.99</v>
      </c>
      <c r="O1378" s="299"/>
      <c r="P1378" s="299" t="s">
        <v>518</v>
      </c>
      <c r="Q1378" s="299">
        <v>0.6</v>
      </c>
      <c r="R1378" s="299">
        <v>2.2999999999999998</v>
      </c>
      <c r="S1378" s="300">
        <v>48</v>
      </c>
      <c r="W1378" s="309"/>
      <c r="X1378" s="309"/>
      <c r="AB1378" s="309"/>
      <c r="AC1378" s="309">
        <v>6</v>
      </c>
      <c r="AD1378" s="309">
        <v>6.0000000000000001E-3</v>
      </c>
      <c r="AE1378" s="309">
        <v>3.5000000000000003E-2</v>
      </c>
      <c r="AF1378" s="309">
        <v>3.0000000000000001E-3</v>
      </c>
      <c r="AG1378" s="309">
        <v>0.08</v>
      </c>
      <c r="AH1378" s="309" t="s">
        <v>539</v>
      </c>
      <c r="AI1378" s="309">
        <v>2.7</v>
      </c>
      <c r="AJ1378" s="309">
        <v>1E-3</v>
      </c>
      <c r="AL1378" s="309"/>
    </row>
    <row r="1379" spans="2:38" ht="15" customHeight="1">
      <c r="B1379" s="456"/>
      <c r="C1379" s="458"/>
      <c r="D1379" s="297" t="s">
        <v>503</v>
      </c>
      <c r="E1379" s="298">
        <v>1</v>
      </c>
      <c r="F1379" s="299">
        <v>0</v>
      </c>
      <c r="G1379" s="299">
        <v>3</v>
      </c>
      <c r="H1379" s="299">
        <v>3</v>
      </c>
      <c r="I1379" s="299">
        <v>31</v>
      </c>
      <c r="J1379" s="299">
        <v>9</v>
      </c>
      <c r="K1379" s="299">
        <v>4</v>
      </c>
      <c r="L1379" s="299">
        <v>0.06</v>
      </c>
      <c r="M1379" s="299">
        <v>1.91</v>
      </c>
      <c r="N1379" s="299">
        <v>1.97</v>
      </c>
      <c r="O1379" s="299"/>
      <c r="P1379" s="299" t="s">
        <v>534</v>
      </c>
      <c r="Q1379" s="299">
        <v>0.8</v>
      </c>
      <c r="R1379" s="299">
        <v>1.4</v>
      </c>
      <c r="S1379" s="300">
        <v>47</v>
      </c>
      <c r="W1379" s="309"/>
      <c r="X1379" s="309"/>
      <c r="AB1379" s="309"/>
      <c r="AC1379" s="309">
        <v>5</v>
      </c>
      <c r="AD1379" s="309">
        <v>0.01</v>
      </c>
      <c r="AE1379" s="309">
        <v>3.5000000000000003E-2</v>
      </c>
      <c r="AF1379" s="309">
        <v>5.0000000000000001E-3</v>
      </c>
      <c r="AG1379" s="309">
        <v>0.06</v>
      </c>
      <c r="AH1379" s="309" t="s">
        <v>498</v>
      </c>
      <c r="AI1379" s="309">
        <v>2.4</v>
      </c>
      <c r="AJ1379" s="309">
        <v>1E-3</v>
      </c>
      <c r="AL1379" s="309"/>
    </row>
    <row r="1380" spans="2:38" ht="15" customHeight="1">
      <c r="B1380" s="456"/>
      <c r="C1380" s="458"/>
      <c r="D1380" s="297" t="s">
        <v>505</v>
      </c>
      <c r="E1380" s="298">
        <v>1</v>
      </c>
      <c r="F1380" s="299" t="s">
        <v>501</v>
      </c>
      <c r="G1380" s="299" t="s">
        <v>501</v>
      </c>
      <c r="H1380" s="299" t="s">
        <v>501</v>
      </c>
      <c r="I1380" s="299">
        <v>27</v>
      </c>
      <c r="J1380" s="299">
        <v>6</v>
      </c>
      <c r="K1380" s="299">
        <v>3</v>
      </c>
      <c r="L1380" s="299">
        <v>0.06</v>
      </c>
      <c r="M1380" s="299">
        <v>1.9</v>
      </c>
      <c r="N1380" s="299">
        <v>1.96</v>
      </c>
      <c r="O1380" s="299"/>
      <c r="P1380" s="299" t="s">
        <v>534</v>
      </c>
      <c r="Q1380" s="299">
        <v>0.8</v>
      </c>
      <c r="R1380" s="299">
        <v>1.7</v>
      </c>
      <c r="S1380" s="300">
        <v>32</v>
      </c>
      <c r="W1380" s="309"/>
      <c r="X1380" s="309"/>
      <c r="AB1380" s="309"/>
      <c r="AC1380" s="309">
        <v>2</v>
      </c>
      <c r="AD1380" s="309">
        <v>8.9999999999999993E-3</v>
      </c>
      <c r="AE1380" s="309">
        <v>3.5999999999999997E-2</v>
      </c>
      <c r="AF1380" s="309">
        <v>3.0000000000000001E-3</v>
      </c>
      <c r="AG1380" s="309">
        <v>0.09</v>
      </c>
      <c r="AH1380" s="309" t="s">
        <v>539</v>
      </c>
      <c r="AI1380" s="309">
        <v>3</v>
      </c>
      <c r="AJ1380" s="309">
        <v>1E-3</v>
      </c>
      <c r="AL1380" s="309"/>
    </row>
    <row r="1381" spans="2:38" ht="15" customHeight="1">
      <c r="B1381" s="456"/>
      <c r="C1381" s="458"/>
      <c r="D1381" s="297" t="s">
        <v>508</v>
      </c>
      <c r="E1381" s="298">
        <v>1</v>
      </c>
      <c r="F1381" s="299">
        <v>0</v>
      </c>
      <c r="G1381" s="299">
        <v>11</v>
      </c>
      <c r="H1381" s="299">
        <v>11</v>
      </c>
      <c r="I1381" s="299">
        <v>22</v>
      </c>
      <c r="J1381" s="299">
        <v>6</v>
      </c>
      <c r="K1381" s="299">
        <v>2</v>
      </c>
      <c r="L1381" s="299">
        <v>0.05</v>
      </c>
      <c r="M1381" s="299">
        <v>1.9</v>
      </c>
      <c r="N1381" s="299">
        <v>1.95</v>
      </c>
      <c r="O1381" s="299"/>
      <c r="P1381" s="299" t="s">
        <v>538</v>
      </c>
      <c r="Q1381" s="299">
        <v>0.5</v>
      </c>
      <c r="R1381" s="299">
        <v>1.5</v>
      </c>
      <c r="S1381" s="300">
        <v>30</v>
      </c>
      <c r="W1381" s="309"/>
      <c r="X1381" s="309"/>
      <c r="AB1381" s="309"/>
      <c r="AC1381" s="309">
        <v>1</v>
      </c>
      <c r="AD1381" s="309">
        <v>1.2E-2</v>
      </c>
      <c r="AE1381" s="309">
        <v>3.2000000000000001E-2</v>
      </c>
      <c r="AF1381" s="309">
        <v>5.0000000000000001E-3</v>
      </c>
      <c r="AG1381" s="309">
        <v>0.06</v>
      </c>
      <c r="AH1381" s="309" t="s">
        <v>498</v>
      </c>
      <c r="AI1381" s="309">
        <v>1.2</v>
      </c>
      <c r="AJ1381" s="309">
        <v>1E-3</v>
      </c>
      <c r="AL1381" s="309"/>
    </row>
    <row r="1382" spans="2:38" ht="15" customHeight="1">
      <c r="B1382" s="456"/>
      <c r="C1382" s="458"/>
      <c r="D1382" s="297" t="s">
        <v>510</v>
      </c>
      <c r="E1382" s="298">
        <v>2</v>
      </c>
      <c r="F1382" s="299">
        <v>2</v>
      </c>
      <c r="G1382" s="299">
        <v>15</v>
      </c>
      <c r="H1382" s="299">
        <v>17</v>
      </c>
      <c r="I1382" s="299">
        <v>17</v>
      </c>
      <c r="J1382" s="299">
        <v>12</v>
      </c>
      <c r="K1382" s="299">
        <v>6</v>
      </c>
      <c r="L1382" s="299">
        <v>0.1</v>
      </c>
      <c r="M1382" s="299">
        <v>1.91</v>
      </c>
      <c r="N1382" s="299">
        <v>2.0099999999999998</v>
      </c>
      <c r="O1382" s="299"/>
      <c r="P1382" s="299" t="s">
        <v>518</v>
      </c>
      <c r="Q1382" s="299">
        <v>2.1</v>
      </c>
      <c r="R1382" s="299">
        <v>2.1</v>
      </c>
      <c r="S1382" s="300">
        <v>38</v>
      </c>
      <c r="W1382" s="309"/>
      <c r="X1382" s="309"/>
      <c r="AB1382" s="309"/>
      <c r="AC1382" s="309">
        <v>0</v>
      </c>
      <c r="AD1382" s="309">
        <v>0.01</v>
      </c>
      <c r="AE1382" s="309">
        <v>0.03</v>
      </c>
      <c r="AF1382" s="309">
        <v>6.0000000000000001E-3</v>
      </c>
      <c r="AG1382" s="309">
        <v>0.04</v>
      </c>
      <c r="AH1382" s="309" t="s">
        <v>493</v>
      </c>
      <c r="AI1382" s="309">
        <v>3.7</v>
      </c>
      <c r="AJ1382" s="309">
        <v>1E-3</v>
      </c>
      <c r="AL1382" s="309"/>
    </row>
    <row r="1383" spans="2:38" ht="15" customHeight="1">
      <c r="B1383" s="456"/>
      <c r="C1383" s="458"/>
      <c r="D1383" s="297" t="s">
        <v>511</v>
      </c>
      <c r="E1383" s="298">
        <v>2</v>
      </c>
      <c r="F1383" s="299">
        <v>1</v>
      </c>
      <c r="G1383" s="299">
        <v>8</v>
      </c>
      <c r="H1383" s="299">
        <v>9</v>
      </c>
      <c r="I1383" s="299">
        <v>27</v>
      </c>
      <c r="J1383" s="299">
        <v>10</v>
      </c>
      <c r="K1383" s="299">
        <v>3</v>
      </c>
      <c r="L1383" s="299">
        <v>7.0000000000000007E-2</v>
      </c>
      <c r="M1383" s="299">
        <v>1.91</v>
      </c>
      <c r="N1383" s="299">
        <v>1.98</v>
      </c>
      <c r="O1383" s="299"/>
      <c r="P1383" s="299" t="s">
        <v>518</v>
      </c>
      <c r="Q1383" s="299">
        <v>2.2000000000000002</v>
      </c>
      <c r="R1383" s="299">
        <v>3.9</v>
      </c>
      <c r="S1383" s="300">
        <v>36</v>
      </c>
      <c r="W1383" s="309"/>
      <c r="X1383" s="309"/>
      <c r="AB1383" s="309"/>
      <c r="AC1383" s="309">
        <v>4</v>
      </c>
      <c r="AD1383" s="309">
        <v>7.0000000000000001E-3</v>
      </c>
      <c r="AE1383" s="309">
        <v>3.2000000000000001E-2</v>
      </c>
      <c r="AF1383" s="309">
        <v>2E-3</v>
      </c>
      <c r="AG1383" s="309">
        <v>0.08</v>
      </c>
      <c r="AH1383" s="309" t="s">
        <v>518</v>
      </c>
      <c r="AI1383" s="309">
        <v>0.6</v>
      </c>
      <c r="AJ1383" s="309">
        <v>1E-3</v>
      </c>
      <c r="AL1383" s="309"/>
    </row>
    <row r="1384" spans="2:38" ht="15" customHeight="1" thickBot="1">
      <c r="B1384" s="456"/>
      <c r="C1384" s="458"/>
      <c r="D1384" s="310" t="s">
        <v>512</v>
      </c>
      <c r="E1384" s="311">
        <v>2</v>
      </c>
      <c r="F1384" s="304">
        <v>1</v>
      </c>
      <c r="G1384" s="304">
        <v>6</v>
      </c>
      <c r="H1384" s="304">
        <v>7</v>
      </c>
      <c r="I1384" s="304">
        <v>31</v>
      </c>
      <c r="J1384" s="304">
        <v>10</v>
      </c>
      <c r="K1384" s="304">
        <v>0</v>
      </c>
      <c r="L1384" s="304">
        <v>0.05</v>
      </c>
      <c r="M1384" s="304">
        <v>1.9</v>
      </c>
      <c r="N1384" s="304">
        <v>1.95</v>
      </c>
      <c r="O1384" s="304"/>
      <c r="P1384" s="304" t="s">
        <v>518</v>
      </c>
      <c r="Q1384" s="304">
        <v>2.8</v>
      </c>
      <c r="R1384" s="304">
        <v>5.5</v>
      </c>
      <c r="S1384" s="305">
        <v>30</v>
      </c>
      <c r="W1384" s="309"/>
      <c r="X1384" s="309"/>
      <c r="AB1384" s="309"/>
      <c r="AC1384" s="309">
        <v>4</v>
      </c>
      <c r="AD1384" s="309">
        <v>8.9999999999999993E-3</v>
      </c>
      <c r="AE1384" s="309">
        <v>3.1E-2</v>
      </c>
      <c r="AF1384" s="309">
        <v>3.0000000000000001E-3</v>
      </c>
      <c r="AG1384" s="309">
        <v>0.06</v>
      </c>
      <c r="AH1384" s="309" t="s">
        <v>534</v>
      </c>
      <c r="AI1384" s="309">
        <v>0.8</v>
      </c>
      <c r="AJ1384" s="309">
        <v>1E-3</v>
      </c>
      <c r="AL1384" s="309"/>
    </row>
    <row r="1385" spans="2:38" ht="15" customHeight="1">
      <c r="B1385" s="460"/>
      <c r="C1385" s="458"/>
      <c r="D1385" s="293" t="s">
        <v>514</v>
      </c>
      <c r="E1385" s="294">
        <v>1</v>
      </c>
      <c r="F1385" s="295">
        <v>1</v>
      </c>
      <c r="G1385" s="295">
        <v>6</v>
      </c>
      <c r="H1385" s="295">
        <v>7</v>
      </c>
      <c r="I1385" s="295">
        <v>33</v>
      </c>
      <c r="J1385" s="295">
        <v>9</v>
      </c>
      <c r="K1385" s="295">
        <v>5</v>
      </c>
      <c r="L1385" s="295">
        <v>0.08</v>
      </c>
      <c r="M1385" s="295">
        <v>1.89</v>
      </c>
      <c r="N1385" s="295">
        <v>1.97</v>
      </c>
      <c r="O1385" s="295"/>
      <c r="P1385" s="295" t="s">
        <v>515</v>
      </c>
      <c r="Q1385" s="295">
        <v>3.2</v>
      </c>
      <c r="R1385" s="295">
        <v>6.5</v>
      </c>
      <c r="S1385" s="296">
        <v>27</v>
      </c>
      <c r="W1385" s="309"/>
      <c r="X1385" s="309"/>
      <c r="AB1385" s="309"/>
      <c r="AC1385" s="309">
        <v>3</v>
      </c>
      <c r="AD1385" s="309">
        <v>6.0000000000000001E-3</v>
      </c>
      <c r="AE1385" s="309">
        <v>2.7E-2</v>
      </c>
      <c r="AF1385" s="309" t="s">
        <v>501</v>
      </c>
      <c r="AG1385" s="309">
        <v>0.06</v>
      </c>
      <c r="AH1385" s="309" t="s">
        <v>534</v>
      </c>
      <c r="AI1385" s="309">
        <v>0.8</v>
      </c>
      <c r="AJ1385" s="309">
        <v>1E-3</v>
      </c>
      <c r="AL1385" s="309"/>
    </row>
    <row r="1386" spans="2:38" ht="15" customHeight="1">
      <c r="B1386" s="460"/>
      <c r="C1386" s="458"/>
      <c r="D1386" s="297" t="s">
        <v>516</v>
      </c>
      <c r="E1386" s="298">
        <v>1</v>
      </c>
      <c r="F1386" s="299">
        <v>1</v>
      </c>
      <c r="G1386" s="299">
        <v>5</v>
      </c>
      <c r="H1386" s="299">
        <v>6</v>
      </c>
      <c r="I1386" s="299">
        <v>35</v>
      </c>
      <c r="J1386" s="299">
        <v>10</v>
      </c>
      <c r="K1386" s="299">
        <v>0</v>
      </c>
      <c r="L1386" s="299">
        <v>0.06</v>
      </c>
      <c r="M1386" s="299">
        <v>1.9</v>
      </c>
      <c r="N1386" s="299">
        <v>1.96</v>
      </c>
      <c r="O1386" s="299"/>
      <c r="P1386" s="299" t="s">
        <v>518</v>
      </c>
      <c r="Q1386" s="299">
        <v>3.6</v>
      </c>
      <c r="R1386" s="299">
        <v>6.6</v>
      </c>
      <c r="S1386" s="300">
        <v>25</v>
      </c>
      <c r="W1386" s="309"/>
      <c r="X1386" s="309"/>
      <c r="AB1386" s="309"/>
      <c r="AC1386" s="309">
        <v>2</v>
      </c>
      <c r="AD1386" s="309">
        <v>6.0000000000000001E-3</v>
      </c>
      <c r="AE1386" s="309">
        <v>2.1999999999999999E-2</v>
      </c>
      <c r="AF1386" s="309">
        <v>1.0999999999999999E-2</v>
      </c>
      <c r="AG1386" s="309">
        <v>0.05</v>
      </c>
      <c r="AH1386" s="309" t="s">
        <v>538</v>
      </c>
      <c r="AI1386" s="309">
        <v>0.5</v>
      </c>
      <c r="AJ1386" s="309">
        <v>1E-3</v>
      </c>
      <c r="AL1386" s="309"/>
    </row>
    <row r="1387" spans="2:38" ht="15" customHeight="1">
      <c r="B1387" s="460"/>
      <c r="C1387" s="458"/>
      <c r="D1387" s="297" t="s">
        <v>517</v>
      </c>
      <c r="E1387" s="298">
        <v>1</v>
      </c>
      <c r="F1387" s="299">
        <v>1</v>
      </c>
      <c r="G1387" s="299">
        <v>5</v>
      </c>
      <c r="H1387" s="299">
        <v>6</v>
      </c>
      <c r="I1387" s="299">
        <v>36</v>
      </c>
      <c r="J1387" s="299">
        <v>6</v>
      </c>
      <c r="K1387" s="299">
        <v>4</v>
      </c>
      <c r="L1387" s="299">
        <v>0.05</v>
      </c>
      <c r="M1387" s="299">
        <v>1.89</v>
      </c>
      <c r="N1387" s="299">
        <v>1.94</v>
      </c>
      <c r="O1387" s="299"/>
      <c r="P1387" s="299" t="s">
        <v>538</v>
      </c>
      <c r="Q1387" s="299">
        <v>2.2000000000000002</v>
      </c>
      <c r="R1387" s="299">
        <v>6.8</v>
      </c>
      <c r="S1387" s="300">
        <v>22</v>
      </c>
      <c r="W1387" s="309"/>
      <c r="X1387" s="309"/>
      <c r="AB1387" s="309"/>
      <c r="AC1387" s="309">
        <v>6</v>
      </c>
      <c r="AD1387" s="309">
        <v>1.2E-2</v>
      </c>
      <c r="AE1387" s="309">
        <v>1.7000000000000001E-2</v>
      </c>
      <c r="AF1387" s="309">
        <v>1.7000000000000001E-2</v>
      </c>
      <c r="AG1387" s="309">
        <v>0.1</v>
      </c>
      <c r="AH1387" s="309" t="s">
        <v>518</v>
      </c>
      <c r="AI1387" s="309">
        <v>2.1</v>
      </c>
      <c r="AJ1387" s="309">
        <v>2E-3</v>
      </c>
      <c r="AL1387" s="309"/>
    </row>
    <row r="1388" spans="2:38" ht="15" customHeight="1">
      <c r="B1388" s="460"/>
      <c r="C1388" s="458"/>
      <c r="D1388" s="297" t="s">
        <v>519</v>
      </c>
      <c r="E1388" s="298">
        <v>1</v>
      </c>
      <c r="F1388" s="299">
        <v>0</v>
      </c>
      <c r="G1388" s="299">
        <v>6</v>
      </c>
      <c r="H1388" s="299">
        <v>6</v>
      </c>
      <c r="I1388" s="299">
        <v>36</v>
      </c>
      <c r="J1388" s="299">
        <v>10</v>
      </c>
      <c r="K1388" s="299">
        <v>1</v>
      </c>
      <c r="L1388" s="299">
        <v>0.05</v>
      </c>
      <c r="M1388" s="299">
        <v>1.89</v>
      </c>
      <c r="N1388" s="299">
        <v>1.94</v>
      </c>
      <c r="O1388" s="299"/>
      <c r="P1388" s="299" t="s">
        <v>535</v>
      </c>
      <c r="Q1388" s="299">
        <v>1.7</v>
      </c>
      <c r="R1388" s="299">
        <v>7.7</v>
      </c>
      <c r="S1388" s="300">
        <v>23</v>
      </c>
      <c r="W1388" s="309"/>
      <c r="X1388" s="309"/>
      <c r="AB1388" s="309"/>
      <c r="AC1388" s="309">
        <v>3</v>
      </c>
      <c r="AD1388" s="309">
        <v>0.01</v>
      </c>
      <c r="AE1388" s="309">
        <v>2.7E-2</v>
      </c>
      <c r="AF1388" s="309">
        <v>8.9999999999999993E-3</v>
      </c>
      <c r="AG1388" s="309">
        <v>7.0000000000000007E-2</v>
      </c>
      <c r="AH1388" s="309" t="s">
        <v>518</v>
      </c>
      <c r="AI1388" s="309">
        <v>2.2000000000000002</v>
      </c>
      <c r="AJ1388" s="309">
        <v>2E-3</v>
      </c>
      <c r="AL1388" s="309"/>
    </row>
    <row r="1389" spans="2:38" ht="15" customHeight="1">
      <c r="B1389" s="460"/>
      <c r="C1389" s="458"/>
      <c r="D1389" s="297" t="s">
        <v>520</v>
      </c>
      <c r="E1389" s="298">
        <v>1</v>
      </c>
      <c r="F1389" s="299">
        <v>0</v>
      </c>
      <c r="G1389" s="299">
        <v>5</v>
      </c>
      <c r="H1389" s="299">
        <v>5</v>
      </c>
      <c r="I1389" s="299">
        <v>38</v>
      </c>
      <c r="J1389" s="299">
        <v>16</v>
      </c>
      <c r="K1389" s="299">
        <v>8</v>
      </c>
      <c r="L1389" s="299">
        <v>7.0000000000000007E-2</v>
      </c>
      <c r="M1389" s="299">
        <v>1.89</v>
      </c>
      <c r="N1389" s="299">
        <v>1.96</v>
      </c>
      <c r="O1389" s="299"/>
      <c r="P1389" s="299" t="s">
        <v>498</v>
      </c>
      <c r="Q1389" s="299">
        <v>2.4</v>
      </c>
      <c r="R1389" s="299">
        <v>8.3000000000000007</v>
      </c>
      <c r="S1389" s="300">
        <v>22</v>
      </c>
      <c r="W1389" s="309"/>
      <c r="X1389" s="309"/>
      <c r="AB1389" s="309"/>
      <c r="AC1389" s="309">
        <v>0</v>
      </c>
      <c r="AD1389" s="309">
        <v>0.01</v>
      </c>
      <c r="AE1389" s="309">
        <v>3.1E-2</v>
      </c>
      <c r="AF1389" s="309">
        <v>7.0000000000000001E-3</v>
      </c>
      <c r="AG1389" s="309">
        <v>0.05</v>
      </c>
      <c r="AH1389" s="309" t="s">
        <v>518</v>
      </c>
      <c r="AI1389" s="309">
        <v>2.8</v>
      </c>
      <c r="AJ1389" s="309">
        <v>2E-3</v>
      </c>
      <c r="AL1389" s="309"/>
    </row>
    <row r="1390" spans="2:38" ht="15" customHeight="1">
      <c r="B1390" s="460"/>
      <c r="C1390" s="458"/>
      <c r="D1390" s="297" t="s">
        <v>521</v>
      </c>
      <c r="E1390" s="298">
        <v>1</v>
      </c>
      <c r="F1390" s="299">
        <v>0</v>
      </c>
      <c r="G1390" s="299">
        <v>5</v>
      </c>
      <c r="H1390" s="299">
        <v>5</v>
      </c>
      <c r="I1390" s="299">
        <v>38</v>
      </c>
      <c r="J1390" s="299">
        <v>9</v>
      </c>
      <c r="K1390" s="299">
        <v>5</v>
      </c>
      <c r="L1390" s="299">
        <v>0.06</v>
      </c>
      <c r="M1390" s="299">
        <v>1.89</v>
      </c>
      <c r="N1390" s="299">
        <v>1.95</v>
      </c>
      <c r="O1390" s="299"/>
      <c r="P1390" s="299" t="s">
        <v>534</v>
      </c>
      <c r="Q1390" s="299">
        <v>0.7</v>
      </c>
      <c r="R1390" s="299">
        <v>7.3</v>
      </c>
      <c r="S1390" s="300">
        <v>23</v>
      </c>
      <c r="W1390" s="309"/>
      <c r="X1390" s="309"/>
      <c r="AB1390" s="309"/>
      <c r="AC1390" s="309">
        <v>5</v>
      </c>
      <c r="AD1390" s="309">
        <v>8.9999999999999993E-3</v>
      </c>
      <c r="AE1390" s="309">
        <v>3.3000000000000002E-2</v>
      </c>
      <c r="AF1390" s="309">
        <v>7.0000000000000001E-3</v>
      </c>
      <c r="AG1390" s="309">
        <v>0.08</v>
      </c>
      <c r="AH1390" s="309" t="s">
        <v>515</v>
      </c>
      <c r="AI1390" s="309">
        <v>3.2</v>
      </c>
      <c r="AJ1390" s="309">
        <v>1E-3</v>
      </c>
      <c r="AL1390" s="309"/>
    </row>
    <row r="1391" spans="2:38" ht="15" customHeight="1">
      <c r="B1391" s="460"/>
      <c r="C1391" s="458"/>
      <c r="D1391" s="297" t="s">
        <v>522</v>
      </c>
      <c r="E1391" s="298">
        <v>1</v>
      </c>
      <c r="F1391" s="299">
        <v>0</v>
      </c>
      <c r="G1391" s="299">
        <v>5</v>
      </c>
      <c r="H1391" s="299">
        <v>5</v>
      </c>
      <c r="I1391" s="299">
        <v>37</v>
      </c>
      <c r="J1391" s="299">
        <v>10</v>
      </c>
      <c r="K1391" s="299">
        <v>5</v>
      </c>
      <c r="L1391" s="299">
        <v>7.0000000000000007E-2</v>
      </c>
      <c r="M1391" s="299">
        <v>1.9</v>
      </c>
      <c r="N1391" s="299">
        <v>1.97</v>
      </c>
      <c r="O1391" s="299"/>
      <c r="P1391" s="299" t="s">
        <v>506</v>
      </c>
      <c r="Q1391" s="299">
        <v>3.9</v>
      </c>
      <c r="R1391" s="299">
        <v>5.0999999999999996</v>
      </c>
      <c r="S1391" s="300">
        <v>31</v>
      </c>
      <c r="W1391" s="309"/>
      <c r="X1391" s="309"/>
      <c r="AB1391" s="309"/>
      <c r="AC1391" s="309">
        <v>0</v>
      </c>
      <c r="AD1391" s="309">
        <v>0.01</v>
      </c>
      <c r="AE1391" s="309">
        <v>3.5000000000000003E-2</v>
      </c>
      <c r="AF1391" s="309">
        <v>6.0000000000000001E-3</v>
      </c>
      <c r="AG1391" s="309">
        <v>0.06</v>
      </c>
      <c r="AH1391" s="309" t="s">
        <v>518</v>
      </c>
      <c r="AI1391" s="309">
        <v>3.6</v>
      </c>
      <c r="AJ1391" s="309">
        <v>1E-3</v>
      </c>
      <c r="AL1391" s="309"/>
    </row>
    <row r="1392" spans="2:38" ht="15" customHeight="1">
      <c r="B1392" s="460"/>
      <c r="C1392" s="458"/>
      <c r="D1392" s="297" t="s">
        <v>523</v>
      </c>
      <c r="E1392" s="298">
        <v>0</v>
      </c>
      <c r="F1392" s="299">
        <v>0</v>
      </c>
      <c r="G1392" s="299">
        <v>5</v>
      </c>
      <c r="H1392" s="299">
        <v>5</v>
      </c>
      <c r="I1392" s="299">
        <v>33</v>
      </c>
      <c r="J1392" s="299">
        <v>9</v>
      </c>
      <c r="K1392" s="299">
        <v>2</v>
      </c>
      <c r="L1392" s="299">
        <v>0.08</v>
      </c>
      <c r="M1392" s="299">
        <v>1.89</v>
      </c>
      <c r="N1392" s="299">
        <v>1.97</v>
      </c>
      <c r="O1392" s="299"/>
      <c r="P1392" s="299" t="s">
        <v>498</v>
      </c>
      <c r="Q1392" s="299">
        <v>2.9</v>
      </c>
      <c r="R1392" s="299">
        <v>2.9</v>
      </c>
      <c r="S1392" s="300">
        <v>33</v>
      </c>
      <c r="W1392" s="309"/>
      <c r="X1392" s="309"/>
      <c r="AB1392" s="309"/>
      <c r="AC1392" s="309">
        <v>4</v>
      </c>
      <c r="AD1392" s="309">
        <v>6.0000000000000001E-3</v>
      </c>
      <c r="AE1392" s="309">
        <v>3.5999999999999997E-2</v>
      </c>
      <c r="AF1392" s="309">
        <v>6.0000000000000001E-3</v>
      </c>
      <c r="AG1392" s="309">
        <v>0.05</v>
      </c>
      <c r="AH1392" s="309" t="s">
        <v>538</v>
      </c>
      <c r="AI1392" s="309">
        <v>2.2000000000000002</v>
      </c>
      <c r="AJ1392" s="309">
        <v>1E-3</v>
      </c>
      <c r="AL1392" s="309"/>
    </row>
    <row r="1393" spans="2:54" ht="15" customHeight="1">
      <c r="B1393" s="460"/>
      <c r="C1393" s="458"/>
      <c r="D1393" s="297" t="s">
        <v>524</v>
      </c>
      <c r="E1393" s="298">
        <v>0</v>
      </c>
      <c r="F1393" s="299">
        <v>0</v>
      </c>
      <c r="G1393" s="299">
        <v>6</v>
      </c>
      <c r="H1393" s="299">
        <v>6</v>
      </c>
      <c r="I1393" s="299">
        <v>30</v>
      </c>
      <c r="J1393" s="299">
        <v>6</v>
      </c>
      <c r="K1393" s="299">
        <v>4</v>
      </c>
      <c r="L1393" s="299">
        <v>0.1</v>
      </c>
      <c r="M1393" s="299">
        <v>1.93</v>
      </c>
      <c r="N1393" s="299">
        <v>2.0299999999999998</v>
      </c>
      <c r="O1393" s="299"/>
      <c r="P1393" s="299" t="s">
        <v>498</v>
      </c>
      <c r="Q1393" s="299">
        <v>2.8</v>
      </c>
      <c r="R1393" s="299">
        <v>1.6</v>
      </c>
      <c r="S1393" s="300">
        <v>38</v>
      </c>
      <c r="W1393" s="309"/>
      <c r="X1393" s="309"/>
      <c r="AB1393" s="309"/>
      <c r="AC1393" s="309">
        <v>1</v>
      </c>
      <c r="AD1393" s="309">
        <v>0.01</v>
      </c>
      <c r="AE1393" s="309">
        <v>3.5999999999999997E-2</v>
      </c>
      <c r="AF1393" s="309">
        <v>6.0000000000000001E-3</v>
      </c>
      <c r="AG1393" s="309">
        <v>0.05</v>
      </c>
      <c r="AH1393" s="309" t="s">
        <v>535</v>
      </c>
      <c r="AI1393" s="309">
        <v>1.7</v>
      </c>
      <c r="AJ1393" s="309">
        <v>1E-3</v>
      </c>
      <c r="AL1393" s="309"/>
    </row>
    <row r="1394" spans="2:54" ht="15" customHeight="1">
      <c r="B1394" s="460"/>
      <c r="C1394" s="458"/>
      <c r="D1394" s="297" t="s">
        <v>525</v>
      </c>
      <c r="E1394" s="298">
        <v>0</v>
      </c>
      <c r="F1394" s="299">
        <v>0</v>
      </c>
      <c r="G1394" s="299">
        <v>7</v>
      </c>
      <c r="H1394" s="299">
        <v>7</v>
      </c>
      <c r="I1394" s="299">
        <v>31</v>
      </c>
      <c r="J1394" s="299">
        <v>11</v>
      </c>
      <c r="K1394" s="299">
        <v>8</v>
      </c>
      <c r="L1394" s="299">
        <v>0.1</v>
      </c>
      <c r="M1394" s="299">
        <v>1.92</v>
      </c>
      <c r="N1394" s="299">
        <v>2.02</v>
      </c>
      <c r="O1394" s="299"/>
      <c r="P1394" s="299" t="s">
        <v>498</v>
      </c>
      <c r="Q1394" s="299">
        <v>1.7</v>
      </c>
      <c r="R1394" s="299">
        <v>0.3</v>
      </c>
      <c r="S1394" s="300">
        <v>41</v>
      </c>
      <c r="W1394" s="309"/>
      <c r="X1394" s="309"/>
      <c r="AB1394" s="309"/>
      <c r="AC1394" s="309">
        <v>8</v>
      </c>
      <c r="AD1394" s="309">
        <v>1.6E-2</v>
      </c>
      <c r="AE1394" s="309">
        <v>3.7999999999999999E-2</v>
      </c>
      <c r="AF1394" s="309">
        <v>5.0000000000000001E-3</v>
      </c>
      <c r="AG1394" s="309">
        <v>7.0000000000000007E-2</v>
      </c>
      <c r="AH1394" s="309" t="s">
        <v>498</v>
      </c>
      <c r="AI1394" s="309">
        <v>2.4</v>
      </c>
      <c r="AJ1394" s="309">
        <v>1E-3</v>
      </c>
      <c r="AL1394" s="309"/>
    </row>
    <row r="1395" spans="2:54" ht="15" customHeight="1">
      <c r="B1395" s="460"/>
      <c r="C1395" s="458"/>
      <c r="D1395" s="297" t="s">
        <v>526</v>
      </c>
      <c r="E1395" s="298">
        <v>0</v>
      </c>
      <c r="F1395" s="299">
        <v>0</v>
      </c>
      <c r="G1395" s="299">
        <v>12</v>
      </c>
      <c r="H1395" s="299">
        <v>12</v>
      </c>
      <c r="I1395" s="299">
        <v>24</v>
      </c>
      <c r="J1395" s="299">
        <v>17</v>
      </c>
      <c r="K1395" s="299">
        <v>8</v>
      </c>
      <c r="L1395" s="299">
        <v>0.12</v>
      </c>
      <c r="M1395" s="299">
        <v>1.93</v>
      </c>
      <c r="N1395" s="299">
        <v>2.0499999999999998</v>
      </c>
      <c r="O1395" s="299"/>
      <c r="P1395" s="299" t="s">
        <v>498</v>
      </c>
      <c r="Q1395" s="299">
        <v>1.5</v>
      </c>
      <c r="R1395" s="299">
        <v>-0.5</v>
      </c>
      <c r="S1395" s="300">
        <v>44</v>
      </c>
      <c r="W1395" s="309"/>
      <c r="X1395" s="309"/>
      <c r="AB1395" s="309"/>
      <c r="AC1395" s="309">
        <v>5</v>
      </c>
      <c r="AD1395" s="309">
        <v>8.9999999999999993E-3</v>
      </c>
      <c r="AE1395" s="309">
        <v>3.7999999999999999E-2</v>
      </c>
      <c r="AF1395" s="309">
        <v>5.0000000000000001E-3</v>
      </c>
      <c r="AG1395" s="309">
        <v>0.06</v>
      </c>
      <c r="AH1395" s="309" t="s">
        <v>534</v>
      </c>
      <c r="AI1395" s="309">
        <v>0.7</v>
      </c>
      <c r="AJ1395" s="309">
        <v>1E-3</v>
      </c>
      <c r="AL1395" s="309"/>
    </row>
    <row r="1396" spans="2:54" ht="15" customHeight="1">
      <c r="B1396" s="460"/>
      <c r="C1396" s="458"/>
      <c r="D1396" s="297" t="s">
        <v>527</v>
      </c>
      <c r="E1396" s="298">
        <v>0</v>
      </c>
      <c r="F1396" s="299">
        <v>0</v>
      </c>
      <c r="G1396" s="299">
        <v>12</v>
      </c>
      <c r="H1396" s="299">
        <v>12</v>
      </c>
      <c r="I1396" s="299">
        <v>21</v>
      </c>
      <c r="J1396" s="299">
        <v>9</v>
      </c>
      <c r="K1396" s="299">
        <v>2</v>
      </c>
      <c r="L1396" s="299">
        <v>0.13</v>
      </c>
      <c r="M1396" s="299">
        <v>1.92</v>
      </c>
      <c r="N1396" s="299">
        <v>2.0499999999999998</v>
      </c>
      <c r="O1396" s="299"/>
      <c r="P1396" s="299" t="s">
        <v>493</v>
      </c>
      <c r="Q1396" s="299">
        <v>0.9</v>
      </c>
      <c r="R1396" s="299">
        <v>-0.7</v>
      </c>
      <c r="S1396" s="300">
        <v>45</v>
      </c>
      <c r="W1396" s="309"/>
      <c r="X1396" s="309"/>
      <c r="AB1396" s="309"/>
      <c r="AC1396" s="309">
        <v>5</v>
      </c>
      <c r="AD1396" s="309">
        <v>0.01</v>
      </c>
      <c r="AE1396" s="309">
        <v>3.6999999999999998E-2</v>
      </c>
      <c r="AF1396" s="309">
        <v>5.0000000000000001E-3</v>
      </c>
      <c r="AG1396" s="309">
        <v>7.0000000000000007E-2</v>
      </c>
      <c r="AH1396" s="309" t="s">
        <v>506</v>
      </c>
      <c r="AI1396" s="309">
        <v>3.9</v>
      </c>
      <c r="AJ1396" s="309">
        <v>1E-3</v>
      </c>
      <c r="AK1396" s="309"/>
      <c r="AL1396" s="309"/>
      <c r="AM1396" s="309"/>
      <c r="AN1396" s="309"/>
      <c r="AO1396" s="309"/>
      <c r="AP1396" s="309"/>
      <c r="AQ1396" s="309"/>
      <c r="AR1396" s="309"/>
      <c r="AS1396" s="309"/>
      <c r="AT1396" s="309"/>
      <c r="AU1396" s="309"/>
      <c r="AV1396" s="309"/>
      <c r="AW1396" s="309"/>
      <c r="AX1396" s="309"/>
      <c r="AY1396" s="309"/>
      <c r="AZ1396" s="309"/>
      <c r="BA1396" s="309"/>
      <c r="BB1396" s="309"/>
    </row>
    <row r="1397" spans="2:54" ht="15" customHeight="1">
      <c r="B1397" s="460"/>
      <c r="C1397" s="458"/>
      <c r="D1397" s="297" t="s">
        <v>528</v>
      </c>
      <c r="E1397" s="298">
        <v>1</v>
      </c>
      <c r="F1397" s="299">
        <v>0</v>
      </c>
      <c r="G1397" s="299">
        <v>13</v>
      </c>
      <c r="H1397" s="299">
        <v>13</v>
      </c>
      <c r="I1397" s="299">
        <v>16</v>
      </c>
      <c r="J1397" s="299">
        <v>9</v>
      </c>
      <c r="K1397" s="299">
        <v>5</v>
      </c>
      <c r="L1397" s="299">
        <v>0.1</v>
      </c>
      <c r="M1397" s="299">
        <v>2.0099999999999998</v>
      </c>
      <c r="N1397" s="299">
        <v>2.11</v>
      </c>
      <c r="O1397" s="299"/>
      <c r="P1397" s="299" t="s">
        <v>498</v>
      </c>
      <c r="Q1397" s="299">
        <v>1.1000000000000001</v>
      </c>
      <c r="R1397" s="299">
        <v>-2.2999999999999998</v>
      </c>
      <c r="S1397" s="300">
        <v>53</v>
      </c>
      <c r="W1397" s="309"/>
      <c r="X1397" s="309"/>
      <c r="AB1397" s="309"/>
      <c r="AC1397" s="309">
        <v>2</v>
      </c>
      <c r="AD1397" s="309">
        <v>8.9999999999999993E-3</v>
      </c>
      <c r="AE1397" s="309">
        <v>3.3000000000000002E-2</v>
      </c>
      <c r="AF1397" s="309">
        <v>5.0000000000000001E-3</v>
      </c>
      <c r="AG1397" s="309">
        <v>0.08</v>
      </c>
      <c r="AH1397" s="309" t="s">
        <v>498</v>
      </c>
      <c r="AI1397" s="309">
        <v>2.9</v>
      </c>
      <c r="AJ1397" s="309">
        <v>0</v>
      </c>
      <c r="AK1397" s="309"/>
      <c r="AL1397" s="309"/>
      <c r="AM1397" s="309"/>
      <c r="AN1397" s="309"/>
      <c r="AO1397" s="309"/>
      <c r="AP1397" s="309"/>
      <c r="AQ1397" s="309"/>
      <c r="AR1397" s="309"/>
      <c r="AS1397" s="309"/>
      <c r="AT1397" s="309"/>
      <c r="AU1397" s="309"/>
      <c r="AV1397" s="309"/>
      <c r="AW1397" s="309"/>
      <c r="AX1397" s="309"/>
      <c r="AY1397" s="309"/>
      <c r="AZ1397" s="309"/>
      <c r="BA1397" s="309"/>
      <c r="BB1397" s="309"/>
    </row>
    <row r="1398" spans="2:54" ht="15" customHeight="1">
      <c r="B1398" s="460"/>
      <c r="C1398" s="459"/>
      <c r="D1398" s="297" t="s">
        <v>529</v>
      </c>
      <c r="E1398" s="298">
        <v>1</v>
      </c>
      <c r="F1398" s="299">
        <v>0</v>
      </c>
      <c r="G1398" s="299">
        <v>8</v>
      </c>
      <c r="H1398" s="299">
        <v>8</v>
      </c>
      <c r="I1398" s="299">
        <v>21</v>
      </c>
      <c r="J1398" s="299">
        <v>11</v>
      </c>
      <c r="K1398" s="299">
        <v>2</v>
      </c>
      <c r="L1398" s="299">
        <v>0.09</v>
      </c>
      <c r="M1398" s="299">
        <v>2</v>
      </c>
      <c r="N1398" s="299">
        <v>2.09</v>
      </c>
      <c r="O1398" s="299"/>
      <c r="P1398" s="299" t="s">
        <v>493</v>
      </c>
      <c r="Q1398" s="299">
        <v>1.3</v>
      </c>
      <c r="R1398" s="299">
        <v>-3.2</v>
      </c>
      <c r="S1398" s="300">
        <v>56</v>
      </c>
      <c r="W1398" s="309"/>
      <c r="X1398" s="309"/>
      <c r="AB1398" s="309"/>
      <c r="AC1398" s="309">
        <v>4</v>
      </c>
      <c r="AD1398" s="309">
        <v>6.0000000000000001E-3</v>
      </c>
      <c r="AE1398" s="309">
        <v>0.03</v>
      </c>
      <c r="AF1398" s="309">
        <v>6.0000000000000001E-3</v>
      </c>
      <c r="AG1398" s="309">
        <v>0.1</v>
      </c>
      <c r="AH1398" s="309" t="s">
        <v>498</v>
      </c>
      <c r="AI1398" s="309">
        <v>2.8</v>
      </c>
      <c r="AJ1398" s="309">
        <v>0</v>
      </c>
      <c r="AL1398" s="309"/>
    </row>
    <row r="1399" spans="2:54" ht="15" customHeight="1">
      <c r="B1399" s="460"/>
      <c r="C1399" s="457">
        <v>42767</v>
      </c>
      <c r="D1399" s="297" t="s">
        <v>492</v>
      </c>
      <c r="E1399" s="298">
        <v>1</v>
      </c>
      <c r="F1399" s="299">
        <v>0</v>
      </c>
      <c r="G1399" s="299">
        <v>6</v>
      </c>
      <c r="H1399" s="299">
        <v>6</v>
      </c>
      <c r="I1399" s="299">
        <v>23</v>
      </c>
      <c r="J1399" s="299">
        <v>11</v>
      </c>
      <c r="K1399" s="299">
        <v>2</v>
      </c>
      <c r="L1399" s="299">
        <v>0.11</v>
      </c>
      <c r="M1399" s="299">
        <v>2</v>
      </c>
      <c r="N1399" s="299">
        <v>2.11</v>
      </c>
      <c r="O1399" s="299"/>
      <c r="P1399" s="299" t="s">
        <v>498</v>
      </c>
      <c r="Q1399" s="299">
        <v>1.5</v>
      </c>
      <c r="R1399" s="299">
        <v>-1.9</v>
      </c>
      <c r="S1399" s="300">
        <v>56</v>
      </c>
      <c r="W1399" s="309"/>
      <c r="X1399" s="309"/>
      <c r="AB1399" s="309"/>
      <c r="AC1399" s="309">
        <v>8</v>
      </c>
      <c r="AD1399" s="309">
        <v>1.0999999999999999E-2</v>
      </c>
      <c r="AE1399" s="309">
        <v>3.1E-2</v>
      </c>
      <c r="AF1399" s="309">
        <v>7.0000000000000001E-3</v>
      </c>
      <c r="AG1399" s="309">
        <v>0.1</v>
      </c>
      <c r="AH1399" s="309" t="s">
        <v>498</v>
      </c>
      <c r="AI1399" s="309">
        <v>1.7</v>
      </c>
      <c r="AJ1399" s="309">
        <v>0</v>
      </c>
      <c r="AL1399" s="309"/>
    </row>
    <row r="1400" spans="2:54" ht="15" customHeight="1">
      <c r="B1400" s="460"/>
      <c r="C1400" s="458"/>
      <c r="D1400" s="297" t="s">
        <v>495</v>
      </c>
      <c r="E1400" s="298">
        <v>1</v>
      </c>
      <c r="F1400" s="299">
        <v>0</v>
      </c>
      <c r="G1400" s="299">
        <v>7</v>
      </c>
      <c r="H1400" s="299">
        <v>7</v>
      </c>
      <c r="I1400" s="299">
        <v>18</v>
      </c>
      <c r="J1400" s="299">
        <v>10</v>
      </c>
      <c r="K1400" s="299">
        <v>4</v>
      </c>
      <c r="L1400" s="299">
        <v>0.09</v>
      </c>
      <c r="M1400" s="299">
        <v>1.97</v>
      </c>
      <c r="N1400" s="299">
        <v>2.06</v>
      </c>
      <c r="O1400" s="299"/>
      <c r="P1400" s="299" t="s">
        <v>498</v>
      </c>
      <c r="Q1400" s="299">
        <v>2.8</v>
      </c>
      <c r="R1400" s="299">
        <v>-0.9</v>
      </c>
      <c r="S1400" s="300">
        <v>57</v>
      </c>
      <c r="W1400" s="309"/>
      <c r="X1400" s="309"/>
      <c r="AB1400" s="309"/>
      <c r="AC1400" s="309">
        <v>8</v>
      </c>
      <c r="AD1400" s="309">
        <v>1.7000000000000001E-2</v>
      </c>
      <c r="AE1400" s="309">
        <v>2.4E-2</v>
      </c>
      <c r="AF1400" s="309">
        <v>1.2E-2</v>
      </c>
      <c r="AG1400" s="309">
        <v>0.12</v>
      </c>
      <c r="AH1400" s="309" t="s">
        <v>498</v>
      </c>
      <c r="AI1400" s="309">
        <v>1.5</v>
      </c>
      <c r="AJ1400" s="309">
        <v>0</v>
      </c>
      <c r="AK1400" s="309"/>
      <c r="AL1400" s="309"/>
      <c r="AM1400" s="309"/>
      <c r="AN1400" s="309"/>
      <c r="AO1400" s="309"/>
      <c r="AP1400" s="309"/>
      <c r="AQ1400" s="309"/>
      <c r="AR1400" s="309"/>
      <c r="AS1400" s="309"/>
      <c r="AT1400" s="309"/>
      <c r="AU1400" s="309"/>
      <c r="AV1400" s="309"/>
      <c r="AW1400" s="309"/>
      <c r="AX1400" s="309"/>
      <c r="AY1400" s="309"/>
    </row>
    <row r="1401" spans="2:54" ht="15" customHeight="1">
      <c r="B1401" s="460"/>
      <c r="C1401" s="458"/>
      <c r="D1401" s="297" t="s">
        <v>497</v>
      </c>
      <c r="E1401" s="298">
        <v>1</v>
      </c>
      <c r="F1401" s="299">
        <v>0</v>
      </c>
      <c r="G1401" s="299">
        <v>8</v>
      </c>
      <c r="H1401" s="299">
        <v>8</v>
      </c>
      <c r="I1401" s="299">
        <v>15</v>
      </c>
      <c r="J1401" s="299">
        <v>7</v>
      </c>
      <c r="K1401" s="299">
        <v>5</v>
      </c>
      <c r="L1401" s="299">
        <v>0.08</v>
      </c>
      <c r="M1401" s="299">
        <v>1.96</v>
      </c>
      <c r="N1401" s="299">
        <v>2.04</v>
      </c>
      <c r="O1401" s="299"/>
      <c r="P1401" s="299" t="s">
        <v>498</v>
      </c>
      <c r="Q1401" s="299">
        <v>2.6</v>
      </c>
      <c r="R1401" s="299">
        <v>-1.5</v>
      </c>
      <c r="S1401" s="300">
        <v>54</v>
      </c>
      <c r="W1401" s="309"/>
      <c r="X1401" s="309"/>
      <c r="AB1401" s="309"/>
      <c r="AC1401" s="309">
        <v>2</v>
      </c>
      <c r="AD1401" s="309">
        <v>8.9999999999999993E-3</v>
      </c>
      <c r="AE1401" s="309">
        <v>2.1000000000000001E-2</v>
      </c>
      <c r="AF1401" s="309">
        <v>1.2E-2</v>
      </c>
      <c r="AG1401" s="309">
        <v>0.13</v>
      </c>
      <c r="AH1401" s="309" t="s">
        <v>493</v>
      </c>
      <c r="AI1401" s="309">
        <v>0.9</v>
      </c>
      <c r="AJ1401" s="309">
        <v>0</v>
      </c>
      <c r="AK1401" s="309"/>
      <c r="AL1401" s="309"/>
      <c r="AM1401" s="309"/>
      <c r="AN1401" s="309"/>
      <c r="AO1401" s="309"/>
      <c r="AP1401" s="309"/>
      <c r="AQ1401" s="309"/>
      <c r="AR1401" s="309"/>
      <c r="AS1401" s="309"/>
      <c r="AT1401" s="309"/>
      <c r="AU1401" s="309"/>
      <c r="AV1401" s="309"/>
      <c r="AW1401" s="309"/>
      <c r="AX1401" s="309"/>
      <c r="AY1401" s="309"/>
    </row>
    <row r="1402" spans="2:54" ht="15" customHeight="1">
      <c r="B1402" s="460"/>
      <c r="C1402" s="458"/>
      <c r="D1402" s="297" t="s">
        <v>500</v>
      </c>
      <c r="E1402" s="298" t="s">
        <v>501</v>
      </c>
      <c r="F1402" s="299">
        <v>0</v>
      </c>
      <c r="G1402" s="299">
        <v>8</v>
      </c>
      <c r="H1402" s="299">
        <v>8</v>
      </c>
      <c r="I1402" s="299">
        <v>16</v>
      </c>
      <c r="J1402" s="299">
        <v>6</v>
      </c>
      <c r="K1402" s="299">
        <v>3</v>
      </c>
      <c r="L1402" s="299">
        <v>99.99</v>
      </c>
      <c r="M1402" s="299" t="s">
        <v>501</v>
      </c>
      <c r="N1402" s="299" t="s">
        <v>501</v>
      </c>
      <c r="O1402" s="299"/>
      <c r="P1402" s="299" t="s">
        <v>498</v>
      </c>
      <c r="Q1402" s="299">
        <v>1.8</v>
      </c>
      <c r="R1402" s="299">
        <v>-3.8</v>
      </c>
      <c r="S1402" s="300">
        <v>54</v>
      </c>
      <c r="W1402" s="309"/>
      <c r="X1402" s="309"/>
      <c r="AB1402" s="309"/>
      <c r="AC1402" s="309">
        <v>5</v>
      </c>
      <c r="AD1402" s="309">
        <v>8.9999999999999993E-3</v>
      </c>
      <c r="AE1402" s="309">
        <v>1.6E-2</v>
      </c>
      <c r="AF1402" s="309">
        <v>1.2999999999999999E-2</v>
      </c>
      <c r="AG1402" s="309">
        <v>0.1</v>
      </c>
      <c r="AH1402" s="309" t="s">
        <v>498</v>
      </c>
      <c r="AI1402" s="309">
        <v>1.1000000000000001</v>
      </c>
      <c r="AJ1402" s="309">
        <v>1E-3</v>
      </c>
      <c r="AL1402" s="309"/>
    </row>
    <row r="1403" spans="2:54" ht="15" customHeight="1">
      <c r="B1403" s="460"/>
      <c r="C1403" s="458"/>
      <c r="D1403" s="297" t="s">
        <v>503</v>
      </c>
      <c r="E1403" s="298">
        <v>0</v>
      </c>
      <c r="F1403" s="299">
        <v>0</v>
      </c>
      <c r="G1403" s="299">
        <v>7</v>
      </c>
      <c r="H1403" s="299">
        <v>7</v>
      </c>
      <c r="I1403" s="299">
        <v>14</v>
      </c>
      <c r="J1403" s="299">
        <v>6</v>
      </c>
      <c r="K1403" s="299">
        <v>3</v>
      </c>
      <c r="L1403" s="299">
        <v>0.08</v>
      </c>
      <c r="M1403" s="299">
        <v>2.0299999999999998</v>
      </c>
      <c r="N1403" s="299">
        <v>2.11</v>
      </c>
      <c r="O1403" s="299"/>
      <c r="P1403" s="299" t="s">
        <v>493</v>
      </c>
      <c r="Q1403" s="299">
        <v>2</v>
      </c>
      <c r="R1403" s="299">
        <v>-4.8</v>
      </c>
      <c r="S1403" s="300">
        <v>52</v>
      </c>
      <c r="W1403" s="309"/>
      <c r="X1403" s="309"/>
      <c r="AB1403" s="309"/>
      <c r="AC1403" s="309">
        <v>2</v>
      </c>
      <c r="AD1403" s="309">
        <v>1.0999999999999999E-2</v>
      </c>
      <c r="AE1403" s="309">
        <v>2.1000000000000001E-2</v>
      </c>
      <c r="AF1403" s="309">
        <v>8.0000000000000002E-3</v>
      </c>
      <c r="AG1403" s="309">
        <v>0.09</v>
      </c>
      <c r="AH1403" s="309" t="s">
        <v>493</v>
      </c>
      <c r="AI1403" s="309">
        <v>1.3</v>
      </c>
      <c r="AJ1403" s="309">
        <v>1E-3</v>
      </c>
      <c r="AL1403" s="309"/>
    </row>
    <row r="1404" spans="2:54" ht="15" customHeight="1">
      <c r="B1404" s="460"/>
      <c r="C1404" s="458"/>
      <c r="D1404" s="297" t="s">
        <v>505</v>
      </c>
      <c r="E1404" s="298">
        <v>0</v>
      </c>
      <c r="F1404" s="299">
        <v>0</v>
      </c>
      <c r="G1404" s="299">
        <v>13</v>
      </c>
      <c r="H1404" s="299">
        <v>13</v>
      </c>
      <c r="I1404" s="299">
        <v>8</v>
      </c>
      <c r="J1404" s="299">
        <v>14</v>
      </c>
      <c r="K1404" s="299">
        <v>7</v>
      </c>
      <c r="L1404" s="299">
        <v>0.1</v>
      </c>
      <c r="M1404" s="299">
        <v>2.0099999999999998</v>
      </c>
      <c r="N1404" s="299">
        <v>2.11</v>
      </c>
      <c r="O1404" s="299"/>
      <c r="P1404" s="299" t="s">
        <v>506</v>
      </c>
      <c r="Q1404" s="299">
        <v>1.9</v>
      </c>
      <c r="R1404" s="299">
        <v>-4.0999999999999996</v>
      </c>
      <c r="S1404" s="300">
        <v>56</v>
      </c>
      <c r="W1404" s="309"/>
      <c r="X1404" s="309"/>
      <c r="AB1404" s="309"/>
      <c r="AC1404" s="309">
        <v>2</v>
      </c>
      <c r="AD1404" s="309">
        <v>1.0999999999999999E-2</v>
      </c>
      <c r="AE1404" s="309">
        <v>2.3E-2</v>
      </c>
      <c r="AF1404" s="309">
        <v>6.0000000000000001E-3</v>
      </c>
      <c r="AG1404" s="309">
        <v>0.11</v>
      </c>
      <c r="AH1404" s="309" t="s">
        <v>498</v>
      </c>
      <c r="AI1404" s="309">
        <v>1.5</v>
      </c>
      <c r="AJ1404" s="309">
        <v>1E-3</v>
      </c>
      <c r="AL1404" s="309"/>
    </row>
    <row r="1405" spans="2:54" ht="15" customHeight="1">
      <c r="B1405" s="460"/>
      <c r="C1405" s="458"/>
      <c r="D1405" s="297" t="s">
        <v>508</v>
      </c>
      <c r="E1405" s="298">
        <v>0</v>
      </c>
      <c r="F1405" s="299">
        <v>0</v>
      </c>
      <c r="G1405" s="299">
        <v>17</v>
      </c>
      <c r="H1405" s="299">
        <v>17</v>
      </c>
      <c r="I1405" s="299">
        <v>5</v>
      </c>
      <c r="J1405" s="299">
        <v>18</v>
      </c>
      <c r="K1405" s="299">
        <v>8</v>
      </c>
      <c r="L1405" s="299">
        <v>0.09</v>
      </c>
      <c r="M1405" s="299">
        <v>1.97</v>
      </c>
      <c r="N1405" s="299">
        <v>2.06</v>
      </c>
      <c r="O1405" s="299"/>
      <c r="P1405" s="299" t="s">
        <v>498</v>
      </c>
      <c r="Q1405" s="299">
        <v>1.9</v>
      </c>
      <c r="R1405" s="299">
        <v>-3.4</v>
      </c>
      <c r="S1405" s="300">
        <v>60</v>
      </c>
      <c r="W1405" s="309"/>
      <c r="X1405" s="309"/>
      <c r="AB1405" s="309"/>
      <c r="AC1405" s="309">
        <v>4</v>
      </c>
      <c r="AD1405" s="309">
        <v>0.01</v>
      </c>
      <c r="AE1405" s="309">
        <v>1.7999999999999999E-2</v>
      </c>
      <c r="AF1405" s="309">
        <v>7.0000000000000001E-3</v>
      </c>
      <c r="AG1405" s="309">
        <v>0.09</v>
      </c>
      <c r="AH1405" s="309" t="s">
        <v>498</v>
      </c>
      <c r="AI1405" s="309">
        <v>2.8</v>
      </c>
      <c r="AJ1405" s="309">
        <v>1E-3</v>
      </c>
      <c r="AL1405" s="309"/>
    </row>
    <row r="1406" spans="2:54" ht="15" customHeight="1">
      <c r="B1406" s="460"/>
      <c r="C1406" s="458"/>
      <c r="D1406" s="297" t="s">
        <v>510</v>
      </c>
      <c r="E1406" s="298">
        <v>1</v>
      </c>
      <c r="F1406" s="299">
        <v>2</v>
      </c>
      <c r="G1406" s="299">
        <v>16</v>
      </c>
      <c r="H1406" s="299">
        <v>18</v>
      </c>
      <c r="I1406" s="299">
        <v>6</v>
      </c>
      <c r="J1406" s="299">
        <v>11</v>
      </c>
      <c r="K1406" s="299">
        <v>8</v>
      </c>
      <c r="L1406" s="299">
        <v>0.09</v>
      </c>
      <c r="M1406" s="299">
        <v>1.99</v>
      </c>
      <c r="N1406" s="299">
        <v>2.08</v>
      </c>
      <c r="O1406" s="299"/>
      <c r="P1406" s="299" t="s">
        <v>498</v>
      </c>
      <c r="Q1406" s="299">
        <v>1.7</v>
      </c>
      <c r="R1406" s="299">
        <v>-1.4</v>
      </c>
      <c r="S1406" s="300">
        <v>55</v>
      </c>
      <c r="W1406" s="309"/>
      <c r="X1406" s="309"/>
      <c r="AB1406" s="309"/>
      <c r="AC1406" s="309">
        <v>5</v>
      </c>
      <c r="AD1406" s="309">
        <v>7.0000000000000001E-3</v>
      </c>
      <c r="AE1406" s="309">
        <v>1.4999999999999999E-2</v>
      </c>
      <c r="AF1406" s="309">
        <v>8.0000000000000002E-3</v>
      </c>
      <c r="AG1406" s="309">
        <v>0.08</v>
      </c>
      <c r="AH1406" s="309" t="s">
        <v>498</v>
      </c>
      <c r="AI1406" s="309">
        <v>2.6</v>
      </c>
      <c r="AJ1406" s="309">
        <v>1E-3</v>
      </c>
      <c r="AL1406" s="309"/>
    </row>
    <row r="1407" spans="2:54" ht="15" customHeight="1">
      <c r="B1407" s="460"/>
      <c r="C1407" s="458"/>
      <c r="D1407" s="297" t="s">
        <v>511</v>
      </c>
      <c r="E1407" s="298">
        <v>1</v>
      </c>
      <c r="F1407" s="299">
        <v>4</v>
      </c>
      <c r="G1407" s="299">
        <v>16</v>
      </c>
      <c r="H1407" s="299">
        <v>20</v>
      </c>
      <c r="I1407" s="299">
        <v>9</v>
      </c>
      <c r="J1407" s="299">
        <v>16</v>
      </c>
      <c r="K1407" s="299">
        <v>11</v>
      </c>
      <c r="L1407" s="299">
        <v>0.12</v>
      </c>
      <c r="M1407" s="299">
        <v>2</v>
      </c>
      <c r="N1407" s="299">
        <v>2.12</v>
      </c>
      <c r="O1407" s="299"/>
      <c r="P1407" s="299" t="s">
        <v>493</v>
      </c>
      <c r="Q1407" s="299">
        <v>1.6</v>
      </c>
      <c r="R1407" s="299">
        <v>0.4</v>
      </c>
      <c r="S1407" s="300">
        <v>46</v>
      </c>
      <c r="W1407" s="309"/>
      <c r="X1407" s="309"/>
      <c r="AB1407" s="309"/>
      <c r="AC1407" s="309">
        <v>3</v>
      </c>
      <c r="AD1407" s="309">
        <v>6.0000000000000001E-3</v>
      </c>
      <c r="AE1407" s="309">
        <v>1.6E-2</v>
      </c>
      <c r="AF1407" s="309">
        <v>8.0000000000000002E-3</v>
      </c>
      <c r="AG1407" s="309">
        <v>99.99</v>
      </c>
      <c r="AH1407" s="309" t="s">
        <v>498</v>
      </c>
      <c r="AI1407" s="309">
        <v>1.8</v>
      </c>
      <c r="AJ1407" s="309">
        <v>9.9990000000000006</v>
      </c>
      <c r="AL1407" s="309"/>
    </row>
    <row r="1408" spans="2:54" ht="15" customHeight="1" thickBot="1">
      <c r="B1408" s="460"/>
      <c r="C1408" s="458"/>
      <c r="D1408" s="310" t="s">
        <v>512</v>
      </c>
      <c r="E1408" s="311">
        <v>1</v>
      </c>
      <c r="F1408" s="304">
        <v>3</v>
      </c>
      <c r="G1408" s="304">
        <v>14</v>
      </c>
      <c r="H1408" s="304">
        <v>17</v>
      </c>
      <c r="I1408" s="304">
        <v>15</v>
      </c>
      <c r="J1408" s="304">
        <v>23</v>
      </c>
      <c r="K1408" s="304">
        <v>13</v>
      </c>
      <c r="L1408" s="304">
        <v>0.09</v>
      </c>
      <c r="M1408" s="304">
        <v>1.94</v>
      </c>
      <c r="N1408" s="304">
        <v>2.0299999999999998</v>
      </c>
      <c r="O1408" s="304"/>
      <c r="P1408" s="304" t="s">
        <v>493</v>
      </c>
      <c r="Q1408" s="304">
        <v>2.7</v>
      </c>
      <c r="R1408" s="304">
        <v>2.2999999999999998</v>
      </c>
      <c r="S1408" s="305">
        <v>44</v>
      </c>
      <c r="W1408" s="309"/>
      <c r="X1408" s="309"/>
      <c r="AB1408" s="309"/>
      <c r="AC1408" s="309">
        <v>3</v>
      </c>
      <c r="AD1408" s="309">
        <v>6.0000000000000001E-3</v>
      </c>
      <c r="AE1408" s="309">
        <v>1.4E-2</v>
      </c>
      <c r="AF1408" s="309">
        <v>7.0000000000000001E-3</v>
      </c>
      <c r="AG1408" s="309">
        <v>0.08</v>
      </c>
      <c r="AH1408" s="309" t="s">
        <v>493</v>
      </c>
      <c r="AI1408" s="309">
        <v>2</v>
      </c>
      <c r="AJ1408" s="309">
        <v>0</v>
      </c>
      <c r="AL1408" s="309"/>
    </row>
    <row r="1409" spans="2:38" ht="15" customHeight="1">
      <c r="B1409" s="460"/>
      <c r="C1409" s="458"/>
      <c r="D1409" s="293" t="s">
        <v>514</v>
      </c>
      <c r="E1409" s="294">
        <v>1</v>
      </c>
      <c r="F1409" s="295">
        <v>1</v>
      </c>
      <c r="G1409" s="295">
        <v>11</v>
      </c>
      <c r="H1409" s="295">
        <v>12</v>
      </c>
      <c r="I1409" s="295">
        <v>19</v>
      </c>
      <c r="J1409" s="295">
        <v>16</v>
      </c>
      <c r="K1409" s="295">
        <v>11</v>
      </c>
      <c r="L1409" s="295">
        <v>0.1</v>
      </c>
      <c r="M1409" s="295">
        <v>1.92</v>
      </c>
      <c r="N1409" s="295">
        <v>2.02</v>
      </c>
      <c r="O1409" s="295"/>
      <c r="P1409" s="295" t="s">
        <v>498</v>
      </c>
      <c r="Q1409" s="295">
        <v>3.2</v>
      </c>
      <c r="R1409" s="295">
        <v>4.0999999999999996</v>
      </c>
      <c r="S1409" s="296">
        <v>39</v>
      </c>
      <c r="W1409" s="309"/>
      <c r="X1409" s="309"/>
      <c r="AB1409" s="309"/>
      <c r="AC1409" s="309">
        <v>7</v>
      </c>
      <c r="AD1409" s="309">
        <v>1.4E-2</v>
      </c>
      <c r="AE1409" s="309">
        <v>8.0000000000000002E-3</v>
      </c>
      <c r="AF1409" s="309">
        <v>1.2999999999999999E-2</v>
      </c>
      <c r="AG1409" s="309">
        <v>0.1</v>
      </c>
      <c r="AH1409" s="309" t="s">
        <v>506</v>
      </c>
      <c r="AI1409" s="309">
        <v>1.9</v>
      </c>
      <c r="AJ1409" s="309">
        <v>0</v>
      </c>
      <c r="AL1409" s="309"/>
    </row>
    <row r="1410" spans="2:38" ht="15" customHeight="1">
      <c r="B1410" s="460"/>
      <c r="C1410" s="458"/>
      <c r="D1410" s="297" t="s">
        <v>516</v>
      </c>
      <c r="E1410" s="298">
        <v>1</v>
      </c>
      <c r="F1410" s="299">
        <v>1</v>
      </c>
      <c r="G1410" s="299">
        <v>9</v>
      </c>
      <c r="H1410" s="299">
        <v>10</v>
      </c>
      <c r="I1410" s="299">
        <v>26</v>
      </c>
      <c r="J1410" s="299">
        <v>15</v>
      </c>
      <c r="K1410" s="299">
        <v>5</v>
      </c>
      <c r="L1410" s="299">
        <v>7.0000000000000007E-2</v>
      </c>
      <c r="M1410" s="299">
        <v>1.92</v>
      </c>
      <c r="N1410" s="299">
        <v>1.99</v>
      </c>
      <c r="O1410" s="299"/>
      <c r="P1410" s="299" t="s">
        <v>498</v>
      </c>
      <c r="Q1410" s="299">
        <v>2.4</v>
      </c>
      <c r="R1410" s="299">
        <v>5.3</v>
      </c>
      <c r="S1410" s="300">
        <v>36</v>
      </c>
      <c r="W1410" s="309"/>
      <c r="X1410" s="309"/>
      <c r="AB1410" s="309"/>
      <c r="AC1410" s="309">
        <v>8</v>
      </c>
      <c r="AD1410" s="309">
        <v>1.7999999999999999E-2</v>
      </c>
      <c r="AE1410" s="309">
        <v>5.0000000000000001E-3</v>
      </c>
      <c r="AF1410" s="309">
        <v>1.7000000000000001E-2</v>
      </c>
      <c r="AG1410" s="309">
        <v>0.09</v>
      </c>
      <c r="AH1410" s="309" t="s">
        <v>498</v>
      </c>
      <c r="AI1410" s="309">
        <v>1.9</v>
      </c>
      <c r="AJ1410" s="309">
        <v>0</v>
      </c>
      <c r="AL1410" s="309"/>
    </row>
    <row r="1411" spans="2:38" ht="15" customHeight="1">
      <c r="B1411" s="460"/>
      <c r="C1411" s="458"/>
      <c r="D1411" s="297" t="s">
        <v>517</v>
      </c>
      <c r="E1411" s="298">
        <v>1</v>
      </c>
      <c r="F1411" s="299">
        <v>1</v>
      </c>
      <c r="G1411" s="299">
        <v>7</v>
      </c>
      <c r="H1411" s="299">
        <v>8</v>
      </c>
      <c r="I1411" s="299">
        <v>33</v>
      </c>
      <c r="J1411" s="299">
        <v>25</v>
      </c>
      <c r="K1411" s="299">
        <v>5</v>
      </c>
      <c r="L1411" s="299">
        <v>0.09</v>
      </c>
      <c r="M1411" s="299">
        <v>1.9</v>
      </c>
      <c r="N1411" s="299">
        <v>1.99</v>
      </c>
      <c r="O1411" s="299"/>
      <c r="P1411" s="299" t="s">
        <v>493</v>
      </c>
      <c r="Q1411" s="299">
        <v>1.4</v>
      </c>
      <c r="R1411" s="299">
        <v>7.1</v>
      </c>
      <c r="S1411" s="300">
        <v>30</v>
      </c>
      <c r="W1411" s="309"/>
      <c r="X1411" s="309"/>
      <c r="AB1411" s="309"/>
      <c r="AC1411" s="309">
        <v>8</v>
      </c>
      <c r="AD1411" s="309">
        <v>1.0999999999999999E-2</v>
      </c>
      <c r="AE1411" s="309">
        <v>6.0000000000000001E-3</v>
      </c>
      <c r="AF1411" s="309">
        <v>1.7999999999999999E-2</v>
      </c>
      <c r="AG1411" s="309">
        <v>0.09</v>
      </c>
      <c r="AH1411" s="309" t="s">
        <v>498</v>
      </c>
      <c r="AI1411" s="309">
        <v>1.7</v>
      </c>
      <c r="AJ1411" s="309">
        <v>1E-3</v>
      </c>
      <c r="AL1411" s="309"/>
    </row>
    <row r="1412" spans="2:38" ht="15" customHeight="1">
      <c r="B1412" s="460"/>
      <c r="C1412" s="458"/>
      <c r="D1412" s="297" t="s">
        <v>519</v>
      </c>
      <c r="E1412" s="298">
        <v>2</v>
      </c>
      <c r="F1412" s="299">
        <v>1</v>
      </c>
      <c r="G1412" s="299">
        <v>7</v>
      </c>
      <c r="H1412" s="299">
        <v>8</v>
      </c>
      <c r="I1412" s="299">
        <v>35</v>
      </c>
      <c r="J1412" s="299">
        <v>21</v>
      </c>
      <c r="K1412" s="299">
        <v>6</v>
      </c>
      <c r="L1412" s="299">
        <v>0.09</v>
      </c>
      <c r="M1412" s="299">
        <v>1.88</v>
      </c>
      <c r="N1412" s="299">
        <v>1.97</v>
      </c>
      <c r="O1412" s="299"/>
      <c r="P1412" s="299" t="s">
        <v>265</v>
      </c>
      <c r="Q1412" s="299">
        <v>1.1000000000000001</v>
      </c>
      <c r="R1412" s="299">
        <v>7.9</v>
      </c>
      <c r="S1412" s="300">
        <v>40</v>
      </c>
      <c r="W1412" s="309"/>
      <c r="X1412" s="309"/>
      <c r="AB1412" s="309"/>
      <c r="AC1412" s="309">
        <v>11</v>
      </c>
      <c r="AD1412" s="309">
        <v>1.6E-2</v>
      </c>
      <c r="AE1412" s="309">
        <v>8.9999999999999993E-3</v>
      </c>
      <c r="AF1412" s="309">
        <v>0.02</v>
      </c>
      <c r="AG1412" s="309">
        <v>0.12</v>
      </c>
      <c r="AH1412" s="309" t="s">
        <v>493</v>
      </c>
      <c r="AI1412" s="309">
        <v>1.6</v>
      </c>
      <c r="AJ1412" s="309">
        <v>1E-3</v>
      </c>
      <c r="AL1412" s="309"/>
    </row>
    <row r="1413" spans="2:38" ht="15" customHeight="1">
      <c r="B1413" s="460"/>
      <c r="C1413" s="458"/>
      <c r="D1413" s="297" t="s">
        <v>520</v>
      </c>
      <c r="E1413" s="298">
        <v>2</v>
      </c>
      <c r="F1413" s="299">
        <v>0</v>
      </c>
      <c r="G1413" s="299">
        <v>7</v>
      </c>
      <c r="H1413" s="299">
        <v>7</v>
      </c>
      <c r="I1413" s="299">
        <v>38</v>
      </c>
      <c r="J1413" s="299">
        <v>17</v>
      </c>
      <c r="K1413" s="299">
        <v>11</v>
      </c>
      <c r="L1413" s="299">
        <v>7.0000000000000007E-2</v>
      </c>
      <c r="M1413" s="299">
        <v>1.89</v>
      </c>
      <c r="N1413" s="299">
        <v>1.96</v>
      </c>
      <c r="O1413" s="299"/>
      <c r="P1413" s="299" t="s">
        <v>515</v>
      </c>
      <c r="Q1413" s="299">
        <v>1.2</v>
      </c>
      <c r="R1413" s="299">
        <v>9</v>
      </c>
      <c r="S1413" s="300">
        <v>40</v>
      </c>
      <c r="W1413" s="309"/>
      <c r="X1413" s="309"/>
      <c r="AB1413" s="309"/>
      <c r="AC1413" s="309">
        <v>13</v>
      </c>
      <c r="AD1413" s="309">
        <v>2.3E-2</v>
      </c>
      <c r="AE1413" s="309">
        <v>1.4999999999999999E-2</v>
      </c>
      <c r="AF1413" s="309">
        <v>1.7000000000000001E-2</v>
      </c>
      <c r="AG1413" s="309">
        <v>0.09</v>
      </c>
      <c r="AH1413" s="309" t="s">
        <v>493</v>
      </c>
      <c r="AI1413" s="309">
        <v>2.7</v>
      </c>
      <c r="AJ1413" s="309">
        <v>1E-3</v>
      </c>
      <c r="AL1413" s="309"/>
    </row>
    <row r="1414" spans="2:38" ht="15" customHeight="1">
      <c r="B1414" s="460"/>
      <c r="C1414" s="458"/>
      <c r="D1414" s="297" t="s">
        <v>521</v>
      </c>
      <c r="E1414" s="298">
        <v>2</v>
      </c>
      <c r="F1414" s="299">
        <v>0</v>
      </c>
      <c r="G1414" s="299">
        <v>8</v>
      </c>
      <c r="H1414" s="299">
        <v>8</v>
      </c>
      <c r="I1414" s="299">
        <v>39</v>
      </c>
      <c r="J1414" s="299">
        <v>23</v>
      </c>
      <c r="K1414" s="299">
        <v>10</v>
      </c>
      <c r="L1414" s="299">
        <v>0.08</v>
      </c>
      <c r="M1414" s="299">
        <v>1.88</v>
      </c>
      <c r="N1414" s="299">
        <v>1.96</v>
      </c>
      <c r="O1414" s="299"/>
      <c r="P1414" s="299" t="s">
        <v>533</v>
      </c>
      <c r="Q1414" s="299">
        <v>1.8</v>
      </c>
      <c r="R1414" s="299">
        <v>8.8000000000000007</v>
      </c>
      <c r="S1414" s="300">
        <v>41</v>
      </c>
      <c r="W1414" s="309"/>
      <c r="X1414" s="309"/>
      <c r="AB1414" s="309"/>
      <c r="AC1414" s="309">
        <v>11</v>
      </c>
      <c r="AD1414" s="309">
        <v>1.6E-2</v>
      </c>
      <c r="AE1414" s="309">
        <v>1.9E-2</v>
      </c>
      <c r="AF1414" s="309">
        <v>1.2E-2</v>
      </c>
      <c r="AG1414" s="309">
        <v>0.1</v>
      </c>
      <c r="AH1414" s="309" t="s">
        <v>498</v>
      </c>
      <c r="AI1414" s="309">
        <v>3.2</v>
      </c>
      <c r="AJ1414" s="309">
        <v>1E-3</v>
      </c>
      <c r="AL1414" s="309"/>
    </row>
    <row r="1415" spans="2:38" ht="15" customHeight="1">
      <c r="B1415" s="460"/>
      <c r="C1415" s="458"/>
      <c r="D1415" s="297" t="s">
        <v>522</v>
      </c>
      <c r="E1415" s="298">
        <v>2</v>
      </c>
      <c r="F1415" s="299">
        <v>0</v>
      </c>
      <c r="G1415" s="299">
        <v>9</v>
      </c>
      <c r="H1415" s="299">
        <v>9</v>
      </c>
      <c r="I1415" s="299">
        <v>36</v>
      </c>
      <c r="J1415" s="299">
        <v>13</v>
      </c>
      <c r="K1415" s="299">
        <v>14</v>
      </c>
      <c r="L1415" s="299">
        <v>0.1</v>
      </c>
      <c r="M1415" s="299">
        <v>1.88</v>
      </c>
      <c r="N1415" s="299">
        <v>1.98</v>
      </c>
      <c r="O1415" s="299"/>
      <c r="P1415" s="299" t="s">
        <v>515</v>
      </c>
      <c r="Q1415" s="299">
        <v>2.1</v>
      </c>
      <c r="R1415" s="299">
        <v>7.5</v>
      </c>
      <c r="S1415" s="300">
        <v>43</v>
      </c>
      <c r="W1415" s="309"/>
      <c r="X1415" s="309"/>
      <c r="AB1415" s="309"/>
      <c r="AC1415" s="309">
        <v>5</v>
      </c>
      <c r="AD1415" s="309">
        <v>1.4999999999999999E-2</v>
      </c>
      <c r="AE1415" s="309">
        <v>2.5999999999999999E-2</v>
      </c>
      <c r="AF1415" s="309">
        <v>0.01</v>
      </c>
      <c r="AG1415" s="309">
        <v>7.0000000000000007E-2</v>
      </c>
      <c r="AH1415" s="309" t="s">
        <v>498</v>
      </c>
      <c r="AI1415" s="309">
        <v>2.4</v>
      </c>
      <c r="AJ1415" s="309">
        <v>1E-3</v>
      </c>
      <c r="AL1415" s="309"/>
    </row>
    <row r="1416" spans="2:38" ht="15" customHeight="1">
      <c r="B1416" s="460"/>
      <c r="C1416" s="458"/>
      <c r="D1416" s="297" t="s">
        <v>523</v>
      </c>
      <c r="E1416" s="298">
        <v>2</v>
      </c>
      <c r="F1416" s="299">
        <v>0</v>
      </c>
      <c r="G1416" s="299">
        <v>16</v>
      </c>
      <c r="H1416" s="299">
        <v>16</v>
      </c>
      <c r="I1416" s="299">
        <v>27</v>
      </c>
      <c r="J1416" s="299">
        <v>19</v>
      </c>
      <c r="K1416" s="299">
        <v>17</v>
      </c>
      <c r="L1416" s="299">
        <v>0.12</v>
      </c>
      <c r="M1416" s="299">
        <v>1.89</v>
      </c>
      <c r="N1416" s="299">
        <v>2.0099999999999998</v>
      </c>
      <c r="O1416" s="299"/>
      <c r="P1416" s="299" t="s">
        <v>533</v>
      </c>
      <c r="Q1416" s="299">
        <v>1.9</v>
      </c>
      <c r="R1416" s="299">
        <v>5.7</v>
      </c>
      <c r="S1416" s="300">
        <v>48</v>
      </c>
      <c r="W1416" s="309"/>
      <c r="X1416" s="309"/>
      <c r="AB1416" s="309"/>
      <c r="AC1416" s="309">
        <v>5</v>
      </c>
      <c r="AD1416" s="309">
        <v>2.5000000000000001E-2</v>
      </c>
      <c r="AE1416" s="309">
        <v>3.3000000000000002E-2</v>
      </c>
      <c r="AF1416" s="309">
        <v>8.0000000000000002E-3</v>
      </c>
      <c r="AG1416" s="309">
        <v>0.09</v>
      </c>
      <c r="AH1416" s="309" t="s">
        <v>493</v>
      </c>
      <c r="AI1416" s="309">
        <v>1.4</v>
      </c>
      <c r="AJ1416" s="309">
        <v>1E-3</v>
      </c>
      <c r="AL1416" s="309"/>
    </row>
    <row r="1417" spans="2:38" ht="15" customHeight="1">
      <c r="B1417" s="460"/>
      <c r="C1417" s="458"/>
      <c r="D1417" s="297" t="s">
        <v>524</v>
      </c>
      <c r="E1417" s="298">
        <v>2</v>
      </c>
      <c r="F1417" s="299">
        <v>0</v>
      </c>
      <c r="G1417" s="299">
        <v>24</v>
      </c>
      <c r="H1417" s="299">
        <v>24</v>
      </c>
      <c r="I1417" s="299">
        <v>17</v>
      </c>
      <c r="J1417" s="299">
        <v>28</v>
      </c>
      <c r="K1417" s="299">
        <v>17</v>
      </c>
      <c r="L1417" s="299">
        <v>0.17</v>
      </c>
      <c r="M1417" s="299">
        <v>1.91</v>
      </c>
      <c r="N1417" s="299">
        <v>2.08</v>
      </c>
      <c r="O1417" s="299"/>
      <c r="P1417" s="299" t="s">
        <v>533</v>
      </c>
      <c r="Q1417" s="299">
        <v>1.4</v>
      </c>
      <c r="R1417" s="299">
        <v>4.7</v>
      </c>
      <c r="S1417" s="300">
        <v>48</v>
      </c>
      <c r="W1417" s="309"/>
      <c r="X1417" s="309"/>
      <c r="AB1417" s="309"/>
      <c r="AC1417" s="309">
        <v>6</v>
      </c>
      <c r="AD1417" s="309">
        <v>2.1000000000000001E-2</v>
      </c>
      <c r="AE1417" s="309">
        <v>3.5000000000000003E-2</v>
      </c>
      <c r="AF1417" s="309">
        <v>8.0000000000000002E-3</v>
      </c>
      <c r="AG1417" s="309">
        <v>0.09</v>
      </c>
      <c r="AH1417" s="309" t="s">
        <v>265</v>
      </c>
      <c r="AI1417" s="309">
        <v>1.1000000000000001</v>
      </c>
      <c r="AJ1417" s="309">
        <v>2E-3</v>
      </c>
      <c r="AL1417" s="309"/>
    </row>
    <row r="1418" spans="2:38" ht="15" customHeight="1">
      <c r="B1418" s="460"/>
      <c r="C1418" s="458"/>
      <c r="D1418" s="297" t="s">
        <v>525</v>
      </c>
      <c r="E1418" s="298">
        <v>1</v>
      </c>
      <c r="F1418" s="299">
        <v>0</v>
      </c>
      <c r="G1418" s="299">
        <v>24</v>
      </c>
      <c r="H1418" s="299">
        <v>24</v>
      </c>
      <c r="I1418" s="299">
        <v>13</v>
      </c>
      <c r="J1418" s="299">
        <v>22</v>
      </c>
      <c r="K1418" s="299">
        <v>23</v>
      </c>
      <c r="L1418" s="299">
        <v>0.19</v>
      </c>
      <c r="M1418" s="299">
        <v>1.91</v>
      </c>
      <c r="N1418" s="299">
        <v>2.1</v>
      </c>
      <c r="O1418" s="299"/>
      <c r="P1418" s="299" t="s">
        <v>530</v>
      </c>
      <c r="Q1418" s="299">
        <v>2.7</v>
      </c>
      <c r="R1418" s="299">
        <v>4.5999999999999996</v>
      </c>
      <c r="S1418" s="300">
        <v>55</v>
      </c>
      <c r="W1418" s="309"/>
      <c r="X1418" s="309"/>
      <c r="AB1418" s="309"/>
      <c r="AC1418" s="309">
        <v>11</v>
      </c>
      <c r="AD1418" s="309">
        <v>1.7000000000000001E-2</v>
      </c>
      <c r="AE1418" s="309">
        <v>3.7999999999999999E-2</v>
      </c>
      <c r="AF1418" s="309">
        <v>7.0000000000000001E-3</v>
      </c>
      <c r="AG1418" s="309">
        <v>7.0000000000000007E-2</v>
      </c>
      <c r="AH1418" s="309" t="s">
        <v>515</v>
      </c>
      <c r="AI1418" s="309">
        <v>1.2</v>
      </c>
      <c r="AJ1418" s="309">
        <v>2E-3</v>
      </c>
      <c r="AL1418" s="309"/>
    </row>
    <row r="1419" spans="2:38" ht="15" customHeight="1">
      <c r="B1419" s="460"/>
      <c r="C1419" s="458"/>
      <c r="D1419" s="297" t="s">
        <v>526</v>
      </c>
      <c r="E1419" s="298">
        <v>2</v>
      </c>
      <c r="F1419" s="299">
        <v>0</v>
      </c>
      <c r="G1419" s="299">
        <v>19</v>
      </c>
      <c r="H1419" s="299">
        <v>19</v>
      </c>
      <c r="I1419" s="299">
        <v>19</v>
      </c>
      <c r="J1419" s="299">
        <v>22</v>
      </c>
      <c r="K1419" s="299">
        <v>12</v>
      </c>
      <c r="L1419" s="299">
        <v>0.16</v>
      </c>
      <c r="M1419" s="299">
        <v>1.93</v>
      </c>
      <c r="N1419" s="299">
        <v>2.09</v>
      </c>
      <c r="O1419" s="299"/>
      <c r="P1419" s="299" t="s">
        <v>493</v>
      </c>
      <c r="Q1419" s="299">
        <v>3</v>
      </c>
      <c r="R1419" s="299">
        <v>4.5</v>
      </c>
      <c r="S1419" s="300">
        <v>36</v>
      </c>
      <c r="W1419" s="309"/>
      <c r="X1419" s="309"/>
      <c r="AB1419" s="309"/>
      <c r="AC1419" s="309">
        <v>10</v>
      </c>
      <c r="AD1419" s="309">
        <v>2.3E-2</v>
      </c>
      <c r="AE1419" s="309">
        <v>3.9E-2</v>
      </c>
      <c r="AF1419" s="309">
        <v>8.0000000000000002E-3</v>
      </c>
      <c r="AG1419" s="309">
        <v>0.08</v>
      </c>
      <c r="AH1419" s="309" t="s">
        <v>533</v>
      </c>
      <c r="AI1419" s="309">
        <v>1.8</v>
      </c>
      <c r="AJ1419" s="309">
        <v>2E-3</v>
      </c>
      <c r="AL1419" s="309"/>
    </row>
    <row r="1420" spans="2:38" ht="15" customHeight="1">
      <c r="B1420" s="460"/>
      <c r="C1420" s="458"/>
      <c r="D1420" s="297" t="s">
        <v>527</v>
      </c>
      <c r="E1420" s="298">
        <v>1</v>
      </c>
      <c r="F1420" s="299">
        <v>0</v>
      </c>
      <c r="G1420" s="299">
        <v>8</v>
      </c>
      <c r="H1420" s="299">
        <v>8</v>
      </c>
      <c r="I1420" s="299">
        <v>29</v>
      </c>
      <c r="J1420" s="299">
        <v>7</v>
      </c>
      <c r="K1420" s="299">
        <v>2</v>
      </c>
      <c r="L1420" s="299">
        <v>0.1</v>
      </c>
      <c r="M1420" s="299">
        <v>1.91</v>
      </c>
      <c r="N1420" s="299">
        <v>2.0099999999999998</v>
      </c>
      <c r="O1420" s="299"/>
      <c r="P1420" s="299" t="s">
        <v>513</v>
      </c>
      <c r="Q1420" s="299">
        <v>2.7</v>
      </c>
      <c r="R1420" s="299">
        <v>2.7</v>
      </c>
      <c r="S1420" s="300">
        <v>42</v>
      </c>
      <c r="W1420" s="309"/>
      <c r="X1420" s="309"/>
      <c r="AB1420" s="309"/>
      <c r="AC1420" s="309">
        <v>14</v>
      </c>
      <c r="AD1420" s="309">
        <v>1.2999999999999999E-2</v>
      </c>
      <c r="AE1420" s="309">
        <v>3.5999999999999997E-2</v>
      </c>
      <c r="AF1420" s="309">
        <v>8.9999999999999993E-3</v>
      </c>
      <c r="AG1420" s="309">
        <v>0.1</v>
      </c>
      <c r="AH1420" s="309" t="s">
        <v>515</v>
      </c>
      <c r="AI1420" s="309">
        <v>2.1</v>
      </c>
      <c r="AJ1420" s="309">
        <v>2E-3</v>
      </c>
      <c r="AL1420" s="309"/>
    </row>
    <row r="1421" spans="2:38" ht="15" customHeight="1">
      <c r="B1421" s="460"/>
      <c r="C1421" s="458"/>
      <c r="D1421" s="297" t="s">
        <v>528</v>
      </c>
      <c r="E1421" s="298">
        <v>1</v>
      </c>
      <c r="F1421" s="299">
        <v>0</v>
      </c>
      <c r="G1421" s="299">
        <v>5</v>
      </c>
      <c r="H1421" s="299">
        <v>5</v>
      </c>
      <c r="I1421" s="299">
        <v>33</v>
      </c>
      <c r="J1421" s="299">
        <v>6</v>
      </c>
      <c r="K1421" s="299">
        <v>3</v>
      </c>
      <c r="L1421" s="299">
        <v>0.09</v>
      </c>
      <c r="M1421" s="299">
        <v>1.9</v>
      </c>
      <c r="N1421" s="299">
        <v>1.99</v>
      </c>
      <c r="O1421" s="299"/>
      <c r="P1421" s="299" t="s">
        <v>539</v>
      </c>
      <c r="Q1421" s="299">
        <v>4.5999999999999996</v>
      </c>
      <c r="R1421" s="299">
        <v>2.5</v>
      </c>
      <c r="S1421" s="300">
        <v>44</v>
      </c>
      <c r="W1421" s="309"/>
      <c r="X1421" s="309"/>
      <c r="AB1421" s="309"/>
      <c r="AC1421" s="309">
        <v>17</v>
      </c>
      <c r="AD1421" s="309">
        <v>1.9E-2</v>
      </c>
      <c r="AE1421" s="309">
        <v>2.7E-2</v>
      </c>
      <c r="AF1421" s="309">
        <v>1.6E-2</v>
      </c>
      <c r="AG1421" s="309">
        <v>0.12</v>
      </c>
      <c r="AH1421" s="309" t="s">
        <v>533</v>
      </c>
      <c r="AI1421" s="309">
        <v>1.9</v>
      </c>
      <c r="AJ1421" s="309">
        <v>2E-3</v>
      </c>
      <c r="AL1421" s="309"/>
    </row>
    <row r="1422" spans="2:38" ht="15" customHeight="1">
      <c r="B1422" s="460"/>
      <c r="C1422" s="459"/>
      <c r="D1422" s="297" t="s">
        <v>529</v>
      </c>
      <c r="E1422" s="298">
        <v>1</v>
      </c>
      <c r="F1422" s="299">
        <v>0</v>
      </c>
      <c r="G1422" s="299">
        <v>2</v>
      </c>
      <c r="H1422" s="299">
        <v>2</v>
      </c>
      <c r="I1422" s="299">
        <v>37</v>
      </c>
      <c r="J1422" s="299">
        <v>4</v>
      </c>
      <c r="K1422" s="299">
        <v>3</v>
      </c>
      <c r="L1422" s="299">
        <v>7.0000000000000007E-2</v>
      </c>
      <c r="M1422" s="299">
        <v>1.89</v>
      </c>
      <c r="N1422" s="299">
        <v>1.96</v>
      </c>
      <c r="O1422" s="299"/>
      <c r="P1422" s="299" t="s">
        <v>513</v>
      </c>
      <c r="Q1422" s="299">
        <v>2</v>
      </c>
      <c r="R1422" s="299">
        <v>1.1000000000000001</v>
      </c>
      <c r="S1422" s="300">
        <v>41</v>
      </c>
      <c r="W1422" s="309"/>
      <c r="X1422" s="309"/>
      <c r="AB1422" s="309"/>
      <c r="AC1422" s="309">
        <v>17</v>
      </c>
      <c r="AD1422" s="309">
        <v>2.8000000000000001E-2</v>
      </c>
      <c r="AE1422" s="309">
        <v>1.7000000000000001E-2</v>
      </c>
      <c r="AF1422" s="309">
        <v>2.4E-2</v>
      </c>
      <c r="AG1422" s="309">
        <v>0.17</v>
      </c>
      <c r="AH1422" s="309" t="s">
        <v>533</v>
      </c>
      <c r="AI1422" s="309">
        <v>1.4</v>
      </c>
      <c r="AJ1422" s="309">
        <v>2E-3</v>
      </c>
      <c r="AL1422" s="309"/>
    </row>
    <row r="1423" spans="2:38" ht="15" customHeight="1">
      <c r="B1423" s="460"/>
      <c r="C1423" s="457">
        <v>42768</v>
      </c>
      <c r="D1423" s="297" t="s">
        <v>492</v>
      </c>
      <c r="E1423" s="298">
        <v>1</v>
      </c>
      <c r="F1423" s="299">
        <v>0</v>
      </c>
      <c r="G1423" s="299">
        <v>3</v>
      </c>
      <c r="H1423" s="299">
        <v>3</v>
      </c>
      <c r="I1423" s="299">
        <v>36</v>
      </c>
      <c r="J1423" s="299">
        <v>9</v>
      </c>
      <c r="K1423" s="299">
        <v>6</v>
      </c>
      <c r="L1423" s="299">
        <v>0.06</v>
      </c>
      <c r="M1423" s="299">
        <v>1.9</v>
      </c>
      <c r="N1423" s="299">
        <v>1.96</v>
      </c>
      <c r="O1423" s="299"/>
      <c r="P1423" s="299" t="s">
        <v>539</v>
      </c>
      <c r="Q1423" s="299">
        <v>2.8</v>
      </c>
      <c r="R1423" s="299">
        <v>1</v>
      </c>
      <c r="S1423" s="300">
        <v>41</v>
      </c>
      <c r="W1423" s="309"/>
      <c r="X1423" s="309"/>
      <c r="AB1423" s="309"/>
      <c r="AC1423" s="309">
        <v>23</v>
      </c>
      <c r="AD1423" s="309">
        <v>2.1999999999999999E-2</v>
      </c>
      <c r="AE1423" s="309">
        <v>1.2999999999999999E-2</v>
      </c>
      <c r="AF1423" s="309">
        <v>2.4E-2</v>
      </c>
      <c r="AG1423" s="309">
        <v>0.19</v>
      </c>
      <c r="AH1423" s="309" t="s">
        <v>530</v>
      </c>
      <c r="AI1423" s="309">
        <v>2.7</v>
      </c>
      <c r="AJ1423" s="309">
        <v>1E-3</v>
      </c>
      <c r="AL1423" s="309"/>
    </row>
    <row r="1424" spans="2:38" ht="15" customHeight="1">
      <c r="B1424" s="460"/>
      <c r="C1424" s="458"/>
      <c r="D1424" s="297" t="s">
        <v>495</v>
      </c>
      <c r="E1424" s="298">
        <v>1</v>
      </c>
      <c r="F1424" s="299">
        <v>0</v>
      </c>
      <c r="G1424" s="299">
        <v>4</v>
      </c>
      <c r="H1424" s="299">
        <v>4</v>
      </c>
      <c r="I1424" s="299">
        <v>35</v>
      </c>
      <c r="J1424" s="299">
        <v>8</v>
      </c>
      <c r="K1424" s="299">
        <v>4</v>
      </c>
      <c r="L1424" s="299">
        <v>7.0000000000000007E-2</v>
      </c>
      <c r="M1424" s="299">
        <v>1.89</v>
      </c>
      <c r="N1424" s="299">
        <v>1.96</v>
      </c>
      <c r="O1424" s="299"/>
      <c r="P1424" s="299" t="s">
        <v>513</v>
      </c>
      <c r="Q1424" s="299">
        <v>0.7</v>
      </c>
      <c r="R1424" s="299">
        <v>-1.9</v>
      </c>
      <c r="S1424" s="300">
        <v>48</v>
      </c>
      <c r="W1424" s="309"/>
      <c r="X1424" s="309"/>
      <c r="AB1424" s="309"/>
      <c r="AC1424" s="309">
        <v>12</v>
      </c>
      <c r="AD1424" s="309">
        <v>2.1999999999999999E-2</v>
      </c>
      <c r="AE1424" s="309">
        <v>1.9E-2</v>
      </c>
      <c r="AF1424" s="309">
        <v>1.9E-2</v>
      </c>
      <c r="AG1424" s="309">
        <v>0.16</v>
      </c>
      <c r="AH1424" s="309" t="s">
        <v>493</v>
      </c>
      <c r="AI1424" s="309">
        <v>3</v>
      </c>
      <c r="AJ1424" s="309">
        <v>2E-3</v>
      </c>
      <c r="AL1424" s="309"/>
    </row>
    <row r="1425" spans="2:38" ht="15" customHeight="1">
      <c r="B1425" s="460"/>
      <c r="C1425" s="458"/>
      <c r="D1425" s="297" t="s">
        <v>497</v>
      </c>
      <c r="E1425" s="298">
        <v>1</v>
      </c>
      <c r="F1425" s="299">
        <v>0</v>
      </c>
      <c r="G1425" s="299">
        <v>5</v>
      </c>
      <c r="H1425" s="299">
        <v>5</v>
      </c>
      <c r="I1425" s="299">
        <v>33</v>
      </c>
      <c r="J1425" s="299">
        <v>4</v>
      </c>
      <c r="K1425" s="299">
        <v>1</v>
      </c>
      <c r="L1425" s="299">
        <v>0.06</v>
      </c>
      <c r="M1425" s="299">
        <v>1.89</v>
      </c>
      <c r="N1425" s="299">
        <v>1.95</v>
      </c>
      <c r="O1425" s="299"/>
      <c r="P1425" s="299" t="s">
        <v>547</v>
      </c>
      <c r="Q1425" s="299">
        <v>4.3</v>
      </c>
      <c r="R1425" s="299">
        <v>1.1000000000000001</v>
      </c>
      <c r="S1425" s="300">
        <v>32</v>
      </c>
      <c r="W1425" s="309"/>
      <c r="X1425" s="309"/>
      <c r="AB1425" s="309"/>
      <c r="AC1425" s="309">
        <v>2</v>
      </c>
      <c r="AD1425" s="309">
        <v>7.0000000000000001E-3</v>
      </c>
      <c r="AE1425" s="309">
        <v>2.9000000000000001E-2</v>
      </c>
      <c r="AF1425" s="309">
        <v>8.0000000000000002E-3</v>
      </c>
      <c r="AG1425" s="309">
        <v>0.1</v>
      </c>
      <c r="AH1425" s="309" t="s">
        <v>513</v>
      </c>
      <c r="AI1425" s="309">
        <v>2.7</v>
      </c>
      <c r="AJ1425" s="309">
        <v>1E-3</v>
      </c>
      <c r="AL1425" s="309"/>
    </row>
    <row r="1426" spans="2:38" ht="15" customHeight="1">
      <c r="B1426" s="460"/>
      <c r="C1426" s="458"/>
      <c r="D1426" s="297" t="s">
        <v>500</v>
      </c>
      <c r="E1426" s="298">
        <v>0</v>
      </c>
      <c r="F1426" s="299">
        <v>0</v>
      </c>
      <c r="G1426" s="299">
        <v>2</v>
      </c>
      <c r="H1426" s="299">
        <v>2</v>
      </c>
      <c r="I1426" s="299">
        <v>36</v>
      </c>
      <c r="J1426" s="299">
        <v>8</v>
      </c>
      <c r="K1426" s="299">
        <v>-2</v>
      </c>
      <c r="L1426" s="299">
        <v>0.05</v>
      </c>
      <c r="M1426" s="299">
        <v>1.89</v>
      </c>
      <c r="N1426" s="299">
        <v>1.94</v>
      </c>
      <c r="O1426" s="299"/>
      <c r="P1426" s="299" t="s">
        <v>547</v>
      </c>
      <c r="Q1426" s="299">
        <v>2.1</v>
      </c>
      <c r="R1426" s="299">
        <v>0.3</v>
      </c>
      <c r="S1426" s="300">
        <v>50</v>
      </c>
      <c r="W1426" s="309"/>
      <c r="X1426" s="309"/>
      <c r="AB1426" s="309"/>
      <c r="AC1426" s="309">
        <v>3</v>
      </c>
      <c r="AD1426" s="309">
        <v>6.0000000000000001E-3</v>
      </c>
      <c r="AE1426" s="309">
        <v>3.3000000000000002E-2</v>
      </c>
      <c r="AF1426" s="309">
        <v>5.0000000000000001E-3</v>
      </c>
      <c r="AG1426" s="309">
        <v>0.09</v>
      </c>
      <c r="AH1426" s="309" t="s">
        <v>539</v>
      </c>
      <c r="AI1426" s="309">
        <v>4.5999999999999996</v>
      </c>
      <c r="AJ1426" s="309">
        <v>1E-3</v>
      </c>
      <c r="AL1426" s="309"/>
    </row>
    <row r="1427" spans="2:38" ht="15" customHeight="1">
      <c r="B1427" s="460"/>
      <c r="C1427" s="458"/>
      <c r="D1427" s="297" t="s">
        <v>503</v>
      </c>
      <c r="E1427" s="298">
        <v>1</v>
      </c>
      <c r="F1427" s="299">
        <v>0</v>
      </c>
      <c r="G1427" s="299">
        <v>4</v>
      </c>
      <c r="H1427" s="299">
        <v>4</v>
      </c>
      <c r="I1427" s="299">
        <v>33</v>
      </c>
      <c r="J1427" s="299">
        <v>7</v>
      </c>
      <c r="K1427" s="299">
        <v>8</v>
      </c>
      <c r="L1427" s="299">
        <v>0.04</v>
      </c>
      <c r="M1427" s="299">
        <v>1.9</v>
      </c>
      <c r="N1427" s="299">
        <v>1.94</v>
      </c>
      <c r="O1427" s="299"/>
      <c r="P1427" s="299" t="s">
        <v>539</v>
      </c>
      <c r="Q1427" s="299">
        <v>1.4</v>
      </c>
      <c r="R1427" s="299">
        <v>-1.8</v>
      </c>
      <c r="S1427" s="300">
        <v>53</v>
      </c>
      <c r="W1427" s="309"/>
      <c r="X1427" s="309"/>
      <c r="AB1427" s="309"/>
      <c r="AC1427" s="309">
        <v>3</v>
      </c>
      <c r="AD1427" s="309">
        <v>4.0000000000000001E-3</v>
      </c>
      <c r="AE1427" s="309">
        <v>3.6999999999999998E-2</v>
      </c>
      <c r="AF1427" s="309">
        <v>2E-3</v>
      </c>
      <c r="AG1427" s="309">
        <v>7.0000000000000007E-2</v>
      </c>
      <c r="AH1427" s="309" t="s">
        <v>513</v>
      </c>
      <c r="AI1427" s="309">
        <v>2</v>
      </c>
      <c r="AJ1427" s="309">
        <v>1E-3</v>
      </c>
      <c r="AL1427" s="309"/>
    </row>
    <row r="1428" spans="2:38" ht="15" customHeight="1">
      <c r="B1428" s="460"/>
      <c r="C1428" s="458"/>
      <c r="D1428" s="297" t="s">
        <v>505</v>
      </c>
      <c r="E1428" s="298">
        <v>1</v>
      </c>
      <c r="F1428" s="299">
        <v>0</v>
      </c>
      <c r="G1428" s="299">
        <v>4</v>
      </c>
      <c r="H1428" s="299">
        <v>4</v>
      </c>
      <c r="I1428" s="299">
        <v>34</v>
      </c>
      <c r="J1428" s="299">
        <v>6</v>
      </c>
      <c r="K1428" s="299">
        <v>1</v>
      </c>
      <c r="L1428" s="299">
        <v>0.08</v>
      </c>
      <c r="M1428" s="299">
        <v>1.9</v>
      </c>
      <c r="N1428" s="299">
        <v>1.98</v>
      </c>
      <c r="O1428" s="299"/>
      <c r="P1428" s="299" t="s">
        <v>493</v>
      </c>
      <c r="Q1428" s="299">
        <v>2.2000000000000002</v>
      </c>
      <c r="R1428" s="299">
        <v>-3.1</v>
      </c>
      <c r="S1428" s="300">
        <v>57</v>
      </c>
      <c r="W1428" s="309"/>
      <c r="X1428" s="309"/>
      <c r="AB1428" s="309"/>
      <c r="AC1428" s="309">
        <v>6</v>
      </c>
      <c r="AD1428" s="309">
        <v>8.9999999999999993E-3</v>
      </c>
      <c r="AE1428" s="309">
        <v>3.5999999999999997E-2</v>
      </c>
      <c r="AF1428" s="309">
        <v>3.0000000000000001E-3</v>
      </c>
      <c r="AG1428" s="309">
        <v>0.06</v>
      </c>
      <c r="AH1428" s="309" t="s">
        <v>539</v>
      </c>
      <c r="AI1428" s="309">
        <v>2.8</v>
      </c>
      <c r="AJ1428" s="309">
        <v>1E-3</v>
      </c>
      <c r="AL1428" s="309"/>
    </row>
    <row r="1429" spans="2:38" ht="15" customHeight="1">
      <c r="B1429" s="460"/>
      <c r="C1429" s="458"/>
      <c r="D1429" s="297" t="s">
        <v>508</v>
      </c>
      <c r="E1429" s="298">
        <v>1</v>
      </c>
      <c r="F1429" s="299">
        <v>0</v>
      </c>
      <c r="G1429" s="299">
        <v>10</v>
      </c>
      <c r="H1429" s="299">
        <v>10</v>
      </c>
      <c r="I1429" s="299">
        <v>25</v>
      </c>
      <c r="J1429" s="299">
        <v>10</v>
      </c>
      <c r="K1429" s="299">
        <v>5</v>
      </c>
      <c r="L1429" s="299">
        <v>0.08</v>
      </c>
      <c r="M1429" s="299">
        <v>1.9</v>
      </c>
      <c r="N1429" s="299">
        <v>1.98</v>
      </c>
      <c r="O1429" s="299"/>
      <c r="P1429" s="299" t="s">
        <v>535</v>
      </c>
      <c r="Q1429" s="299">
        <v>0.7</v>
      </c>
      <c r="R1429" s="299">
        <v>-3.7</v>
      </c>
      <c r="S1429" s="300">
        <v>61</v>
      </c>
      <c r="W1429" s="309"/>
      <c r="X1429" s="309"/>
      <c r="AB1429" s="309"/>
      <c r="AC1429" s="309">
        <v>4</v>
      </c>
      <c r="AD1429" s="309">
        <v>8.0000000000000002E-3</v>
      </c>
      <c r="AE1429" s="309">
        <v>3.5000000000000003E-2</v>
      </c>
      <c r="AF1429" s="309">
        <v>4.0000000000000001E-3</v>
      </c>
      <c r="AG1429" s="309">
        <v>7.0000000000000007E-2</v>
      </c>
      <c r="AH1429" s="309" t="s">
        <v>513</v>
      </c>
      <c r="AI1429" s="309">
        <v>0.7</v>
      </c>
      <c r="AJ1429" s="309">
        <v>1E-3</v>
      </c>
      <c r="AL1429" s="309"/>
    </row>
    <row r="1430" spans="2:38" ht="15" customHeight="1">
      <c r="B1430" s="460"/>
      <c r="C1430" s="458"/>
      <c r="D1430" s="297" t="s">
        <v>510</v>
      </c>
      <c r="E1430" s="298">
        <v>1</v>
      </c>
      <c r="F1430" s="299">
        <v>3</v>
      </c>
      <c r="G1430" s="299">
        <v>20</v>
      </c>
      <c r="H1430" s="299">
        <v>23</v>
      </c>
      <c r="I1430" s="299">
        <v>18</v>
      </c>
      <c r="J1430" s="299">
        <v>6</v>
      </c>
      <c r="K1430" s="299">
        <v>5</v>
      </c>
      <c r="L1430" s="299">
        <v>0.12</v>
      </c>
      <c r="M1430" s="299">
        <v>1.9</v>
      </c>
      <c r="N1430" s="299">
        <v>2.02</v>
      </c>
      <c r="O1430" s="299"/>
      <c r="P1430" s="299" t="s">
        <v>536</v>
      </c>
      <c r="Q1430" s="299">
        <v>0.2</v>
      </c>
      <c r="R1430" s="299">
        <v>0</v>
      </c>
      <c r="S1430" s="300">
        <v>55</v>
      </c>
      <c r="W1430" s="309"/>
      <c r="X1430" s="309"/>
      <c r="AB1430" s="309"/>
      <c r="AC1430" s="309">
        <v>1</v>
      </c>
      <c r="AD1430" s="309">
        <v>4.0000000000000001E-3</v>
      </c>
      <c r="AE1430" s="309">
        <v>3.3000000000000002E-2</v>
      </c>
      <c r="AF1430" s="309">
        <v>5.0000000000000001E-3</v>
      </c>
      <c r="AG1430" s="309">
        <v>0.06</v>
      </c>
      <c r="AH1430" s="309" t="s">
        <v>547</v>
      </c>
      <c r="AI1430" s="309">
        <v>4.3</v>
      </c>
      <c r="AJ1430" s="309">
        <v>1E-3</v>
      </c>
      <c r="AL1430" s="309"/>
    </row>
    <row r="1431" spans="2:38" ht="15" customHeight="1">
      <c r="B1431" s="460"/>
      <c r="C1431" s="458"/>
      <c r="D1431" s="297" t="s">
        <v>511</v>
      </c>
      <c r="E1431" s="298">
        <v>1</v>
      </c>
      <c r="F1431" s="299">
        <v>1</v>
      </c>
      <c r="G1431" s="299">
        <v>13</v>
      </c>
      <c r="H1431" s="299">
        <v>14</v>
      </c>
      <c r="I1431" s="299">
        <v>25</v>
      </c>
      <c r="J1431" s="299">
        <v>10</v>
      </c>
      <c r="K1431" s="299">
        <v>1</v>
      </c>
      <c r="L1431" s="299">
        <v>0.08</v>
      </c>
      <c r="M1431" s="299">
        <v>1.9</v>
      </c>
      <c r="N1431" s="299">
        <v>1.98</v>
      </c>
      <c r="O1431" s="299"/>
      <c r="P1431" s="299" t="s">
        <v>530</v>
      </c>
      <c r="Q1431" s="299">
        <v>0.8</v>
      </c>
      <c r="R1431" s="299">
        <v>2.2000000000000002</v>
      </c>
      <c r="S1431" s="300">
        <v>38</v>
      </c>
      <c r="W1431" s="309"/>
      <c r="X1431" s="309"/>
      <c r="AB1431" s="309"/>
      <c r="AC1431" s="309">
        <v>-2</v>
      </c>
      <c r="AD1431" s="309">
        <v>8.0000000000000002E-3</v>
      </c>
      <c r="AE1431" s="309">
        <v>3.5999999999999997E-2</v>
      </c>
      <c r="AF1431" s="309">
        <v>2E-3</v>
      </c>
      <c r="AG1431" s="309">
        <v>0.05</v>
      </c>
      <c r="AH1431" s="309" t="s">
        <v>547</v>
      </c>
      <c r="AI1431" s="309">
        <v>2.1</v>
      </c>
      <c r="AJ1431" s="309">
        <v>0</v>
      </c>
      <c r="AL1431" s="309"/>
    </row>
    <row r="1432" spans="2:38" ht="15" customHeight="1" thickBot="1">
      <c r="B1432" s="460"/>
      <c r="C1432" s="458"/>
      <c r="D1432" s="310" t="s">
        <v>512</v>
      </c>
      <c r="E1432" s="311">
        <v>1</v>
      </c>
      <c r="F1432" s="304">
        <v>1</v>
      </c>
      <c r="G1432" s="304">
        <v>9</v>
      </c>
      <c r="H1432" s="304">
        <v>10</v>
      </c>
      <c r="I1432" s="304">
        <v>29</v>
      </c>
      <c r="J1432" s="304">
        <v>7</v>
      </c>
      <c r="K1432" s="304">
        <v>3</v>
      </c>
      <c r="L1432" s="304">
        <v>0.1</v>
      </c>
      <c r="M1432" s="304">
        <v>1.9</v>
      </c>
      <c r="N1432" s="304">
        <v>2</v>
      </c>
      <c r="O1432" s="304"/>
      <c r="P1432" s="304" t="s">
        <v>498</v>
      </c>
      <c r="Q1432" s="304">
        <v>2</v>
      </c>
      <c r="R1432" s="304">
        <v>3.2</v>
      </c>
      <c r="S1432" s="305">
        <v>29</v>
      </c>
      <c r="W1432" s="309"/>
      <c r="X1432" s="309"/>
      <c r="AB1432" s="309"/>
      <c r="AC1432" s="309">
        <v>8</v>
      </c>
      <c r="AD1432" s="309">
        <v>7.0000000000000001E-3</v>
      </c>
      <c r="AE1432" s="309">
        <v>3.3000000000000002E-2</v>
      </c>
      <c r="AF1432" s="309">
        <v>4.0000000000000001E-3</v>
      </c>
      <c r="AG1432" s="309">
        <v>0.04</v>
      </c>
      <c r="AH1432" s="309" t="s">
        <v>539</v>
      </c>
      <c r="AI1432" s="309">
        <v>1.4</v>
      </c>
      <c r="AJ1432" s="309">
        <v>1E-3</v>
      </c>
      <c r="AL1432" s="309"/>
    </row>
    <row r="1433" spans="2:38" ht="15" customHeight="1">
      <c r="B1433" s="455"/>
      <c r="C1433" s="458"/>
      <c r="D1433" s="293" t="s">
        <v>514</v>
      </c>
      <c r="E1433" s="294">
        <v>1</v>
      </c>
      <c r="F1433" s="295">
        <v>2</v>
      </c>
      <c r="G1433" s="295">
        <v>8</v>
      </c>
      <c r="H1433" s="295">
        <v>10</v>
      </c>
      <c r="I1433" s="295">
        <v>31</v>
      </c>
      <c r="J1433" s="295">
        <v>8</v>
      </c>
      <c r="K1433" s="295">
        <v>0</v>
      </c>
      <c r="L1433" s="295">
        <v>0.06</v>
      </c>
      <c r="M1433" s="295">
        <v>1.89</v>
      </c>
      <c r="N1433" s="295">
        <v>1.95</v>
      </c>
      <c r="O1433" s="295"/>
      <c r="P1433" s="295" t="s">
        <v>493</v>
      </c>
      <c r="Q1433" s="295">
        <v>1.4</v>
      </c>
      <c r="R1433" s="295">
        <v>4.5999999999999996</v>
      </c>
      <c r="S1433" s="296">
        <v>22</v>
      </c>
      <c r="W1433" s="309"/>
      <c r="X1433" s="309"/>
      <c r="AB1433" s="309"/>
      <c r="AC1433" s="309">
        <v>1</v>
      </c>
      <c r="AD1433" s="309">
        <v>6.0000000000000001E-3</v>
      </c>
      <c r="AE1433" s="309">
        <v>3.4000000000000002E-2</v>
      </c>
      <c r="AF1433" s="309">
        <v>4.0000000000000001E-3</v>
      </c>
      <c r="AG1433" s="309">
        <v>0.08</v>
      </c>
      <c r="AH1433" s="309" t="s">
        <v>493</v>
      </c>
      <c r="AI1433" s="309">
        <v>2.2000000000000002</v>
      </c>
      <c r="AJ1433" s="309">
        <v>1E-3</v>
      </c>
      <c r="AL1433" s="309"/>
    </row>
    <row r="1434" spans="2:38" ht="15" customHeight="1">
      <c r="B1434" s="455"/>
      <c r="C1434" s="458"/>
      <c r="D1434" s="297" t="s">
        <v>516</v>
      </c>
      <c r="E1434" s="298">
        <v>1</v>
      </c>
      <c r="F1434" s="299">
        <v>0</v>
      </c>
      <c r="G1434" s="299">
        <v>5</v>
      </c>
      <c r="H1434" s="299">
        <v>5</v>
      </c>
      <c r="I1434" s="299">
        <v>33</v>
      </c>
      <c r="J1434" s="299">
        <v>10</v>
      </c>
      <c r="K1434" s="299">
        <v>6</v>
      </c>
      <c r="L1434" s="299">
        <v>0.08</v>
      </c>
      <c r="M1434" s="299">
        <v>1.89</v>
      </c>
      <c r="N1434" s="299">
        <v>1.97</v>
      </c>
      <c r="O1434" s="299"/>
      <c r="P1434" s="299" t="s">
        <v>493</v>
      </c>
      <c r="Q1434" s="299">
        <v>2.5</v>
      </c>
      <c r="R1434" s="299">
        <v>5.6</v>
      </c>
      <c r="S1434" s="300">
        <v>22</v>
      </c>
      <c r="W1434" s="309"/>
      <c r="X1434" s="309"/>
      <c r="AB1434" s="309"/>
      <c r="AC1434" s="309">
        <v>5</v>
      </c>
      <c r="AD1434" s="309">
        <v>0.01</v>
      </c>
      <c r="AE1434" s="309">
        <v>2.5000000000000001E-2</v>
      </c>
      <c r="AF1434" s="309">
        <v>0.01</v>
      </c>
      <c r="AG1434" s="309">
        <v>0.08</v>
      </c>
      <c r="AH1434" s="309" t="s">
        <v>535</v>
      </c>
      <c r="AI1434" s="309">
        <v>0.7</v>
      </c>
      <c r="AJ1434" s="309">
        <v>1E-3</v>
      </c>
      <c r="AL1434" s="309"/>
    </row>
    <row r="1435" spans="2:38" ht="15" customHeight="1">
      <c r="B1435" s="455"/>
      <c r="C1435" s="458"/>
      <c r="D1435" s="297" t="s">
        <v>517</v>
      </c>
      <c r="E1435" s="298">
        <v>0</v>
      </c>
      <c r="F1435" s="299">
        <v>0</v>
      </c>
      <c r="G1435" s="299">
        <v>4</v>
      </c>
      <c r="H1435" s="299">
        <v>4</v>
      </c>
      <c r="I1435" s="299">
        <v>34</v>
      </c>
      <c r="J1435" s="299">
        <v>6</v>
      </c>
      <c r="K1435" s="299">
        <v>2</v>
      </c>
      <c r="L1435" s="299">
        <v>7.0000000000000007E-2</v>
      </c>
      <c r="M1435" s="299">
        <v>1.88</v>
      </c>
      <c r="N1435" s="299">
        <v>1.95</v>
      </c>
      <c r="O1435" s="299"/>
      <c r="P1435" s="299" t="s">
        <v>539</v>
      </c>
      <c r="Q1435" s="299">
        <v>4.3</v>
      </c>
      <c r="R1435" s="299">
        <v>8</v>
      </c>
      <c r="S1435" s="300">
        <v>17</v>
      </c>
      <c r="W1435" s="309"/>
      <c r="X1435" s="309"/>
      <c r="AB1435" s="309"/>
      <c r="AC1435" s="309">
        <v>5</v>
      </c>
      <c r="AD1435" s="309">
        <v>6.0000000000000001E-3</v>
      </c>
      <c r="AE1435" s="309">
        <v>1.7999999999999999E-2</v>
      </c>
      <c r="AF1435" s="309">
        <v>2.3E-2</v>
      </c>
      <c r="AG1435" s="309">
        <v>0.12</v>
      </c>
      <c r="AH1435" s="309" t="s">
        <v>536</v>
      </c>
      <c r="AI1435" s="309">
        <v>0.2</v>
      </c>
      <c r="AJ1435" s="309">
        <v>1E-3</v>
      </c>
      <c r="AL1435" s="309"/>
    </row>
    <row r="1436" spans="2:38" ht="15" customHeight="1">
      <c r="B1436" s="455"/>
      <c r="C1436" s="458"/>
      <c r="D1436" s="297" t="s">
        <v>519</v>
      </c>
      <c r="E1436" s="298">
        <v>1</v>
      </c>
      <c r="F1436" s="299">
        <v>0</v>
      </c>
      <c r="G1436" s="299">
        <v>3</v>
      </c>
      <c r="H1436" s="299">
        <v>3</v>
      </c>
      <c r="I1436" s="299">
        <v>36</v>
      </c>
      <c r="J1436" s="299">
        <v>11</v>
      </c>
      <c r="K1436" s="299">
        <v>2</v>
      </c>
      <c r="L1436" s="299">
        <v>0.06</v>
      </c>
      <c r="M1436" s="299">
        <v>1.88</v>
      </c>
      <c r="N1436" s="299">
        <v>1.94</v>
      </c>
      <c r="O1436" s="299"/>
      <c r="P1436" s="299" t="s">
        <v>265</v>
      </c>
      <c r="Q1436" s="299">
        <v>4.7</v>
      </c>
      <c r="R1436" s="299">
        <v>7.9</v>
      </c>
      <c r="S1436" s="300">
        <v>16</v>
      </c>
      <c r="W1436" s="309"/>
      <c r="X1436" s="309"/>
      <c r="AB1436" s="309"/>
      <c r="AC1436" s="309">
        <v>1</v>
      </c>
      <c r="AD1436" s="309">
        <v>0.01</v>
      </c>
      <c r="AE1436" s="309">
        <v>2.5000000000000001E-2</v>
      </c>
      <c r="AF1436" s="309">
        <v>1.4E-2</v>
      </c>
      <c r="AG1436" s="309">
        <v>0.08</v>
      </c>
      <c r="AH1436" s="309" t="s">
        <v>530</v>
      </c>
      <c r="AI1436" s="309">
        <v>0.8</v>
      </c>
      <c r="AJ1436" s="309">
        <v>1E-3</v>
      </c>
      <c r="AL1436" s="309"/>
    </row>
    <row r="1437" spans="2:38" ht="15" customHeight="1">
      <c r="B1437" s="455"/>
      <c r="C1437" s="458"/>
      <c r="D1437" s="297" t="s">
        <v>520</v>
      </c>
      <c r="E1437" s="298">
        <v>0</v>
      </c>
      <c r="F1437" s="299">
        <v>0</v>
      </c>
      <c r="G1437" s="299">
        <v>3</v>
      </c>
      <c r="H1437" s="299">
        <v>3</v>
      </c>
      <c r="I1437" s="299">
        <v>39</v>
      </c>
      <c r="J1437" s="299">
        <v>17</v>
      </c>
      <c r="K1437" s="299">
        <v>4</v>
      </c>
      <c r="L1437" s="299">
        <v>0.06</v>
      </c>
      <c r="M1437" s="299">
        <v>1.89</v>
      </c>
      <c r="N1437" s="299">
        <v>1.95</v>
      </c>
      <c r="O1437" s="299"/>
      <c r="P1437" s="299" t="s">
        <v>265</v>
      </c>
      <c r="Q1437" s="299">
        <v>5.7</v>
      </c>
      <c r="R1437" s="299">
        <v>6.9</v>
      </c>
      <c r="S1437" s="300">
        <v>19</v>
      </c>
      <c r="W1437" s="309"/>
      <c r="X1437" s="309"/>
      <c r="AB1437" s="309"/>
      <c r="AC1437" s="309">
        <v>3</v>
      </c>
      <c r="AD1437" s="309">
        <v>7.0000000000000001E-3</v>
      </c>
      <c r="AE1437" s="309">
        <v>2.9000000000000001E-2</v>
      </c>
      <c r="AF1437" s="309">
        <v>0.01</v>
      </c>
      <c r="AG1437" s="309">
        <v>0.1</v>
      </c>
      <c r="AH1437" s="309" t="s">
        <v>498</v>
      </c>
      <c r="AI1437" s="309">
        <v>2</v>
      </c>
      <c r="AJ1437" s="309">
        <v>1E-3</v>
      </c>
      <c r="AL1437" s="309"/>
    </row>
    <row r="1438" spans="2:38" ht="15" customHeight="1">
      <c r="B1438" s="455"/>
      <c r="C1438" s="458"/>
      <c r="D1438" s="297" t="s">
        <v>521</v>
      </c>
      <c r="E1438" s="298">
        <v>0</v>
      </c>
      <c r="F1438" s="299">
        <v>0</v>
      </c>
      <c r="G1438" s="299">
        <v>2</v>
      </c>
      <c r="H1438" s="299">
        <v>2</v>
      </c>
      <c r="I1438" s="299">
        <v>38</v>
      </c>
      <c r="J1438" s="299">
        <v>16</v>
      </c>
      <c r="K1438" s="299">
        <v>6</v>
      </c>
      <c r="L1438" s="299">
        <v>0.04</v>
      </c>
      <c r="M1438" s="299">
        <v>1.89</v>
      </c>
      <c r="N1438" s="299">
        <v>1.93</v>
      </c>
      <c r="O1438" s="299"/>
      <c r="P1438" s="299" t="s">
        <v>265</v>
      </c>
      <c r="Q1438" s="299">
        <v>3.6</v>
      </c>
      <c r="R1438" s="299">
        <v>5.7</v>
      </c>
      <c r="S1438" s="300">
        <v>26</v>
      </c>
      <c r="W1438" s="309"/>
      <c r="X1438" s="309"/>
      <c r="AB1438" s="309"/>
      <c r="AC1438" s="309">
        <v>0</v>
      </c>
      <c r="AD1438" s="309">
        <v>8.0000000000000002E-3</v>
      </c>
      <c r="AE1438" s="309">
        <v>3.1E-2</v>
      </c>
      <c r="AF1438" s="309">
        <v>0.01</v>
      </c>
      <c r="AG1438" s="309">
        <v>0.06</v>
      </c>
      <c r="AH1438" s="309" t="s">
        <v>493</v>
      </c>
      <c r="AI1438" s="309">
        <v>1.4</v>
      </c>
      <c r="AJ1438" s="309">
        <v>1E-3</v>
      </c>
      <c r="AL1438" s="309"/>
    </row>
    <row r="1439" spans="2:38" ht="15" customHeight="1">
      <c r="B1439" s="455"/>
      <c r="C1439" s="458"/>
      <c r="D1439" s="297" t="s">
        <v>522</v>
      </c>
      <c r="E1439" s="298">
        <v>0</v>
      </c>
      <c r="F1439" s="299">
        <v>0</v>
      </c>
      <c r="G1439" s="299">
        <v>6</v>
      </c>
      <c r="H1439" s="299">
        <v>6</v>
      </c>
      <c r="I1439" s="299">
        <v>34</v>
      </c>
      <c r="J1439" s="299">
        <v>6</v>
      </c>
      <c r="K1439" s="299">
        <v>7</v>
      </c>
      <c r="L1439" s="299">
        <v>0.08</v>
      </c>
      <c r="M1439" s="299">
        <v>1.88</v>
      </c>
      <c r="N1439" s="299">
        <v>1.96</v>
      </c>
      <c r="O1439" s="299"/>
      <c r="P1439" s="299" t="s">
        <v>493</v>
      </c>
      <c r="Q1439" s="299">
        <v>1.2</v>
      </c>
      <c r="R1439" s="299">
        <v>3.6</v>
      </c>
      <c r="S1439" s="300">
        <v>28</v>
      </c>
      <c r="W1439" s="309"/>
      <c r="X1439" s="309"/>
      <c r="AB1439" s="309"/>
      <c r="AC1439" s="309">
        <v>6</v>
      </c>
      <c r="AD1439" s="309">
        <v>0.01</v>
      </c>
      <c r="AE1439" s="309">
        <v>3.3000000000000002E-2</v>
      </c>
      <c r="AF1439" s="309">
        <v>5.0000000000000001E-3</v>
      </c>
      <c r="AG1439" s="309">
        <v>0.08</v>
      </c>
      <c r="AH1439" s="309" t="s">
        <v>493</v>
      </c>
      <c r="AI1439" s="309">
        <v>2.5</v>
      </c>
      <c r="AJ1439" s="309">
        <v>1E-3</v>
      </c>
      <c r="AL1439" s="309"/>
    </row>
    <row r="1440" spans="2:38" ht="15" customHeight="1">
      <c r="B1440" s="455"/>
      <c r="C1440" s="458"/>
      <c r="D1440" s="297" t="s">
        <v>523</v>
      </c>
      <c r="E1440" s="298">
        <v>0</v>
      </c>
      <c r="F1440" s="299">
        <v>0</v>
      </c>
      <c r="G1440" s="299">
        <v>11</v>
      </c>
      <c r="H1440" s="299">
        <v>11</v>
      </c>
      <c r="I1440" s="299">
        <v>27</v>
      </c>
      <c r="J1440" s="299">
        <v>14</v>
      </c>
      <c r="K1440" s="299">
        <v>6</v>
      </c>
      <c r="L1440" s="299">
        <v>0.13</v>
      </c>
      <c r="M1440" s="299">
        <v>1.88</v>
      </c>
      <c r="N1440" s="299">
        <v>2.0099999999999998</v>
      </c>
      <c r="O1440" s="299"/>
      <c r="P1440" s="299" t="s">
        <v>532</v>
      </c>
      <c r="Q1440" s="299">
        <v>0.9</v>
      </c>
      <c r="R1440" s="299">
        <v>0.6</v>
      </c>
      <c r="S1440" s="300">
        <v>29</v>
      </c>
      <c r="W1440" s="309"/>
      <c r="X1440" s="309"/>
      <c r="AB1440" s="309"/>
      <c r="AC1440" s="309">
        <v>2</v>
      </c>
      <c r="AD1440" s="309">
        <v>6.0000000000000001E-3</v>
      </c>
      <c r="AE1440" s="309">
        <v>3.4000000000000002E-2</v>
      </c>
      <c r="AF1440" s="309">
        <v>4.0000000000000001E-3</v>
      </c>
      <c r="AG1440" s="309">
        <v>7.0000000000000007E-2</v>
      </c>
      <c r="AH1440" s="309" t="s">
        <v>539</v>
      </c>
      <c r="AI1440" s="309">
        <v>4.3</v>
      </c>
      <c r="AJ1440" s="309">
        <v>0</v>
      </c>
      <c r="AL1440" s="309"/>
    </row>
    <row r="1441" spans="2:38" ht="15" customHeight="1">
      <c r="B1441" s="455"/>
      <c r="C1441" s="458"/>
      <c r="D1441" s="297" t="s">
        <v>524</v>
      </c>
      <c r="E1441" s="298">
        <v>0</v>
      </c>
      <c r="F1441" s="299">
        <v>0</v>
      </c>
      <c r="G1441" s="299">
        <v>7</v>
      </c>
      <c r="H1441" s="299">
        <v>7</v>
      </c>
      <c r="I1441" s="299">
        <v>32</v>
      </c>
      <c r="J1441" s="299">
        <v>15</v>
      </c>
      <c r="K1441" s="299">
        <v>2</v>
      </c>
      <c r="L1441" s="299">
        <v>0.13</v>
      </c>
      <c r="M1441" s="299">
        <v>1.89</v>
      </c>
      <c r="N1441" s="299">
        <v>2.02</v>
      </c>
      <c r="O1441" s="299"/>
      <c r="P1441" s="299" t="s">
        <v>515</v>
      </c>
      <c r="Q1441" s="299">
        <v>3.1</v>
      </c>
      <c r="R1441" s="299">
        <v>2.8</v>
      </c>
      <c r="S1441" s="300">
        <v>34</v>
      </c>
      <c r="W1441" s="309"/>
      <c r="X1441" s="309"/>
      <c r="AB1441" s="309"/>
      <c r="AC1441" s="309">
        <v>2</v>
      </c>
      <c r="AD1441" s="309">
        <v>1.0999999999999999E-2</v>
      </c>
      <c r="AE1441" s="309">
        <v>3.5999999999999997E-2</v>
      </c>
      <c r="AF1441" s="309">
        <v>3.0000000000000001E-3</v>
      </c>
      <c r="AG1441" s="309">
        <v>0.06</v>
      </c>
      <c r="AH1441" s="309" t="s">
        <v>265</v>
      </c>
      <c r="AI1441" s="309">
        <v>4.7</v>
      </c>
      <c r="AJ1441" s="309">
        <v>1E-3</v>
      </c>
      <c r="AL1441" s="309"/>
    </row>
    <row r="1442" spans="2:38" ht="15" customHeight="1">
      <c r="B1442" s="455"/>
      <c r="C1442" s="458"/>
      <c r="D1442" s="297" t="s">
        <v>525</v>
      </c>
      <c r="E1442" s="298">
        <v>1</v>
      </c>
      <c r="F1442" s="299">
        <v>0</v>
      </c>
      <c r="G1442" s="299">
        <v>4</v>
      </c>
      <c r="H1442" s="299">
        <v>4</v>
      </c>
      <c r="I1442" s="299">
        <v>35</v>
      </c>
      <c r="J1442" s="299">
        <v>4</v>
      </c>
      <c r="K1442" s="299">
        <v>2</v>
      </c>
      <c r="L1442" s="299">
        <v>0.1</v>
      </c>
      <c r="M1442" s="299">
        <v>1.89</v>
      </c>
      <c r="N1442" s="299">
        <v>1.99</v>
      </c>
      <c r="O1442" s="299"/>
      <c r="P1442" s="299" t="s">
        <v>533</v>
      </c>
      <c r="Q1442" s="299">
        <v>4.0999999999999996</v>
      </c>
      <c r="R1442" s="299">
        <v>3.1</v>
      </c>
      <c r="S1442" s="300">
        <v>34</v>
      </c>
      <c r="W1442" s="309"/>
      <c r="X1442" s="309"/>
      <c r="AB1442" s="309"/>
      <c r="AC1442" s="309">
        <v>4</v>
      </c>
      <c r="AD1442" s="309">
        <v>1.7000000000000001E-2</v>
      </c>
      <c r="AE1442" s="309">
        <v>3.9E-2</v>
      </c>
      <c r="AF1442" s="309">
        <v>3.0000000000000001E-3</v>
      </c>
      <c r="AG1442" s="309">
        <v>0.06</v>
      </c>
      <c r="AH1442" s="309" t="s">
        <v>265</v>
      </c>
      <c r="AI1442" s="309">
        <v>5.7</v>
      </c>
      <c r="AJ1442" s="309">
        <v>0</v>
      </c>
      <c r="AL1442" s="309"/>
    </row>
    <row r="1443" spans="2:38" ht="15" customHeight="1">
      <c r="B1443" s="455"/>
      <c r="C1443" s="458"/>
      <c r="D1443" s="297" t="s">
        <v>526</v>
      </c>
      <c r="E1443" s="298">
        <v>1</v>
      </c>
      <c r="F1443" s="299">
        <v>0</v>
      </c>
      <c r="G1443" s="299">
        <v>3</v>
      </c>
      <c r="H1443" s="299">
        <v>3</v>
      </c>
      <c r="I1443" s="299">
        <v>35</v>
      </c>
      <c r="J1443" s="299">
        <v>9</v>
      </c>
      <c r="K1443" s="299">
        <v>5</v>
      </c>
      <c r="L1443" s="299">
        <v>0.05</v>
      </c>
      <c r="M1443" s="299">
        <v>1.88</v>
      </c>
      <c r="N1443" s="299">
        <v>1.93</v>
      </c>
      <c r="O1443" s="299"/>
      <c r="P1443" s="299" t="s">
        <v>515</v>
      </c>
      <c r="Q1443" s="299">
        <v>4.8</v>
      </c>
      <c r="R1443" s="299">
        <v>3.1</v>
      </c>
      <c r="S1443" s="300">
        <v>33</v>
      </c>
      <c r="W1443" s="309"/>
      <c r="X1443" s="309"/>
      <c r="AB1443" s="309"/>
      <c r="AC1443" s="309">
        <v>6</v>
      </c>
      <c r="AD1443" s="309">
        <v>1.6E-2</v>
      </c>
      <c r="AE1443" s="309">
        <v>3.7999999999999999E-2</v>
      </c>
      <c r="AF1443" s="309">
        <v>2E-3</v>
      </c>
      <c r="AG1443" s="309">
        <v>0.04</v>
      </c>
      <c r="AH1443" s="309" t="s">
        <v>265</v>
      </c>
      <c r="AI1443" s="309">
        <v>3.6</v>
      </c>
      <c r="AJ1443" s="309">
        <v>0</v>
      </c>
      <c r="AL1443" s="309"/>
    </row>
    <row r="1444" spans="2:38" ht="15" customHeight="1">
      <c r="B1444" s="455"/>
      <c r="C1444" s="458"/>
      <c r="D1444" s="297" t="s">
        <v>527</v>
      </c>
      <c r="E1444" s="298">
        <v>0</v>
      </c>
      <c r="F1444" s="299">
        <v>0</v>
      </c>
      <c r="G1444" s="299">
        <v>4</v>
      </c>
      <c r="H1444" s="299">
        <v>4</v>
      </c>
      <c r="I1444" s="299">
        <v>31</v>
      </c>
      <c r="J1444" s="299">
        <v>7</v>
      </c>
      <c r="K1444" s="299">
        <v>3</v>
      </c>
      <c r="L1444" s="299">
        <v>0.08</v>
      </c>
      <c r="M1444" s="299">
        <v>1.89</v>
      </c>
      <c r="N1444" s="299">
        <v>1.97</v>
      </c>
      <c r="O1444" s="299"/>
      <c r="P1444" s="299" t="s">
        <v>515</v>
      </c>
      <c r="Q1444" s="299">
        <v>4.2</v>
      </c>
      <c r="R1444" s="299">
        <v>3.2</v>
      </c>
      <c r="S1444" s="300">
        <v>32</v>
      </c>
      <c r="W1444" s="309"/>
      <c r="X1444" s="309"/>
      <c r="AB1444" s="309"/>
      <c r="AC1444" s="309">
        <v>7</v>
      </c>
      <c r="AD1444" s="309">
        <v>6.0000000000000001E-3</v>
      </c>
      <c r="AE1444" s="309">
        <v>3.4000000000000002E-2</v>
      </c>
      <c r="AF1444" s="309">
        <v>6.0000000000000001E-3</v>
      </c>
      <c r="AG1444" s="309">
        <v>0.08</v>
      </c>
      <c r="AH1444" s="309" t="s">
        <v>493</v>
      </c>
      <c r="AI1444" s="309">
        <v>1.2</v>
      </c>
      <c r="AJ1444" s="309">
        <v>0</v>
      </c>
      <c r="AL1444" s="309"/>
    </row>
    <row r="1445" spans="2:38" ht="15" customHeight="1">
      <c r="B1445" s="455"/>
      <c r="C1445" s="458"/>
      <c r="D1445" s="297" t="s">
        <v>528</v>
      </c>
      <c r="E1445" s="298">
        <v>1</v>
      </c>
      <c r="F1445" s="299">
        <v>0</v>
      </c>
      <c r="G1445" s="299">
        <v>5</v>
      </c>
      <c r="H1445" s="299">
        <v>5</v>
      </c>
      <c r="I1445" s="299">
        <v>27</v>
      </c>
      <c r="J1445" s="299">
        <v>7</v>
      </c>
      <c r="K1445" s="299">
        <v>2</v>
      </c>
      <c r="L1445" s="299">
        <v>0.08</v>
      </c>
      <c r="M1445" s="299">
        <v>1.9</v>
      </c>
      <c r="N1445" s="299">
        <v>1.98</v>
      </c>
      <c r="O1445" s="299"/>
      <c r="P1445" s="299" t="s">
        <v>518</v>
      </c>
      <c r="Q1445" s="299">
        <v>3.9</v>
      </c>
      <c r="R1445" s="299">
        <v>3.5</v>
      </c>
      <c r="S1445" s="300">
        <v>33</v>
      </c>
      <c r="W1445" s="309"/>
      <c r="X1445" s="309"/>
      <c r="AB1445" s="309"/>
      <c r="AC1445" s="309">
        <v>6</v>
      </c>
      <c r="AD1445" s="309">
        <v>1.4E-2</v>
      </c>
      <c r="AE1445" s="309">
        <v>2.7E-2</v>
      </c>
      <c r="AF1445" s="309">
        <v>1.0999999999999999E-2</v>
      </c>
      <c r="AG1445" s="309">
        <v>0.13</v>
      </c>
      <c r="AH1445" s="309" t="s">
        <v>532</v>
      </c>
      <c r="AI1445" s="309">
        <v>0.9</v>
      </c>
      <c r="AJ1445" s="309">
        <v>0</v>
      </c>
      <c r="AL1445" s="309"/>
    </row>
    <row r="1446" spans="2:38" ht="15" customHeight="1">
      <c r="B1446" s="455"/>
      <c r="C1446" s="459"/>
      <c r="D1446" s="312" t="s">
        <v>529</v>
      </c>
      <c r="E1446" s="313">
        <v>1</v>
      </c>
      <c r="F1446" s="314">
        <v>0</v>
      </c>
      <c r="G1446" s="314">
        <v>6</v>
      </c>
      <c r="H1446" s="314">
        <v>6</v>
      </c>
      <c r="I1446" s="314">
        <v>28</v>
      </c>
      <c r="J1446" s="314">
        <v>8</v>
      </c>
      <c r="K1446" s="314">
        <v>4</v>
      </c>
      <c r="L1446" s="314">
        <v>7.0000000000000007E-2</v>
      </c>
      <c r="M1446" s="314">
        <v>1.91</v>
      </c>
      <c r="N1446" s="314">
        <v>1.98</v>
      </c>
      <c r="O1446" s="314"/>
      <c r="P1446" s="314" t="s">
        <v>515</v>
      </c>
      <c r="Q1446" s="314">
        <v>2.2999999999999998</v>
      </c>
      <c r="R1446" s="314">
        <v>1.1000000000000001</v>
      </c>
      <c r="S1446" s="315">
        <v>36</v>
      </c>
      <c r="W1446" s="309"/>
      <c r="X1446" s="309"/>
      <c r="AB1446" s="309"/>
      <c r="AC1446" s="309">
        <v>2</v>
      </c>
      <c r="AD1446" s="309">
        <v>1.4999999999999999E-2</v>
      </c>
      <c r="AE1446" s="309">
        <v>3.2000000000000001E-2</v>
      </c>
      <c r="AF1446" s="309">
        <v>7.0000000000000001E-3</v>
      </c>
      <c r="AG1446" s="309">
        <v>0.13</v>
      </c>
      <c r="AH1446" s="309" t="s">
        <v>515</v>
      </c>
      <c r="AI1446" s="309">
        <v>3.1</v>
      </c>
      <c r="AJ1446" s="309">
        <v>0</v>
      </c>
      <c r="AL1446" s="309"/>
    </row>
    <row r="1447" spans="2:38">
      <c r="AB1447" s="309"/>
      <c r="AC1447" s="309">
        <v>2</v>
      </c>
      <c r="AD1447" s="309">
        <v>4.0000000000000001E-3</v>
      </c>
      <c r="AE1447" s="309">
        <v>3.5000000000000003E-2</v>
      </c>
      <c r="AF1447" s="309">
        <v>4.0000000000000001E-3</v>
      </c>
      <c r="AG1447" s="309">
        <v>0.1</v>
      </c>
      <c r="AH1447" s="309" t="s">
        <v>533</v>
      </c>
      <c r="AI1447" s="309">
        <v>4.0999999999999996</v>
      </c>
      <c r="AJ1447" s="309">
        <v>1E-3</v>
      </c>
      <c r="AL1447" s="309"/>
    </row>
    <row r="1448" spans="2:38">
      <c r="AB1448" s="309"/>
      <c r="AC1448" s="309">
        <v>5</v>
      </c>
      <c r="AD1448" s="309">
        <v>8.9999999999999993E-3</v>
      </c>
      <c r="AE1448" s="309">
        <v>3.5000000000000003E-2</v>
      </c>
      <c r="AF1448" s="309">
        <v>3.0000000000000001E-3</v>
      </c>
      <c r="AG1448" s="309">
        <v>0.05</v>
      </c>
      <c r="AH1448" s="309" t="s">
        <v>515</v>
      </c>
      <c r="AI1448" s="309">
        <v>4.8</v>
      </c>
      <c r="AJ1448" s="309">
        <v>1E-3</v>
      </c>
      <c r="AL1448" s="309"/>
    </row>
    <row r="1449" spans="2:38">
      <c r="AB1449" s="309"/>
      <c r="AC1449" s="309">
        <v>3</v>
      </c>
      <c r="AD1449" s="309">
        <v>7.0000000000000001E-3</v>
      </c>
      <c r="AE1449" s="309">
        <v>3.1E-2</v>
      </c>
      <c r="AF1449" s="309">
        <v>4.0000000000000001E-3</v>
      </c>
      <c r="AG1449" s="309">
        <v>0.08</v>
      </c>
      <c r="AH1449" s="309" t="s">
        <v>515</v>
      </c>
      <c r="AI1449" s="309">
        <v>4.2</v>
      </c>
      <c r="AJ1449" s="309">
        <v>0</v>
      </c>
      <c r="AL1449" s="309"/>
    </row>
    <row r="1450" spans="2:38">
      <c r="AB1450" s="309"/>
      <c r="AC1450" s="309">
        <v>2</v>
      </c>
      <c r="AD1450" s="309">
        <v>7.0000000000000001E-3</v>
      </c>
      <c r="AE1450" s="309">
        <v>2.7E-2</v>
      </c>
      <c r="AF1450" s="309">
        <v>5.0000000000000001E-3</v>
      </c>
      <c r="AG1450" s="309">
        <v>0.08</v>
      </c>
      <c r="AH1450" s="309" t="s">
        <v>518</v>
      </c>
      <c r="AI1450" s="309">
        <v>3.9</v>
      </c>
      <c r="AJ1450" s="309">
        <v>1E-3</v>
      </c>
      <c r="AL1450" s="309"/>
    </row>
    <row r="1451" spans="2:38">
      <c r="AB1451" s="309"/>
      <c r="AC1451" s="309">
        <v>4</v>
      </c>
      <c r="AD1451" s="309">
        <v>8.0000000000000002E-3</v>
      </c>
      <c r="AE1451" s="309">
        <v>2.8000000000000001E-2</v>
      </c>
      <c r="AF1451" s="309">
        <v>6.0000000000000001E-3</v>
      </c>
      <c r="AG1451" s="309">
        <v>7.0000000000000007E-2</v>
      </c>
      <c r="AH1451" s="309" t="s">
        <v>515</v>
      </c>
      <c r="AI1451" s="309">
        <v>2.2999999999999998</v>
      </c>
      <c r="AJ1451" s="309">
        <v>1E-3</v>
      </c>
      <c r="AL1451" s="309"/>
    </row>
    <row r="1452" spans="2:38">
      <c r="AL1452" s="309"/>
    </row>
    <row r="1453" spans="2:38">
      <c r="AL1453" s="309"/>
    </row>
    <row r="1454" spans="2:38">
      <c r="AL1454" s="309"/>
    </row>
    <row r="1455" spans="2:38">
      <c r="AL1455" s="309"/>
    </row>
    <row r="1456" spans="2:38">
      <c r="AL1456" s="309"/>
    </row>
    <row r="1457" spans="38:38">
      <c r="AL1457" s="309"/>
    </row>
    <row r="1458" spans="38:38">
      <c r="AL1458" s="309"/>
    </row>
    <row r="1459" spans="38:38">
      <c r="AL1459" s="309"/>
    </row>
    <row r="1460" spans="38:38">
      <c r="AL1460" s="309"/>
    </row>
    <row r="1461" spans="38:38">
      <c r="AL1461" s="309"/>
    </row>
    <row r="1462" spans="38:38">
      <c r="AL1462" s="309"/>
    </row>
    <row r="1463" spans="38:38">
      <c r="AL1463" s="309"/>
    </row>
    <row r="1464" spans="38:38">
      <c r="AL1464" s="309"/>
    </row>
    <row r="1465" spans="38:38">
      <c r="AL1465" s="309"/>
    </row>
    <row r="1466" spans="38:38">
      <c r="AL1466" s="309"/>
    </row>
    <row r="1467" spans="38:38">
      <c r="AL1467" s="309"/>
    </row>
    <row r="1468" spans="38:38">
      <c r="AL1468" s="309"/>
    </row>
    <row r="1469" spans="38:38">
      <c r="AL1469" s="309"/>
    </row>
    <row r="1470" spans="38:38">
      <c r="AL1470" s="309"/>
    </row>
    <row r="1471" spans="38:38">
      <c r="AL1471" s="309"/>
    </row>
    <row r="1472" spans="38:38">
      <c r="AL1472" s="309"/>
    </row>
    <row r="1473" spans="38:38">
      <c r="AL1473" s="309"/>
    </row>
    <row r="1474" spans="38:38">
      <c r="AL1474" s="309"/>
    </row>
    <row r="1475" spans="38:38">
      <c r="AL1475" s="309"/>
    </row>
    <row r="1476" spans="38:38">
      <c r="AL1476" s="309"/>
    </row>
    <row r="1477" spans="38:38">
      <c r="AL1477" s="309"/>
    </row>
    <row r="1478" spans="38:38">
      <c r="AL1478" s="309"/>
    </row>
    <row r="1479" spans="38:38">
      <c r="AL1479" s="309"/>
    </row>
    <row r="1480" spans="38:38">
      <c r="AL1480" s="309"/>
    </row>
    <row r="1481" spans="38:38">
      <c r="AL1481" s="309"/>
    </row>
    <row r="1482" spans="38:38">
      <c r="AL1482" s="309"/>
    </row>
    <row r="1483" spans="38:38">
      <c r="AL1483" s="309"/>
    </row>
    <row r="1484" spans="38:38">
      <c r="AL1484" s="309"/>
    </row>
    <row r="1485" spans="38:38">
      <c r="AL1485" s="309"/>
    </row>
    <row r="1486" spans="38:38">
      <c r="AL1486" s="309"/>
    </row>
    <row r="1487" spans="38:38">
      <c r="AL1487" s="309"/>
    </row>
    <row r="1488" spans="38:38">
      <c r="AL1488" s="309"/>
    </row>
    <row r="1489" spans="38:38">
      <c r="AL1489" s="309"/>
    </row>
    <row r="1490" spans="38:38">
      <c r="AL1490" s="309"/>
    </row>
    <row r="1491" spans="38:38">
      <c r="AL1491" s="309"/>
    </row>
    <row r="1492" spans="38:38">
      <c r="AL1492" s="309"/>
    </row>
    <row r="1493" spans="38:38">
      <c r="AL1493" s="309"/>
    </row>
    <row r="1494" spans="38:38">
      <c r="AL1494" s="309"/>
    </row>
    <row r="1495" spans="38:38">
      <c r="AL1495" s="309"/>
    </row>
    <row r="1496" spans="38:38">
      <c r="AL1496" s="309"/>
    </row>
    <row r="1497" spans="38:38">
      <c r="AL1497" s="309"/>
    </row>
    <row r="1498" spans="38:38">
      <c r="AL1498" s="309"/>
    </row>
    <row r="1499" spans="38:38">
      <c r="AL1499" s="309"/>
    </row>
    <row r="1500" spans="38:38">
      <c r="AL1500" s="309"/>
    </row>
    <row r="1501" spans="38:38">
      <c r="AL1501" s="309"/>
    </row>
    <row r="1502" spans="38:38">
      <c r="AL1502" s="309"/>
    </row>
    <row r="1503" spans="38:38">
      <c r="AL1503" s="309"/>
    </row>
    <row r="1504" spans="38:38">
      <c r="AL1504" s="309"/>
    </row>
    <row r="1505" spans="38:38">
      <c r="AL1505" s="309"/>
    </row>
    <row r="1506" spans="38:38">
      <c r="AL1506" s="309"/>
    </row>
    <row r="1507" spans="38:38">
      <c r="AL1507" s="309"/>
    </row>
    <row r="1508" spans="38:38">
      <c r="AL1508" s="309"/>
    </row>
    <row r="1509" spans="38:38">
      <c r="AL1509" s="309"/>
    </row>
    <row r="1510" spans="38:38">
      <c r="AL1510" s="309"/>
    </row>
    <row r="1511" spans="38:38">
      <c r="AL1511" s="309"/>
    </row>
    <row r="1512" spans="38:38">
      <c r="AL1512" s="309"/>
    </row>
    <row r="1513" spans="38:38">
      <c r="AL1513" s="309"/>
    </row>
    <row r="1514" spans="38:38">
      <c r="AL1514" s="309"/>
    </row>
    <row r="1515" spans="38:38">
      <c r="AL1515" s="309"/>
    </row>
    <row r="1516" spans="38:38">
      <c r="AL1516" s="309"/>
    </row>
    <row r="1517" spans="38:38">
      <c r="AL1517" s="309"/>
    </row>
    <row r="1518" spans="38:38">
      <c r="AL1518" s="309"/>
    </row>
    <row r="1519" spans="38:38">
      <c r="AL1519" s="309"/>
    </row>
    <row r="1520" spans="38:38">
      <c r="AL1520" s="309"/>
    </row>
    <row r="1521" spans="38:38">
      <c r="AL1521" s="309"/>
    </row>
    <row r="1522" spans="38:38">
      <c r="AL1522" s="309"/>
    </row>
    <row r="1523" spans="38:38">
      <c r="AL1523" s="309"/>
    </row>
    <row r="1524" spans="38:38">
      <c r="AL1524" s="309"/>
    </row>
    <row r="1525" spans="38:38">
      <c r="AL1525" s="309"/>
    </row>
    <row r="1526" spans="38:38">
      <c r="AL1526" s="309"/>
    </row>
    <row r="1527" spans="38:38">
      <c r="AL1527" s="309"/>
    </row>
    <row r="1528" spans="38:38">
      <c r="AL1528" s="309"/>
    </row>
    <row r="1529" spans="38:38">
      <c r="AL1529" s="309"/>
    </row>
    <row r="1530" spans="38:38">
      <c r="AL1530" s="309"/>
    </row>
    <row r="1531" spans="38:38">
      <c r="AL1531" s="309"/>
    </row>
    <row r="1532" spans="38:38">
      <c r="AL1532" s="309"/>
    </row>
    <row r="1533" spans="38:38">
      <c r="AL1533" s="309"/>
    </row>
    <row r="1534" spans="38:38">
      <c r="AL1534" s="309"/>
    </row>
    <row r="1535" spans="38:38">
      <c r="AL1535" s="309"/>
    </row>
    <row r="1536" spans="38:38">
      <c r="AL1536" s="309"/>
    </row>
    <row r="1537" spans="38:38">
      <c r="AL1537" s="309"/>
    </row>
    <row r="1538" spans="38:38">
      <c r="AL1538" s="309"/>
    </row>
    <row r="1539" spans="38:38">
      <c r="AL1539" s="309"/>
    </row>
    <row r="1540" spans="38:38">
      <c r="AL1540" s="309"/>
    </row>
    <row r="1541" spans="38:38">
      <c r="AL1541" s="309"/>
    </row>
    <row r="1542" spans="38:38">
      <c r="AL1542" s="309"/>
    </row>
    <row r="1543" spans="38:38">
      <c r="AL1543" s="309"/>
    </row>
    <row r="1544" spans="38:38">
      <c r="AL1544" s="309"/>
    </row>
    <row r="1545" spans="38:38">
      <c r="AL1545" s="309"/>
    </row>
    <row r="1546" spans="38:38">
      <c r="AL1546" s="309"/>
    </row>
    <row r="1547" spans="38:38">
      <c r="AL1547" s="309"/>
    </row>
    <row r="1548" spans="38:38">
      <c r="AL1548" s="309"/>
    </row>
    <row r="1549" spans="38:38">
      <c r="AL1549" s="309"/>
    </row>
    <row r="1550" spans="38:38">
      <c r="AL1550" s="309"/>
    </row>
    <row r="1551" spans="38:38">
      <c r="AL1551" s="309"/>
    </row>
    <row r="1552" spans="38:38">
      <c r="AL1552" s="309"/>
    </row>
    <row r="1553" spans="38:38">
      <c r="AL1553" s="309"/>
    </row>
    <row r="1554" spans="38:38">
      <c r="AL1554" s="309"/>
    </row>
    <row r="1555" spans="38:38">
      <c r="AL1555" s="309"/>
    </row>
    <row r="1556" spans="38:38">
      <c r="AL1556" s="309"/>
    </row>
    <row r="1557" spans="38:38">
      <c r="AL1557" s="309"/>
    </row>
    <row r="1558" spans="38:38">
      <c r="AL1558" s="309"/>
    </row>
    <row r="1559" spans="38:38">
      <c r="AL1559" s="309"/>
    </row>
    <row r="1560" spans="38:38">
      <c r="AL1560" s="309"/>
    </row>
    <row r="1561" spans="38:38">
      <c r="AL1561" s="309"/>
    </row>
    <row r="1562" spans="38:38">
      <c r="AL1562" s="309"/>
    </row>
    <row r="1563" spans="38:38">
      <c r="AL1563" s="309"/>
    </row>
    <row r="1564" spans="38:38">
      <c r="AL1564" s="309"/>
    </row>
    <row r="1565" spans="38:38">
      <c r="AL1565" s="309"/>
    </row>
    <row r="1566" spans="38:38">
      <c r="AL1566" s="309"/>
    </row>
    <row r="1567" spans="38:38">
      <c r="AL1567" s="309"/>
    </row>
    <row r="1568" spans="38:38">
      <c r="AL1568" s="309"/>
    </row>
    <row r="1569" spans="38:38">
      <c r="AL1569" s="309"/>
    </row>
    <row r="1570" spans="38:38">
      <c r="AL1570" s="309"/>
    </row>
    <row r="1571" spans="38:38">
      <c r="AL1571" s="309"/>
    </row>
    <row r="1572" spans="38:38">
      <c r="AL1572" s="309"/>
    </row>
    <row r="1573" spans="38:38">
      <c r="AL1573" s="309"/>
    </row>
    <row r="1574" spans="38:38">
      <c r="AL1574" s="309"/>
    </row>
    <row r="1575" spans="38:38">
      <c r="AL1575" s="309"/>
    </row>
    <row r="1576" spans="38:38">
      <c r="AL1576" s="309"/>
    </row>
    <row r="1577" spans="38:38">
      <c r="AL1577" s="309"/>
    </row>
    <row r="1578" spans="38:38">
      <c r="AL1578" s="309"/>
    </row>
    <row r="1579" spans="38:38">
      <c r="AL1579" s="309"/>
    </row>
    <row r="1580" spans="38:38">
      <c r="AL1580" s="309"/>
    </row>
    <row r="1581" spans="38:38">
      <c r="AL1581" s="309"/>
    </row>
    <row r="1582" spans="38:38">
      <c r="AL1582" s="309"/>
    </row>
    <row r="1583" spans="38:38">
      <c r="AL1583" s="309"/>
    </row>
    <row r="1584" spans="38:38">
      <c r="AL1584" s="309"/>
    </row>
    <row r="1585" spans="38:38">
      <c r="AL1585" s="309"/>
    </row>
    <row r="1586" spans="38:38">
      <c r="AL1586" s="309"/>
    </row>
    <row r="1587" spans="38:38">
      <c r="AL1587" s="309"/>
    </row>
    <row r="1588" spans="38:38">
      <c r="AL1588" s="309"/>
    </row>
    <row r="1589" spans="38:38">
      <c r="AL1589" s="309"/>
    </row>
    <row r="1590" spans="38:38">
      <c r="AL1590" s="309"/>
    </row>
    <row r="1591" spans="38:38">
      <c r="AL1591" s="309"/>
    </row>
    <row r="1592" spans="38:38">
      <c r="AL1592" s="309"/>
    </row>
    <row r="1593" spans="38:38">
      <c r="AL1593" s="309"/>
    </row>
    <row r="1594" spans="38:38">
      <c r="AL1594" s="309"/>
    </row>
    <row r="1595" spans="38:38">
      <c r="AL1595" s="309"/>
    </row>
    <row r="1596" spans="38:38">
      <c r="AL1596" s="309"/>
    </row>
    <row r="1597" spans="38:38">
      <c r="AL1597" s="309"/>
    </row>
    <row r="1598" spans="38:38">
      <c r="AL1598" s="309"/>
    </row>
    <row r="1599" spans="38:38">
      <c r="AL1599" s="309"/>
    </row>
    <row r="1600" spans="38:38">
      <c r="AL1600" s="309"/>
    </row>
    <row r="1601" spans="38:38">
      <c r="AL1601" s="309"/>
    </row>
    <row r="1602" spans="38:38">
      <c r="AL1602" s="309"/>
    </row>
    <row r="1603" spans="38:38">
      <c r="AL1603" s="309"/>
    </row>
    <row r="1604" spans="38:38">
      <c r="AL1604" s="309"/>
    </row>
    <row r="1605" spans="38:38">
      <c r="AL1605" s="309"/>
    </row>
    <row r="1606" spans="38:38">
      <c r="AL1606" s="309"/>
    </row>
    <row r="1607" spans="38:38">
      <c r="AL1607" s="309"/>
    </row>
    <row r="1608" spans="38:38">
      <c r="AL1608" s="309"/>
    </row>
    <row r="1609" spans="38:38">
      <c r="AL1609" s="309"/>
    </row>
    <row r="1610" spans="38:38">
      <c r="AL1610" s="309"/>
    </row>
    <row r="1611" spans="38:38">
      <c r="AL1611" s="309"/>
    </row>
    <row r="1612" spans="38:38">
      <c r="AL1612" s="309"/>
    </row>
    <row r="1613" spans="38:38">
      <c r="AL1613" s="309"/>
    </row>
    <row r="1614" spans="38:38">
      <c r="AL1614" s="309"/>
    </row>
    <row r="1615" spans="38:38">
      <c r="AL1615" s="309"/>
    </row>
    <row r="1616" spans="38:38">
      <c r="AL1616" s="309"/>
    </row>
    <row r="1617" spans="38:38">
      <c r="AL1617" s="309"/>
    </row>
    <row r="1618" spans="38:38">
      <c r="AL1618" s="309"/>
    </row>
    <row r="1619" spans="38:38">
      <c r="AL1619" s="309"/>
    </row>
    <row r="1620" spans="38:38">
      <c r="AL1620" s="309"/>
    </row>
    <row r="1621" spans="38:38">
      <c r="AL1621" s="309"/>
    </row>
    <row r="1622" spans="38:38">
      <c r="AL1622" s="309"/>
    </row>
    <row r="1623" spans="38:38">
      <c r="AL1623" s="309"/>
    </row>
    <row r="1624" spans="38:38">
      <c r="AL1624" s="309"/>
    </row>
    <row r="1625" spans="38:38">
      <c r="AL1625" s="309"/>
    </row>
    <row r="1626" spans="38:38">
      <c r="AL1626" s="309"/>
    </row>
    <row r="1627" spans="38:38">
      <c r="AL1627" s="309"/>
    </row>
    <row r="1628" spans="38:38">
      <c r="AL1628" s="309"/>
    </row>
    <row r="1629" spans="38:38">
      <c r="AL1629" s="309"/>
    </row>
    <row r="1630" spans="38:38">
      <c r="AL1630" s="309"/>
    </row>
    <row r="1631" spans="38:38">
      <c r="AL1631" s="309"/>
    </row>
    <row r="1632" spans="38:38">
      <c r="AL1632" s="309"/>
    </row>
    <row r="1633" spans="38:38">
      <c r="AL1633" s="309"/>
    </row>
    <row r="1634" spans="38:38">
      <c r="AL1634" s="309"/>
    </row>
    <row r="1635" spans="38:38">
      <c r="AL1635" s="309"/>
    </row>
    <row r="1636" spans="38:38">
      <c r="AL1636" s="309"/>
    </row>
    <row r="1637" spans="38:38">
      <c r="AL1637" s="309"/>
    </row>
    <row r="1638" spans="38:38">
      <c r="AL1638" s="309"/>
    </row>
    <row r="1639" spans="38:38">
      <c r="AL1639" s="309"/>
    </row>
    <row r="1640" spans="38:38">
      <c r="AL1640" s="309"/>
    </row>
    <row r="1641" spans="38:38">
      <c r="AL1641" s="309"/>
    </row>
    <row r="1642" spans="38:38">
      <c r="AL1642" s="309"/>
    </row>
    <row r="1643" spans="38:38">
      <c r="AL1643" s="309"/>
    </row>
    <row r="1644" spans="38:38">
      <c r="AL1644" s="309"/>
    </row>
    <row r="1645" spans="38:38">
      <c r="AL1645" s="309"/>
    </row>
    <row r="1646" spans="38:38">
      <c r="AL1646" s="309"/>
    </row>
    <row r="1647" spans="38:38">
      <c r="AL1647" s="309"/>
    </row>
    <row r="1648" spans="38:38">
      <c r="AL1648" s="309"/>
    </row>
    <row r="1649" spans="38:38">
      <c r="AL1649" s="309"/>
    </row>
    <row r="1650" spans="38:38">
      <c r="AL1650" s="309"/>
    </row>
    <row r="1651" spans="38:38">
      <c r="AL1651" s="309"/>
    </row>
    <row r="1652" spans="38:38">
      <c r="AL1652" s="309"/>
    </row>
    <row r="1653" spans="38:38">
      <c r="AL1653" s="309"/>
    </row>
    <row r="1654" spans="38:38">
      <c r="AL1654" s="309"/>
    </row>
    <row r="1655" spans="38:38">
      <c r="AL1655" s="309"/>
    </row>
    <row r="1656" spans="38:38">
      <c r="AL1656" s="309"/>
    </row>
    <row r="1657" spans="38:38">
      <c r="AL1657" s="309"/>
    </row>
    <row r="1658" spans="38:38">
      <c r="AL1658" s="309"/>
    </row>
    <row r="1659" spans="38:38">
      <c r="AL1659" s="309"/>
    </row>
    <row r="1660" spans="38:38">
      <c r="AL1660" s="309"/>
    </row>
    <row r="1661" spans="38:38">
      <c r="AL1661" s="309"/>
    </row>
    <row r="1662" spans="38:38">
      <c r="AL1662" s="309"/>
    </row>
    <row r="1663" spans="38:38">
      <c r="AL1663" s="309"/>
    </row>
    <row r="1664" spans="38:38">
      <c r="AL1664" s="309"/>
    </row>
    <row r="1665" spans="38:38">
      <c r="AL1665" s="309"/>
    </row>
    <row r="1666" spans="38:38">
      <c r="AL1666" s="309"/>
    </row>
    <row r="1667" spans="38:38">
      <c r="AL1667" s="309"/>
    </row>
    <row r="1668" spans="38:38">
      <c r="AL1668" s="309"/>
    </row>
    <row r="1669" spans="38:38">
      <c r="AL1669" s="309"/>
    </row>
    <row r="1670" spans="38:38">
      <c r="AL1670" s="309"/>
    </row>
    <row r="1671" spans="38:38">
      <c r="AL1671" s="309"/>
    </row>
    <row r="1672" spans="38:38">
      <c r="AL1672" s="309"/>
    </row>
    <row r="1673" spans="38:38">
      <c r="AL1673" s="309"/>
    </row>
    <row r="1674" spans="38:38">
      <c r="AL1674" s="309"/>
    </row>
    <row r="1675" spans="38:38">
      <c r="AL1675" s="309"/>
    </row>
    <row r="1676" spans="38:38">
      <c r="AL1676" s="309"/>
    </row>
    <row r="1677" spans="38:38">
      <c r="AL1677" s="309"/>
    </row>
    <row r="1678" spans="38:38">
      <c r="AL1678" s="309"/>
    </row>
    <row r="1679" spans="38:38">
      <c r="AL1679" s="309"/>
    </row>
    <row r="1680" spans="38:38">
      <c r="AL1680" s="309"/>
    </row>
    <row r="1681" spans="38:38">
      <c r="AL1681" s="309"/>
    </row>
    <row r="1682" spans="38:38">
      <c r="AL1682" s="309"/>
    </row>
    <row r="1683" spans="38:38">
      <c r="AL1683" s="309"/>
    </row>
    <row r="1684" spans="38:38">
      <c r="AL1684" s="309"/>
    </row>
    <row r="1685" spans="38:38">
      <c r="AL1685" s="309"/>
    </row>
    <row r="1686" spans="38:38">
      <c r="AL1686" s="309"/>
    </row>
    <row r="1687" spans="38:38">
      <c r="AL1687" s="309"/>
    </row>
    <row r="1688" spans="38:38">
      <c r="AL1688" s="309"/>
    </row>
    <row r="1689" spans="38:38">
      <c r="AL1689" s="309"/>
    </row>
    <row r="1690" spans="38:38">
      <c r="AL1690" s="309"/>
    </row>
    <row r="1691" spans="38:38">
      <c r="AL1691" s="309"/>
    </row>
    <row r="1692" spans="38:38">
      <c r="AL1692" s="309"/>
    </row>
    <row r="1693" spans="38:38">
      <c r="AL1693" s="309"/>
    </row>
    <row r="1694" spans="38:38">
      <c r="AL1694" s="309"/>
    </row>
    <row r="1695" spans="38:38">
      <c r="AL1695" s="309"/>
    </row>
    <row r="1696" spans="38:38">
      <c r="AL1696" s="309"/>
    </row>
    <row r="1697" spans="38:38">
      <c r="AL1697" s="309"/>
    </row>
    <row r="1698" spans="38:38">
      <c r="AL1698" s="309"/>
    </row>
    <row r="1699" spans="38:38">
      <c r="AL1699" s="309"/>
    </row>
    <row r="1700" spans="38:38">
      <c r="AL1700" s="309"/>
    </row>
    <row r="1701" spans="38:38">
      <c r="AL1701" s="309"/>
    </row>
    <row r="1702" spans="38:38">
      <c r="AL1702" s="309"/>
    </row>
    <row r="1703" spans="38:38">
      <c r="AL1703" s="309"/>
    </row>
    <row r="1704" spans="38:38">
      <c r="AL1704" s="309"/>
    </row>
    <row r="1705" spans="38:38">
      <c r="AL1705" s="309"/>
    </row>
    <row r="1706" spans="38:38">
      <c r="AL1706" s="309"/>
    </row>
    <row r="1707" spans="38:38">
      <c r="AL1707" s="309"/>
    </row>
    <row r="1708" spans="38:38">
      <c r="AL1708" s="309"/>
    </row>
    <row r="1709" spans="38:38">
      <c r="AL1709" s="309"/>
    </row>
    <row r="1710" spans="38:38">
      <c r="AL1710" s="309"/>
    </row>
    <row r="1711" spans="38:38">
      <c r="AL1711" s="309"/>
    </row>
    <row r="1712" spans="38:38">
      <c r="AL1712" s="309"/>
    </row>
    <row r="1713" spans="38:38">
      <c r="AL1713" s="309"/>
    </row>
    <row r="1714" spans="38:38">
      <c r="AL1714" s="309"/>
    </row>
    <row r="1715" spans="38:38">
      <c r="AL1715" s="309"/>
    </row>
    <row r="1716" spans="38:38">
      <c r="AL1716" s="309"/>
    </row>
    <row r="1717" spans="38:38">
      <c r="AL1717" s="309"/>
    </row>
    <row r="1718" spans="38:38">
      <c r="AL1718" s="309"/>
    </row>
    <row r="1719" spans="38:38">
      <c r="AL1719" s="309"/>
    </row>
    <row r="1720" spans="38:38">
      <c r="AL1720" s="309"/>
    </row>
    <row r="1721" spans="38:38">
      <c r="AL1721" s="309"/>
    </row>
    <row r="1722" spans="38:38">
      <c r="AL1722" s="309"/>
    </row>
    <row r="1723" spans="38:38">
      <c r="AL1723" s="309"/>
    </row>
    <row r="1724" spans="38:38">
      <c r="AL1724" s="309"/>
    </row>
    <row r="1725" spans="38:38">
      <c r="AL1725" s="309"/>
    </row>
    <row r="1726" spans="38:38">
      <c r="AL1726" s="309"/>
    </row>
    <row r="1727" spans="38:38">
      <c r="AL1727" s="309"/>
    </row>
    <row r="1728" spans="38:38">
      <c r="AL1728" s="309"/>
    </row>
    <row r="1729" spans="38:38">
      <c r="AL1729" s="309"/>
    </row>
    <row r="1730" spans="38:38">
      <c r="AL1730" s="309"/>
    </row>
    <row r="1731" spans="38:38">
      <c r="AL1731" s="309"/>
    </row>
    <row r="1732" spans="38:38">
      <c r="AL1732" s="309"/>
    </row>
    <row r="1733" spans="38:38">
      <c r="AL1733" s="309"/>
    </row>
    <row r="1734" spans="38:38">
      <c r="AL1734" s="309"/>
    </row>
    <row r="1735" spans="38:38">
      <c r="AL1735" s="309"/>
    </row>
    <row r="1736" spans="38:38">
      <c r="AL1736" s="309"/>
    </row>
    <row r="1737" spans="38:38">
      <c r="AL1737" s="309"/>
    </row>
    <row r="1738" spans="38:38">
      <c r="AL1738" s="309"/>
    </row>
    <row r="1739" spans="38:38">
      <c r="AL1739" s="309"/>
    </row>
    <row r="1740" spans="38:38">
      <c r="AL1740" s="309"/>
    </row>
    <row r="1741" spans="38:38">
      <c r="AL1741" s="309"/>
    </row>
    <row r="1742" spans="38:38">
      <c r="AL1742" s="309"/>
    </row>
    <row r="1743" spans="38:38">
      <c r="AL1743" s="309"/>
    </row>
    <row r="1744" spans="38:38">
      <c r="AL1744" s="309"/>
    </row>
    <row r="1745" spans="38:38">
      <c r="AL1745" s="309"/>
    </row>
    <row r="1746" spans="38:38">
      <c r="AL1746" s="309"/>
    </row>
    <row r="1747" spans="38:38">
      <c r="AL1747" s="309"/>
    </row>
    <row r="1748" spans="38:38">
      <c r="AL1748" s="309"/>
    </row>
    <row r="1749" spans="38:38">
      <c r="AL1749" s="309"/>
    </row>
    <row r="1750" spans="38:38">
      <c r="AL1750" s="309"/>
    </row>
    <row r="1751" spans="38:38">
      <c r="AL1751" s="309"/>
    </row>
    <row r="1752" spans="38:38">
      <c r="AL1752" s="309"/>
    </row>
    <row r="1753" spans="38:38">
      <c r="AL1753" s="309"/>
    </row>
    <row r="1754" spans="38:38">
      <c r="AL1754" s="309"/>
    </row>
    <row r="1755" spans="38:38">
      <c r="AL1755" s="309"/>
    </row>
    <row r="1756" spans="38:38">
      <c r="AL1756" s="309"/>
    </row>
    <row r="1757" spans="38:38">
      <c r="AL1757" s="309"/>
    </row>
    <row r="1758" spans="38:38">
      <c r="AL1758" s="309"/>
    </row>
    <row r="1759" spans="38:38">
      <c r="AL1759" s="309"/>
    </row>
    <row r="1760" spans="38:38">
      <c r="AL1760" s="309"/>
    </row>
    <row r="1761" spans="38:38">
      <c r="AL1761" s="309"/>
    </row>
    <row r="1762" spans="38:38">
      <c r="AL1762" s="309"/>
    </row>
    <row r="1763" spans="38:38">
      <c r="AL1763" s="309"/>
    </row>
    <row r="1764" spans="38:38">
      <c r="AL1764" s="309"/>
    </row>
    <row r="1765" spans="38:38">
      <c r="AL1765" s="309"/>
    </row>
    <row r="1766" spans="38:38">
      <c r="AL1766" s="309"/>
    </row>
    <row r="1767" spans="38:38">
      <c r="AL1767" s="309"/>
    </row>
    <row r="1768" spans="38:38">
      <c r="AL1768" s="309"/>
    </row>
    <row r="1769" spans="38:38">
      <c r="AL1769" s="309"/>
    </row>
    <row r="1770" spans="38:38">
      <c r="AL1770" s="309"/>
    </row>
    <row r="1771" spans="38:38">
      <c r="AL1771" s="309"/>
    </row>
    <row r="1772" spans="38:38">
      <c r="AL1772" s="309"/>
    </row>
    <row r="1773" spans="38:38">
      <c r="AL1773" s="309"/>
    </row>
    <row r="1774" spans="38:38">
      <c r="AL1774" s="309"/>
    </row>
    <row r="1775" spans="38:38">
      <c r="AL1775" s="309"/>
    </row>
    <row r="1776" spans="38:38">
      <c r="AL1776" s="309"/>
    </row>
    <row r="1777" spans="38:38">
      <c r="AL1777" s="309"/>
    </row>
    <row r="1778" spans="38:38">
      <c r="AL1778" s="309"/>
    </row>
    <row r="1779" spans="38:38">
      <c r="AL1779" s="309"/>
    </row>
    <row r="1780" spans="38:38">
      <c r="AL1780" s="309"/>
    </row>
    <row r="1781" spans="38:38">
      <c r="AL1781" s="309"/>
    </row>
    <row r="1782" spans="38:38">
      <c r="AL1782" s="309"/>
    </row>
    <row r="1783" spans="38:38">
      <c r="AL1783" s="309"/>
    </row>
    <row r="1784" spans="38:38">
      <c r="AL1784" s="309"/>
    </row>
    <row r="1785" spans="38:38">
      <c r="AL1785" s="309"/>
    </row>
    <row r="1786" spans="38:38">
      <c r="AL1786" s="309"/>
    </row>
    <row r="1787" spans="38:38">
      <c r="AL1787" s="309"/>
    </row>
    <row r="1788" spans="38:38">
      <c r="AL1788" s="309"/>
    </row>
    <row r="1789" spans="38:38">
      <c r="AL1789" s="309"/>
    </row>
    <row r="1790" spans="38:38">
      <c r="AL1790" s="309"/>
    </row>
    <row r="1791" spans="38:38">
      <c r="AL1791" s="309"/>
    </row>
    <row r="1792" spans="38:38">
      <c r="AL1792" s="309"/>
    </row>
    <row r="1793" spans="38:38">
      <c r="AL1793" s="309"/>
    </row>
    <row r="1794" spans="38:38">
      <c r="AL1794" s="309"/>
    </row>
    <row r="1795" spans="38:38">
      <c r="AL1795" s="309"/>
    </row>
    <row r="1796" spans="38:38">
      <c r="AL1796" s="309"/>
    </row>
    <row r="1797" spans="38:38">
      <c r="AL1797" s="309"/>
    </row>
    <row r="1798" spans="38:38">
      <c r="AL1798" s="309"/>
    </row>
    <row r="1799" spans="38:38">
      <c r="AL1799" s="309"/>
    </row>
    <row r="1800" spans="38:38">
      <c r="AL1800" s="309"/>
    </row>
    <row r="1801" spans="38:38">
      <c r="AL1801" s="309"/>
    </row>
    <row r="1802" spans="38:38">
      <c r="AL1802" s="309"/>
    </row>
    <row r="1803" spans="38:38">
      <c r="AL1803" s="309"/>
    </row>
    <row r="1804" spans="38:38">
      <c r="AL1804" s="309"/>
    </row>
    <row r="1805" spans="38:38">
      <c r="AL1805" s="309"/>
    </row>
    <row r="1806" spans="38:38">
      <c r="AL1806" s="309"/>
    </row>
    <row r="1807" spans="38:38">
      <c r="AL1807" s="309"/>
    </row>
    <row r="1808" spans="38:38">
      <c r="AL1808" s="309"/>
    </row>
    <row r="1809" spans="38:38">
      <c r="AL1809" s="309"/>
    </row>
    <row r="1810" spans="38:38">
      <c r="AL1810" s="309"/>
    </row>
    <row r="1811" spans="38:38">
      <c r="AL1811" s="309"/>
    </row>
    <row r="1812" spans="38:38">
      <c r="AL1812" s="309"/>
    </row>
    <row r="1813" spans="38:38">
      <c r="AL1813" s="309"/>
    </row>
    <row r="1814" spans="38:38">
      <c r="AL1814" s="309"/>
    </row>
    <row r="1815" spans="38:38">
      <c r="AL1815" s="309"/>
    </row>
    <row r="1816" spans="38:38">
      <c r="AL1816" s="309"/>
    </row>
    <row r="1817" spans="38:38">
      <c r="AL1817" s="309"/>
    </row>
    <row r="1818" spans="38:38">
      <c r="AL1818" s="309"/>
    </row>
    <row r="1819" spans="38:38">
      <c r="AL1819" s="309"/>
    </row>
    <row r="1820" spans="38:38">
      <c r="AL1820" s="309"/>
    </row>
    <row r="1821" spans="38:38">
      <c r="AL1821" s="309"/>
    </row>
    <row r="1822" spans="38:38">
      <c r="AL1822" s="309"/>
    </row>
    <row r="1823" spans="38:38">
      <c r="AL1823" s="309"/>
    </row>
    <row r="1824" spans="38:38">
      <c r="AL1824" s="309"/>
    </row>
    <row r="1825" spans="38:38">
      <c r="AL1825" s="309"/>
    </row>
    <row r="1826" spans="38:38">
      <c r="AL1826" s="309"/>
    </row>
    <row r="1827" spans="38:38">
      <c r="AL1827" s="309"/>
    </row>
    <row r="1828" spans="38:38">
      <c r="AL1828" s="309"/>
    </row>
    <row r="1829" spans="38:38">
      <c r="AL1829" s="309"/>
    </row>
    <row r="1830" spans="38:38">
      <c r="AL1830" s="309"/>
    </row>
    <row r="1831" spans="38:38">
      <c r="AL1831" s="309"/>
    </row>
    <row r="1832" spans="38:38">
      <c r="AL1832" s="309"/>
    </row>
    <row r="1833" spans="38:38">
      <c r="AL1833" s="309"/>
    </row>
    <row r="1834" spans="38:38">
      <c r="AL1834" s="309"/>
    </row>
    <row r="1835" spans="38:38">
      <c r="AL1835" s="309"/>
    </row>
    <row r="1836" spans="38:38">
      <c r="AL1836" s="309"/>
    </row>
    <row r="1837" spans="38:38">
      <c r="AL1837" s="309"/>
    </row>
    <row r="1838" spans="38:38">
      <c r="AL1838" s="309"/>
    </row>
    <row r="1839" spans="38:38">
      <c r="AL1839" s="309"/>
    </row>
    <row r="1840" spans="38:38">
      <c r="AL1840" s="309"/>
    </row>
    <row r="1841" spans="38:38">
      <c r="AL1841" s="309"/>
    </row>
    <row r="1842" spans="38:38">
      <c r="AL1842" s="309"/>
    </row>
    <row r="1843" spans="38:38">
      <c r="AL1843" s="309"/>
    </row>
    <row r="1844" spans="38:38">
      <c r="AL1844" s="309"/>
    </row>
    <row r="1845" spans="38:38">
      <c r="AL1845" s="309"/>
    </row>
    <row r="1846" spans="38:38">
      <c r="AL1846" s="309"/>
    </row>
    <row r="1847" spans="38:38">
      <c r="AL1847" s="309"/>
    </row>
    <row r="1848" spans="38:38">
      <c r="AL1848" s="309"/>
    </row>
    <row r="1849" spans="38:38">
      <c r="AL1849" s="309"/>
    </row>
    <row r="1850" spans="38:38">
      <c r="AL1850" s="309"/>
    </row>
    <row r="1851" spans="38:38">
      <c r="AL1851" s="309"/>
    </row>
    <row r="1852" spans="38:38">
      <c r="AL1852" s="309"/>
    </row>
    <row r="1853" spans="38:38">
      <c r="AL1853" s="309"/>
    </row>
    <row r="1854" spans="38:38">
      <c r="AL1854" s="309"/>
    </row>
    <row r="1855" spans="38:38">
      <c r="AL1855" s="309"/>
    </row>
    <row r="1856" spans="38:38">
      <c r="AL1856" s="309"/>
    </row>
    <row r="1857" spans="38:38">
      <c r="AL1857" s="309"/>
    </row>
    <row r="1858" spans="38:38">
      <c r="AL1858" s="309"/>
    </row>
    <row r="1859" spans="38:38">
      <c r="AL1859" s="309"/>
    </row>
    <row r="1860" spans="38:38">
      <c r="AL1860" s="309"/>
    </row>
    <row r="1861" spans="38:38">
      <c r="AL1861" s="309"/>
    </row>
    <row r="1862" spans="38:38">
      <c r="AL1862" s="309"/>
    </row>
    <row r="1863" spans="38:38">
      <c r="AL1863" s="309"/>
    </row>
    <row r="1864" spans="38:38">
      <c r="AL1864" s="309"/>
    </row>
    <row r="1865" spans="38:38">
      <c r="AL1865" s="309"/>
    </row>
    <row r="1866" spans="38:38">
      <c r="AL1866" s="309"/>
    </row>
    <row r="1867" spans="38:38">
      <c r="AL1867" s="309"/>
    </row>
    <row r="1868" spans="38:38">
      <c r="AL1868" s="309"/>
    </row>
    <row r="1869" spans="38:38">
      <c r="AL1869" s="309"/>
    </row>
    <row r="1870" spans="38:38">
      <c r="AL1870" s="309"/>
    </row>
    <row r="1871" spans="38:38">
      <c r="AL1871" s="309"/>
    </row>
    <row r="1872" spans="38:38">
      <c r="AL1872" s="309"/>
    </row>
    <row r="1873" spans="38:38">
      <c r="AL1873" s="309"/>
    </row>
    <row r="1874" spans="38:38">
      <c r="AL1874" s="309"/>
    </row>
    <row r="1875" spans="38:38">
      <c r="AL1875" s="309"/>
    </row>
    <row r="1876" spans="38:38">
      <c r="AL1876" s="309"/>
    </row>
    <row r="1877" spans="38:38">
      <c r="AL1877" s="309"/>
    </row>
    <row r="1878" spans="38:38">
      <c r="AL1878" s="309"/>
    </row>
    <row r="1879" spans="38:38">
      <c r="AL1879" s="309"/>
    </row>
    <row r="1880" spans="38:38">
      <c r="AL1880" s="309"/>
    </row>
    <row r="1881" spans="38:38">
      <c r="AL1881" s="309"/>
    </row>
    <row r="1882" spans="38:38">
      <c r="AL1882" s="309"/>
    </row>
    <row r="1883" spans="38:38">
      <c r="AL1883" s="309"/>
    </row>
    <row r="1884" spans="38:38">
      <c r="AL1884" s="309"/>
    </row>
    <row r="1885" spans="38:38">
      <c r="AL1885" s="309"/>
    </row>
    <row r="1886" spans="38:38">
      <c r="AL1886" s="309"/>
    </row>
    <row r="1887" spans="38:38">
      <c r="AL1887" s="309"/>
    </row>
    <row r="1888" spans="38:38">
      <c r="AL1888" s="309"/>
    </row>
    <row r="1889" spans="38:38">
      <c r="AL1889" s="309"/>
    </row>
    <row r="1890" spans="38:38">
      <c r="AL1890" s="309"/>
    </row>
    <row r="1891" spans="38:38">
      <c r="AL1891" s="309"/>
    </row>
    <row r="1892" spans="38:38">
      <c r="AL1892" s="309"/>
    </row>
    <row r="1893" spans="38:38">
      <c r="AL1893" s="309"/>
    </row>
    <row r="1894" spans="38:38">
      <c r="AL1894" s="309"/>
    </row>
    <row r="1895" spans="38:38">
      <c r="AL1895" s="309"/>
    </row>
    <row r="1896" spans="38:38">
      <c r="AL1896" s="309"/>
    </row>
    <row r="1897" spans="38:38">
      <c r="AL1897" s="309"/>
    </row>
    <row r="1898" spans="38:38">
      <c r="AL1898" s="309"/>
    </row>
    <row r="1899" spans="38:38">
      <c r="AL1899" s="309"/>
    </row>
    <row r="1900" spans="38:38">
      <c r="AL1900" s="309"/>
    </row>
    <row r="1901" spans="38:38">
      <c r="AL1901" s="309"/>
    </row>
    <row r="1902" spans="38:38">
      <c r="AL1902" s="309"/>
    </row>
    <row r="1903" spans="38:38">
      <c r="AL1903" s="309"/>
    </row>
    <row r="1904" spans="38:38">
      <c r="AL1904" s="309"/>
    </row>
    <row r="1905" spans="38:38">
      <c r="AL1905" s="309"/>
    </row>
    <row r="1906" spans="38:38">
      <c r="AL1906" s="309"/>
    </row>
    <row r="1907" spans="38:38">
      <c r="AL1907" s="309"/>
    </row>
    <row r="1908" spans="38:38">
      <c r="AL1908" s="309"/>
    </row>
    <row r="1909" spans="38:38">
      <c r="AL1909" s="309"/>
    </row>
    <row r="1910" spans="38:38">
      <c r="AL1910" s="309"/>
    </row>
    <row r="1911" spans="38:38">
      <c r="AL1911" s="309"/>
    </row>
    <row r="1912" spans="38:38">
      <c r="AL1912" s="309"/>
    </row>
    <row r="1913" spans="38:38">
      <c r="AL1913" s="309"/>
    </row>
    <row r="1914" spans="38:38">
      <c r="AL1914" s="309"/>
    </row>
    <row r="1915" spans="38:38">
      <c r="AL1915" s="309"/>
    </row>
    <row r="1916" spans="38:38">
      <c r="AL1916" s="309"/>
    </row>
    <row r="1917" spans="38:38">
      <c r="AL1917" s="309"/>
    </row>
    <row r="1918" spans="38:38">
      <c r="AL1918" s="309"/>
    </row>
    <row r="1919" spans="38:38">
      <c r="AL1919" s="309"/>
    </row>
    <row r="1920" spans="38:38">
      <c r="AL1920" s="309"/>
    </row>
    <row r="1921" spans="38:38">
      <c r="AL1921" s="309"/>
    </row>
    <row r="1922" spans="38:38">
      <c r="AL1922" s="309"/>
    </row>
    <row r="1923" spans="38:38">
      <c r="AL1923" s="309"/>
    </row>
    <row r="1924" spans="38:38">
      <c r="AL1924" s="309"/>
    </row>
    <row r="1925" spans="38:38">
      <c r="AL1925" s="309"/>
    </row>
    <row r="1926" spans="38:38">
      <c r="AL1926" s="309"/>
    </row>
    <row r="1927" spans="38:38">
      <c r="AL1927" s="309"/>
    </row>
    <row r="1928" spans="38:38">
      <c r="AL1928" s="309"/>
    </row>
    <row r="1929" spans="38:38">
      <c r="AL1929" s="309"/>
    </row>
    <row r="1930" spans="38:38">
      <c r="AL1930" s="309"/>
    </row>
    <row r="1931" spans="38:38">
      <c r="AL1931" s="309"/>
    </row>
    <row r="1932" spans="38:38">
      <c r="AL1932" s="309"/>
    </row>
    <row r="1933" spans="38:38">
      <c r="AL1933" s="309"/>
    </row>
    <row r="1934" spans="38:38">
      <c r="AL1934" s="309"/>
    </row>
    <row r="1935" spans="38:38">
      <c r="AL1935" s="309"/>
    </row>
    <row r="1936" spans="38:38">
      <c r="AL1936" s="309"/>
    </row>
    <row r="1937" spans="38:38">
      <c r="AL1937" s="309"/>
    </row>
    <row r="1938" spans="38:38">
      <c r="AL1938" s="309"/>
    </row>
    <row r="1939" spans="38:38">
      <c r="AL1939" s="309"/>
    </row>
    <row r="1940" spans="38:38">
      <c r="AL1940" s="309"/>
    </row>
    <row r="1941" spans="38:38">
      <c r="AL1941" s="309"/>
    </row>
    <row r="1942" spans="38:38">
      <c r="AL1942" s="309"/>
    </row>
    <row r="1943" spans="38:38">
      <c r="AL1943" s="309"/>
    </row>
    <row r="1944" spans="38:38">
      <c r="AL1944" s="309"/>
    </row>
    <row r="1945" spans="38:38">
      <c r="AL1945" s="309"/>
    </row>
    <row r="1946" spans="38:38">
      <c r="AL1946" s="309"/>
    </row>
    <row r="1947" spans="38:38">
      <c r="AL1947" s="309"/>
    </row>
    <row r="1948" spans="38:38">
      <c r="AL1948" s="309"/>
    </row>
    <row r="1949" spans="38:38">
      <c r="AL1949" s="309"/>
    </row>
    <row r="1950" spans="38:38">
      <c r="AL1950" s="309"/>
    </row>
    <row r="1951" spans="38:38">
      <c r="AL1951" s="309"/>
    </row>
    <row r="1952" spans="38:38">
      <c r="AL1952" s="309"/>
    </row>
    <row r="1953" spans="38:38">
      <c r="AL1953" s="309"/>
    </row>
    <row r="1954" spans="38:38">
      <c r="AL1954" s="309"/>
    </row>
    <row r="1955" spans="38:38">
      <c r="AL1955" s="309"/>
    </row>
    <row r="1956" spans="38:38">
      <c r="AL1956" s="309"/>
    </row>
    <row r="1957" spans="38:38">
      <c r="AL1957" s="309"/>
    </row>
    <row r="1958" spans="38:38">
      <c r="AL1958" s="309"/>
    </row>
    <row r="1959" spans="38:38">
      <c r="AL1959" s="309"/>
    </row>
    <row r="1960" spans="38:38">
      <c r="AL1960" s="309"/>
    </row>
    <row r="1961" spans="38:38">
      <c r="AL1961" s="309"/>
    </row>
    <row r="1962" spans="38:38">
      <c r="AL1962" s="309"/>
    </row>
    <row r="1963" spans="38:38">
      <c r="AL1963" s="309"/>
    </row>
    <row r="1964" spans="38:38">
      <c r="AL1964" s="309"/>
    </row>
    <row r="1965" spans="38:38">
      <c r="AL1965" s="309"/>
    </row>
    <row r="1966" spans="38:38">
      <c r="AL1966" s="309"/>
    </row>
    <row r="1967" spans="38:38">
      <c r="AL1967" s="309"/>
    </row>
    <row r="1968" spans="38:38">
      <c r="AL1968" s="309"/>
    </row>
    <row r="1969" spans="38:38">
      <c r="AL1969" s="309"/>
    </row>
    <row r="1970" spans="38:38">
      <c r="AL1970" s="309"/>
    </row>
    <row r="1971" spans="38:38">
      <c r="AL1971" s="309"/>
    </row>
    <row r="1972" spans="38:38">
      <c r="AL1972" s="309"/>
    </row>
    <row r="1973" spans="38:38">
      <c r="AL1973" s="309"/>
    </row>
    <row r="1974" spans="38:38">
      <c r="AL1974" s="309"/>
    </row>
    <row r="1975" spans="38:38">
      <c r="AL1975" s="309"/>
    </row>
    <row r="1976" spans="38:38">
      <c r="AL1976" s="309"/>
    </row>
    <row r="1977" spans="38:38">
      <c r="AL1977" s="309"/>
    </row>
    <row r="1978" spans="38:38">
      <c r="AL1978" s="309"/>
    </row>
    <row r="1979" spans="38:38">
      <c r="AL1979" s="309"/>
    </row>
    <row r="1980" spans="38:38">
      <c r="AL1980" s="309"/>
    </row>
    <row r="1981" spans="38:38">
      <c r="AL1981" s="309"/>
    </row>
    <row r="1982" spans="38:38">
      <c r="AL1982" s="309"/>
    </row>
    <row r="1983" spans="38:38">
      <c r="AL1983" s="309"/>
    </row>
    <row r="1984" spans="38:38">
      <c r="AL1984" s="309"/>
    </row>
    <row r="1985" spans="38:38">
      <c r="AL1985" s="309"/>
    </row>
    <row r="1986" spans="38:38">
      <c r="AL1986" s="309"/>
    </row>
    <row r="1987" spans="38:38">
      <c r="AL1987" s="309"/>
    </row>
    <row r="1988" spans="38:38">
      <c r="AL1988" s="309"/>
    </row>
    <row r="1989" spans="38:38">
      <c r="AL1989" s="309"/>
    </row>
    <row r="1990" spans="38:38">
      <c r="AL1990" s="309"/>
    </row>
    <row r="1991" spans="38:38">
      <c r="AL1991" s="309"/>
    </row>
    <row r="1992" spans="38:38">
      <c r="AL1992" s="309"/>
    </row>
    <row r="1993" spans="38:38">
      <c r="AL1993" s="309"/>
    </row>
    <row r="1994" spans="38:38">
      <c r="AL1994" s="309"/>
    </row>
    <row r="1995" spans="38:38">
      <c r="AL1995" s="309"/>
    </row>
    <row r="1996" spans="38:38">
      <c r="AL1996" s="309"/>
    </row>
    <row r="1997" spans="38:38">
      <c r="AL1997" s="309"/>
    </row>
    <row r="1998" spans="38:38">
      <c r="AL1998" s="309"/>
    </row>
    <row r="1999" spans="38:38">
      <c r="AL1999" s="309"/>
    </row>
    <row r="2000" spans="38:38">
      <c r="AL2000" s="309"/>
    </row>
    <row r="2001" spans="38:38">
      <c r="AL2001" s="309"/>
    </row>
    <row r="2002" spans="38:38">
      <c r="AL2002" s="309"/>
    </row>
    <row r="2003" spans="38:38">
      <c r="AL2003" s="309"/>
    </row>
    <row r="2004" spans="38:38">
      <c r="AL2004" s="309"/>
    </row>
    <row r="2005" spans="38:38">
      <c r="AL2005" s="309"/>
    </row>
    <row r="2006" spans="38:38">
      <c r="AL2006" s="309"/>
    </row>
    <row r="2007" spans="38:38">
      <c r="AL2007" s="309"/>
    </row>
    <row r="2008" spans="38:38">
      <c r="AL2008" s="309"/>
    </row>
    <row r="2009" spans="38:38">
      <c r="AL2009" s="309"/>
    </row>
    <row r="2010" spans="38:38">
      <c r="AL2010" s="309"/>
    </row>
    <row r="2011" spans="38:38">
      <c r="AL2011" s="309"/>
    </row>
    <row r="2012" spans="38:38">
      <c r="AL2012" s="309"/>
    </row>
    <row r="2013" spans="38:38">
      <c r="AL2013" s="309"/>
    </row>
    <row r="2014" spans="38:38">
      <c r="AL2014" s="309"/>
    </row>
    <row r="2015" spans="38:38">
      <c r="AL2015" s="309"/>
    </row>
    <row r="2016" spans="38:38">
      <c r="AL2016" s="309"/>
    </row>
    <row r="2017" spans="38:38">
      <c r="AL2017" s="309"/>
    </row>
    <row r="2018" spans="38:38">
      <c r="AL2018" s="309"/>
    </row>
    <row r="2019" spans="38:38">
      <c r="AL2019" s="309"/>
    </row>
    <row r="2020" spans="38:38">
      <c r="AL2020" s="309"/>
    </row>
    <row r="2021" spans="38:38">
      <c r="AL2021" s="309"/>
    </row>
    <row r="2022" spans="38:38">
      <c r="AL2022" s="309"/>
    </row>
    <row r="2023" spans="38:38">
      <c r="AL2023" s="309"/>
    </row>
    <row r="2024" spans="38:38">
      <c r="AL2024" s="309"/>
    </row>
    <row r="2025" spans="38:38">
      <c r="AL2025" s="309"/>
    </row>
    <row r="2026" spans="38:38">
      <c r="AL2026" s="309"/>
    </row>
    <row r="2027" spans="38:38">
      <c r="AL2027" s="309"/>
    </row>
    <row r="2028" spans="38:38">
      <c r="AL2028" s="309"/>
    </row>
    <row r="2029" spans="38:38">
      <c r="AL2029" s="309"/>
    </row>
    <row r="2030" spans="38:38">
      <c r="AL2030" s="309"/>
    </row>
    <row r="2031" spans="38:38">
      <c r="AL2031" s="309"/>
    </row>
    <row r="2032" spans="38:38">
      <c r="AL2032" s="309"/>
    </row>
    <row r="2033" spans="38:38">
      <c r="AL2033" s="309"/>
    </row>
    <row r="2034" spans="38:38">
      <c r="AL2034" s="309"/>
    </row>
    <row r="2035" spans="38:38">
      <c r="AL2035" s="309"/>
    </row>
    <row r="2036" spans="38:38">
      <c r="AL2036" s="309"/>
    </row>
    <row r="2037" spans="38:38">
      <c r="AL2037" s="309"/>
    </row>
    <row r="2038" spans="38:38">
      <c r="AL2038" s="309"/>
    </row>
    <row r="2039" spans="38:38">
      <c r="AL2039" s="309"/>
    </row>
    <row r="2040" spans="38:38">
      <c r="AL2040" s="309"/>
    </row>
    <row r="2041" spans="38:38">
      <c r="AL2041" s="309"/>
    </row>
    <row r="2042" spans="38:38">
      <c r="AL2042" s="309"/>
    </row>
    <row r="2043" spans="38:38">
      <c r="AL2043" s="309"/>
    </row>
    <row r="2044" spans="38:38">
      <c r="AL2044" s="309"/>
    </row>
    <row r="2045" spans="38:38">
      <c r="AL2045" s="309"/>
    </row>
    <row r="2046" spans="38:38">
      <c r="AL2046" s="309"/>
    </row>
    <row r="2047" spans="38:38">
      <c r="AL2047" s="309"/>
    </row>
    <row r="2048" spans="38:38">
      <c r="AL2048" s="309"/>
    </row>
    <row r="2049" spans="38:38">
      <c r="AL2049" s="309"/>
    </row>
    <row r="2050" spans="38:38">
      <c r="AL2050" s="309"/>
    </row>
    <row r="2051" spans="38:38">
      <c r="AL2051" s="309"/>
    </row>
    <row r="2052" spans="38:38">
      <c r="AL2052" s="309"/>
    </row>
    <row r="2053" spans="38:38">
      <c r="AL2053" s="309"/>
    </row>
    <row r="2054" spans="38:38">
      <c r="AL2054" s="309"/>
    </row>
    <row r="2055" spans="38:38">
      <c r="AL2055" s="309"/>
    </row>
    <row r="2056" spans="38:38">
      <c r="AL2056" s="309"/>
    </row>
    <row r="2057" spans="38:38">
      <c r="AL2057" s="309"/>
    </row>
    <row r="2058" spans="38:38">
      <c r="AL2058" s="309"/>
    </row>
    <row r="2059" spans="38:38">
      <c r="AL2059" s="309"/>
    </row>
    <row r="2060" spans="38:38">
      <c r="AL2060" s="309"/>
    </row>
    <row r="2061" spans="38:38">
      <c r="AL2061" s="309"/>
    </row>
    <row r="2062" spans="38:38">
      <c r="AL2062" s="309"/>
    </row>
    <row r="2063" spans="38:38">
      <c r="AL2063" s="309"/>
    </row>
    <row r="2064" spans="38:38">
      <c r="AL2064" s="309"/>
    </row>
    <row r="2065" spans="38:38">
      <c r="AL2065" s="309"/>
    </row>
    <row r="2066" spans="38:38">
      <c r="AL2066" s="309"/>
    </row>
    <row r="2067" spans="38:38">
      <c r="AL2067" s="309"/>
    </row>
    <row r="2068" spans="38:38">
      <c r="AL2068" s="309"/>
    </row>
    <row r="2069" spans="38:38">
      <c r="AL2069" s="309"/>
    </row>
    <row r="2070" spans="38:38">
      <c r="AL2070" s="309"/>
    </row>
    <row r="2071" spans="38:38">
      <c r="AL2071" s="309"/>
    </row>
    <row r="2072" spans="38:38">
      <c r="AL2072" s="309"/>
    </row>
    <row r="2073" spans="38:38">
      <c r="AL2073" s="309"/>
    </row>
    <row r="2074" spans="38:38">
      <c r="AL2074" s="309"/>
    </row>
    <row r="2075" spans="38:38">
      <c r="AL2075" s="309"/>
    </row>
    <row r="2076" spans="38:38">
      <c r="AL2076" s="309"/>
    </row>
    <row r="2077" spans="38:38">
      <c r="AL2077" s="309"/>
    </row>
    <row r="2078" spans="38:38">
      <c r="AL2078" s="309"/>
    </row>
    <row r="2079" spans="38:38">
      <c r="AL2079" s="309"/>
    </row>
    <row r="2080" spans="38:38">
      <c r="AL2080" s="309"/>
    </row>
    <row r="2081" spans="38:38">
      <c r="AL2081" s="309"/>
    </row>
    <row r="2082" spans="38:38">
      <c r="AL2082" s="309"/>
    </row>
    <row r="2083" spans="38:38">
      <c r="AL2083" s="309"/>
    </row>
    <row r="2084" spans="38:38">
      <c r="AL2084" s="309"/>
    </row>
    <row r="2085" spans="38:38">
      <c r="AL2085" s="309"/>
    </row>
    <row r="2086" spans="38:38">
      <c r="AL2086" s="309"/>
    </row>
    <row r="2087" spans="38:38">
      <c r="AL2087" s="309"/>
    </row>
    <row r="2088" spans="38:38">
      <c r="AL2088" s="309"/>
    </row>
    <row r="2089" spans="38:38">
      <c r="AL2089" s="309"/>
    </row>
    <row r="2090" spans="38:38">
      <c r="AL2090" s="309"/>
    </row>
    <row r="2091" spans="38:38">
      <c r="AL2091" s="309"/>
    </row>
    <row r="2092" spans="38:38">
      <c r="AL2092" s="309"/>
    </row>
    <row r="2093" spans="38:38">
      <c r="AL2093" s="309"/>
    </row>
    <row r="2094" spans="38:38">
      <c r="AL2094" s="309"/>
    </row>
    <row r="2095" spans="38:38">
      <c r="AL2095" s="309"/>
    </row>
    <row r="2096" spans="38:38">
      <c r="AL2096" s="309"/>
    </row>
    <row r="2097" spans="38:38">
      <c r="AL2097" s="309"/>
    </row>
    <row r="2098" spans="38:38">
      <c r="AL2098" s="309"/>
    </row>
    <row r="2099" spans="38:38">
      <c r="AL2099" s="309"/>
    </row>
    <row r="2100" spans="38:38">
      <c r="AL2100" s="309"/>
    </row>
    <row r="2101" spans="38:38">
      <c r="AL2101" s="309"/>
    </row>
    <row r="2102" spans="38:38">
      <c r="AL2102" s="309"/>
    </row>
    <row r="2103" spans="38:38">
      <c r="AL2103" s="309"/>
    </row>
    <row r="2104" spans="38:38">
      <c r="AL2104" s="309"/>
    </row>
    <row r="2105" spans="38:38">
      <c r="AL2105" s="309"/>
    </row>
    <row r="2106" spans="38:38">
      <c r="AL2106" s="309"/>
    </row>
    <row r="2107" spans="38:38">
      <c r="AL2107" s="309"/>
    </row>
    <row r="2108" spans="38:38">
      <c r="AL2108" s="309"/>
    </row>
    <row r="2109" spans="38:38">
      <c r="AL2109" s="309"/>
    </row>
    <row r="2110" spans="38:38">
      <c r="AL2110" s="309"/>
    </row>
    <row r="2111" spans="38:38">
      <c r="AL2111" s="309"/>
    </row>
    <row r="2112" spans="38:38">
      <c r="AL2112" s="309"/>
    </row>
    <row r="2113" spans="38:38">
      <c r="AL2113" s="309"/>
    </row>
    <row r="2114" spans="38:38">
      <c r="AL2114" s="309"/>
    </row>
    <row r="2115" spans="38:38">
      <c r="AL2115" s="309"/>
    </row>
    <row r="2116" spans="38:38">
      <c r="AL2116" s="309"/>
    </row>
    <row r="2117" spans="38:38">
      <c r="AL2117" s="309"/>
    </row>
    <row r="2118" spans="38:38">
      <c r="AL2118" s="309"/>
    </row>
    <row r="2119" spans="38:38">
      <c r="AL2119" s="309"/>
    </row>
    <row r="2120" spans="38:38">
      <c r="AL2120" s="309"/>
    </row>
    <row r="2121" spans="38:38">
      <c r="AL2121" s="309"/>
    </row>
    <row r="2122" spans="38:38">
      <c r="AL2122" s="309"/>
    </row>
    <row r="2123" spans="38:38">
      <c r="AL2123" s="309"/>
    </row>
    <row r="2124" spans="38:38">
      <c r="AL2124" s="309"/>
    </row>
    <row r="2125" spans="38:38">
      <c r="AL2125" s="309"/>
    </row>
    <row r="2126" spans="38:38">
      <c r="AL2126" s="309"/>
    </row>
    <row r="2127" spans="38:38">
      <c r="AL2127" s="309"/>
    </row>
    <row r="2128" spans="38:38">
      <c r="AL2128" s="309"/>
    </row>
    <row r="2129" spans="38:38">
      <c r="AL2129" s="309"/>
    </row>
    <row r="2130" spans="38:38">
      <c r="AL2130" s="309"/>
    </row>
    <row r="2131" spans="38:38">
      <c r="AL2131" s="309"/>
    </row>
    <row r="2132" spans="38:38">
      <c r="AL2132" s="309"/>
    </row>
    <row r="2133" spans="38:38">
      <c r="AL2133" s="309"/>
    </row>
    <row r="2134" spans="38:38">
      <c r="AL2134" s="309"/>
    </row>
    <row r="2135" spans="38:38">
      <c r="AL2135" s="309"/>
    </row>
    <row r="2136" spans="38:38">
      <c r="AL2136" s="309"/>
    </row>
    <row r="2137" spans="38:38">
      <c r="AL2137" s="309"/>
    </row>
    <row r="2138" spans="38:38">
      <c r="AL2138" s="309"/>
    </row>
    <row r="2139" spans="38:38">
      <c r="AL2139" s="309"/>
    </row>
    <row r="2140" spans="38:38">
      <c r="AL2140" s="309"/>
    </row>
    <row r="2141" spans="38:38">
      <c r="AL2141" s="309"/>
    </row>
    <row r="2142" spans="38:38">
      <c r="AL2142" s="309"/>
    </row>
    <row r="2143" spans="38:38">
      <c r="AL2143" s="309"/>
    </row>
    <row r="2144" spans="38:38">
      <c r="AL2144" s="309"/>
    </row>
    <row r="2145" spans="38:38">
      <c r="AL2145" s="309"/>
    </row>
    <row r="2146" spans="38:38">
      <c r="AL2146" s="309"/>
    </row>
    <row r="2147" spans="38:38">
      <c r="AL2147" s="309"/>
    </row>
    <row r="2148" spans="38:38">
      <c r="AL2148" s="309"/>
    </row>
    <row r="2149" spans="38:38">
      <c r="AL2149" s="309"/>
    </row>
    <row r="2150" spans="38:38">
      <c r="AL2150" s="309"/>
    </row>
    <row r="2151" spans="38:38">
      <c r="AL2151" s="309"/>
    </row>
    <row r="2152" spans="38:38">
      <c r="AL2152" s="309"/>
    </row>
    <row r="2153" spans="38:38">
      <c r="AL2153" s="309"/>
    </row>
    <row r="2154" spans="38:38">
      <c r="AL2154" s="309"/>
    </row>
    <row r="2155" spans="38:38">
      <c r="AL2155" s="309"/>
    </row>
    <row r="2156" spans="38:38">
      <c r="AL2156" s="309"/>
    </row>
    <row r="2157" spans="38:38">
      <c r="AL2157" s="309"/>
    </row>
    <row r="2158" spans="38:38">
      <c r="AL2158" s="309"/>
    </row>
    <row r="2159" spans="38:38">
      <c r="AL2159" s="309"/>
    </row>
    <row r="2160" spans="38:38">
      <c r="AL2160" s="309"/>
    </row>
    <row r="2161" spans="38:38">
      <c r="AL2161" s="309"/>
    </row>
    <row r="2162" spans="38:38">
      <c r="AL2162" s="309"/>
    </row>
    <row r="2163" spans="38:38">
      <c r="AL2163" s="309"/>
    </row>
    <row r="2164" spans="38:38">
      <c r="AL2164" s="309"/>
    </row>
    <row r="2165" spans="38:38">
      <c r="AL2165" s="309"/>
    </row>
    <row r="2166" spans="38:38">
      <c r="AL2166" s="309"/>
    </row>
    <row r="2167" spans="38:38">
      <c r="AL2167" s="309"/>
    </row>
    <row r="2168" spans="38:38">
      <c r="AL2168" s="309"/>
    </row>
    <row r="2169" spans="38:38">
      <c r="AL2169" s="309"/>
    </row>
    <row r="2170" spans="38:38">
      <c r="AL2170" s="309"/>
    </row>
    <row r="2171" spans="38:38">
      <c r="AL2171" s="309"/>
    </row>
    <row r="2172" spans="38:38">
      <c r="AL2172" s="309"/>
    </row>
    <row r="2173" spans="38:38">
      <c r="AL2173" s="309"/>
    </row>
    <row r="2174" spans="38:38">
      <c r="AL2174" s="309"/>
    </row>
    <row r="2175" spans="38:38">
      <c r="AL2175" s="309"/>
    </row>
    <row r="2176" spans="38:38">
      <c r="AL2176" s="309"/>
    </row>
    <row r="2177" spans="38:38">
      <c r="AL2177" s="309"/>
    </row>
    <row r="2178" spans="38:38">
      <c r="AL2178" s="309"/>
    </row>
    <row r="2179" spans="38:38">
      <c r="AL2179" s="309"/>
    </row>
    <row r="2180" spans="38:38">
      <c r="AL2180" s="309"/>
    </row>
    <row r="2181" spans="38:38">
      <c r="AL2181" s="309"/>
    </row>
    <row r="2182" spans="38:38">
      <c r="AL2182" s="309"/>
    </row>
    <row r="2183" spans="38:38">
      <c r="AL2183" s="309"/>
    </row>
    <row r="2184" spans="38:38">
      <c r="AL2184" s="309"/>
    </row>
    <row r="2185" spans="38:38">
      <c r="AL2185" s="309"/>
    </row>
    <row r="2186" spans="38:38">
      <c r="AL2186" s="309"/>
    </row>
    <row r="2187" spans="38:38">
      <c r="AL2187" s="309"/>
    </row>
    <row r="2188" spans="38:38">
      <c r="AL2188" s="309"/>
    </row>
    <row r="2189" spans="38:38">
      <c r="AL2189" s="309"/>
    </row>
    <row r="2190" spans="38:38">
      <c r="AL2190" s="309"/>
    </row>
    <row r="2191" spans="38:38">
      <c r="AL2191" s="309"/>
    </row>
    <row r="2192" spans="38:38">
      <c r="AL2192" s="309"/>
    </row>
    <row r="2193" spans="38:38">
      <c r="AL2193" s="309"/>
    </row>
    <row r="2194" spans="38:38">
      <c r="AL2194" s="309"/>
    </row>
    <row r="2195" spans="38:38">
      <c r="AL2195" s="309"/>
    </row>
    <row r="2196" spans="38:38">
      <c r="AL2196" s="309"/>
    </row>
    <row r="2197" spans="38:38">
      <c r="AL2197" s="309"/>
    </row>
    <row r="2198" spans="38:38">
      <c r="AL2198" s="309"/>
    </row>
    <row r="2199" spans="38:38">
      <c r="AL2199" s="309"/>
    </row>
    <row r="2200" spans="38:38">
      <c r="AL2200" s="309"/>
    </row>
    <row r="2201" spans="38:38">
      <c r="AL2201" s="309"/>
    </row>
    <row r="2202" spans="38:38">
      <c r="AL2202" s="309"/>
    </row>
    <row r="2203" spans="38:38">
      <c r="AL2203" s="309"/>
    </row>
    <row r="2204" spans="38:38">
      <c r="AL2204" s="309"/>
    </row>
    <row r="2205" spans="38:38">
      <c r="AL2205" s="309"/>
    </row>
    <row r="2206" spans="38:38">
      <c r="AL2206" s="309"/>
    </row>
    <row r="2207" spans="38:38">
      <c r="AL2207" s="309"/>
    </row>
    <row r="2208" spans="38:38">
      <c r="AL2208" s="309"/>
    </row>
    <row r="2209" spans="38:38">
      <c r="AL2209" s="309"/>
    </row>
    <row r="2210" spans="38:38">
      <c r="AL2210" s="309"/>
    </row>
    <row r="2211" spans="38:38">
      <c r="AL2211" s="309"/>
    </row>
    <row r="2212" spans="38:38">
      <c r="AL2212" s="309"/>
    </row>
    <row r="2213" spans="38:38">
      <c r="AL2213" s="309"/>
    </row>
    <row r="2214" spans="38:38">
      <c r="AL2214" s="309"/>
    </row>
    <row r="2215" spans="38:38">
      <c r="AL2215" s="309"/>
    </row>
    <row r="2216" spans="38:38">
      <c r="AL2216" s="309"/>
    </row>
    <row r="2217" spans="38:38">
      <c r="AL2217" s="309"/>
    </row>
    <row r="2218" spans="38:38">
      <c r="AL2218" s="309"/>
    </row>
    <row r="2219" spans="38:38">
      <c r="AL2219" s="309"/>
    </row>
    <row r="2220" spans="38:38">
      <c r="AL2220" s="309"/>
    </row>
    <row r="2221" spans="38:38">
      <c r="AL2221" s="309"/>
    </row>
    <row r="2222" spans="38:38">
      <c r="AL2222" s="309"/>
    </row>
    <row r="2223" spans="38:38">
      <c r="AL2223" s="309"/>
    </row>
    <row r="2224" spans="38:38">
      <c r="AL2224" s="309"/>
    </row>
    <row r="2225" spans="38:38">
      <c r="AL2225" s="309"/>
    </row>
    <row r="2226" spans="38:38">
      <c r="AL2226" s="309"/>
    </row>
    <row r="2227" spans="38:38">
      <c r="AL2227" s="309"/>
    </row>
    <row r="2228" spans="38:38">
      <c r="AL2228" s="309"/>
    </row>
    <row r="2229" spans="38:38">
      <c r="AL2229" s="309"/>
    </row>
    <row r="2230" spans="38:38">
      <c r="AL2230" s="309"/>
    </row>
    <row r="2231" spans="38:38">
      <c r="AL2231" s="309"/>
    </row>
    <row r="2232" spans="38:38">
      <c r="AL2232" s="309"/>
    </row>
    <row r="2233" spans="38:38">
      <c r="AL2233" s="309"/>
    </row>
    <row r="2234" spans="38:38">
      <c r="AL2234" s="309"/>
    </row>
    <row r="2235" spans="38:38">
      <c r="AL2235" s="309"/>
    </row>
    <row r="2236" spans="38:38">
      <c r="AL2236" s="309"/>
    </row>
    <row r="2237" spans="38:38">
      <c r="AL2237" s="309"/>
    </row>
    <row r="2238" spans="38:38">
      <c r="AL2238" s="309"/>
    </row>
    <row r="2239" spans="38:38">
      <c r="AL2239" s="309"/>
    </row>
    <row r="2240" spans="38:38">
      <c r="AL2240" s="309"/>
    </row>
    <row r="2241" spans="38:38">
      <c r="AL2241" s="309"/>
    </row>
    <row r="2242" spans="38:38">
      <c r="AL2242" s="309"/>
    </row>
    <row r="2243" spans="38:38">
      <c r="AL2243" s="309"/>
    </row>
    <row r="2244" spans="38:38">
      <c r="AL2244" s="309"/>
    </row>
    <row r="2245" spans="38:38">
      <c r="AL2245" s="309"/>
    </row>
    <row r="2246" spans="38:38">
      <c r="AL2246" s="309"/>
    </row>
    <row r="2247" spans="38:38">
      <c r="AL2247" s="309"/>
    </row>
    <row r="2248" spans="38:38">
      <c r="AL2248" s="309"/>
    </row>
    <row r="2249" spans="38:38">
      <c r="AL2249" s="309"/>
    </row>
    <row r="2250" spans="38:38">
      <c r="AL2250" s="309"/>
    </row>
    <row r="2251" spans="38:38">
      <c r="AL2251" s="309"/>
    </row>
    <row r="2252" spans="38:38">
      <c r="AL2252" s="309"/>
    </row>
    <row r="2253" spans="38:38">
      <c r="AL2253" s="309"/>
    </row>
    <row r="2254" spans="38:38">
      <c r="AL2254" s="309"/>
    </row>
    <row r="2255" spans="38:38">
      <c r="AL2255" s="309"/>
    </row>
    <row r="2256" spans="38:38">
      <c r="AL2256" s="309"/>
    </row>
    <row r="2257" spans="38:38">
      <c r="AL2257" s="309"/>
    </row>
    <row r="2258" spans="38:38">
      <c r="AL2258" s="309"/>
    </row>
    <row r="2259" spans="38:38">
      <c r="AL2259" s="309"/>
    </row>
    <row r="2260" spans="38:38">
      <c r="AL2260" s="309"/>
    </row>
    <row r="2261" spans="38:38">
      <c r="AL2261" s="309"/>
    </row>
    <row r="2262" spans="38:38">
      <c r="AL2262" s="309"/>
    </row>
    <row r="2263" spans="38:38">
      <c r="AL2263" s="309"/>
    </row>
    <row r="2264" spans="38:38">
      <c r="AL2264" s="309"/>
    </row>
    <row r="2265" spans="38:38">
      <c r="AL2265" s="309"/>
    </row>
    <row r="2266" spans="38:38">
      <c r="AL2266" s="309"/>
    </row>
    <row r="2267" spans="38:38">
      <c r="AL2267" s="309"/>
    </row>
    <row r="2268" spans="38:38">
      <c r="AL2268" s="309"/>
    </row>
    <row r="2269" spans="38:38">
      <c r="AL2269" s="309"/>
    </row>
    <row r="2270" spans="38:38">
      <c r="AL2270" s="309"/>
    </row>
    <row r="2271" spans="38:38">
      <c r="AL2271" s="309"/>
    </row>
    <row r="2272" spans="38:38">
      <c r="AL2272" s="309"/>
    </row>
    <row r="2273" spans="38:38">
      <c r="AL2273" s="309"/>
    </row>
    <row r="2274" spans="38:38">
      <c r="AL2274" s="309"/>
    </row>
    <row r="2275" spans="38:38">
      <c r="AL2275" s="309"/>
    </row>
    <row r="2276" spans="38:38">
      <c r="AL2276" s="309"/>
    </row>
    <row r="2277" spans="38:38">
      <c r="AL2277" s="309"/>
    </row>
    <row r="2278" spans="38:38">
      <c r="AL2278" s="309"/>
    </row>
    <row r="2279" spans="38:38">
      <c r="AL2279" s="309"/>
    </row>
    <row r="2280" spans="38:38">
      <c r="AL2280" s="309"/>
    </row>
    <row r="2281" spans="38:38">
      <c r="AL2281" s="309"/>
    </row>
    <row r="2282" spans="38:38">
      <c r="AL2282" s="309"/>
    </row>
    <row r="2283" spans="38:38">
      <c r="AL2283" s="309"/>
    </row>
    <row r="2284" spans="38:38">
      <c r="AL2284" s="309"/>
    </row>
    <row r="2285" spans="38:38">
      <c r="AL2285" s="309"/>
    </row>
    <row r="2286" spans="38:38">
      <c r="AL2286" s="309"/>
    </row>
    <row r="2287" spans="38:38">
      <c r="AL2287" s="309"/>
    </row>
    <row r="2288" spans="38:38">
      <c r="AL2288" s="309"/>
    </row>
    <row r="2289" spans="38:38">
      <c r="AL2289" s="309"/>
    </row>
    <row r="2290" spans="38:38">
      <c r="AL2290" s="309"/>
    </row>
    <row r="2291" spans="38:38">
      <c r="AL2291" s="309"/>
    </row>
    <row r="2292" spans="38:38">
      <c r="AL2292" s="309"/>
    </row>
    <row r="2293" spans="38:38">
      <c r="AL2293" s="309"/>
    </row>
    <row r="2294" spans="38:38">
      <c r="AL2294" s="309"/>
    </row>
    <row r="2295" spans="38:38">
      <c r="AL2295" s="309"/>
    </row>
    <row r="2296" spans="38:38">
      <c r="AL2296" s="309"/>
    </row>
    <row r="2297" spans="38:38">
      <c r="AL2297" s="309"/>
    </row>
    <row r="2298" spans="38:38">
      <c r="AL2298" s="309"/>
    </row>
    <row r="2299" spans="38:38">
      <c r="AL2299" s="309"/>
    </row>
    <row r="2300" spans="38:38">
      <c r="AL2300" s="309"/>
    </row>
    <row r="2301" spans="38:38">
      <c r="AL2301" s="309"/>
    </row>
    <row r="2302" spans="38:38">
      <c r="AL2302" s="309"/>
    </row>
    <row r="2303" spans="38:38">
      <c r="AL2303" s="309"/>
    </row>
    <row r="2304" spans="38:38">
      <c r="AL2304" s="309"/>
    </row>
    <row r="2305" spans="38:38">
      <c r="AL2305" s="309"/>
    </row>
    <row r="2306" spans="38:38">
      <c r="AL2306" s="309"/>
    </row>
    <row r="2307" spans="38:38">
      <c r="AL2307" s="309"/>
    </row>
    <row r="2308" spans="38:38">
      <c r="AL2308" s="309"/>
    </row>
    <row r="2309" spans="38:38">
      <c r="AL2309" s="309"/>
    </row>
    <row r="2310" spans="38:38">
      <c r="AL2310" s="309"/>
    </row>
    <row r="2311" spans="38:38">
      <c r="AL2311" s="309"/>
    </row>
    <row r="2312" spans="38:38">
      <c r="AL2312" s="309"/>
    </row>
    <row r="2313" spans="38:38">
      <c r="AL2313" s="309"/>
    </row>
    <row r="2314" spans="38:38">
      <c r="AL2314" s="309"/>
    </row>
    <row r="2315" spans="38:38">
      <c r="AL2315" s="309"/>
    </row>
    <row r="2316" spans="38:38">
      <c r="AL2316" s="309"/>
    </row>
    <row r="2317" spans="38:38">
      <c r="AL2317" s="309"/>
    </row>
    <row r="2318" spans="38:38">
      <c r="AL2318" s="309"/>
    </row>
    <row r="2319" spans="38:38">
      <c r="AL2319" s="309"/>
    </row>
    <row r="2320" spans="38:38">
      <c r="AL2320" s="309"/>
    </row>
    <row r="2321" spans="38:38">
      <c r="AL2321" s="309"/>
    </row>
    <row r="2322" spans="38:38">
      <c r="AL2322" s="309"/>
    </row>
    <row r="2323" spans="38:38">
      <c r="AL2323" s="309"/>
    </row>
    <row r="2324" spans="38:38">
      <c r="AL2324" s="309"/>
    </row>
    <row r="2325" spans="38:38">
      <c r="AL2325" s="309"/>
    </row>
    <row r="2326" spans="38:38">
      <c r="AL2326" s="309"/>
    </row>
    <row r="2327" spans="38:38">
      <c r="AL2327" s="309"/>
    </row>
    <row r="2328" spans="38:38">
      <c r="AL2328" s="309"/>
    </row>
    <row r="2329" spans="38:38">
      <c r="AL2329" s="309"/>
    </row>
    <row r="2330" spans="38:38">
      <c r="AL2330" s="309"/>
    </row>
    <row r="2331" spans="38:38">
      <c r="AL2331" s="309"/>
    </row>
    <row r="2332" spans="38:38">
      <c r="AL2332" s="309"/>
    </row>
    <row r="2333" spans="38:38">
      <c r="AL2333" s="309"/>
    </row>
    <row r="2334" spans="38:38">
      <c r="AL2334" s="309"/>
    </row>
    <row r="2335" spans="38:38">
      <c r="AL2335" s="309"/>
    </row>
    <row r="2336" spans="38:38">
      <c r="AL2336" s="309"/>
    </row>
    <row r="2337" spans="38:38">
      <c r="AL2337" s="309"/>
    </row>
    <row r="2338" spans="38:38">
      <c r="AL2338" s="309"/>
    </row>
    <row r="2339" spans="38:38">
      <c r="AL2339" s="309"/>
    </row>
    <row r="2340" spans="38:38">
      <c r="AL2340" s="309"/>
    </row>
    <row r="2341" spans="38:38">
      <c r="AL2341" s="309"/>
    </row>
    <row r="2342" spans="38:38">
      <c r="AL2342" s="309"/>
    </row>
    <row r="2343" spans="38:38">
      <c r="AL2343" s="309"/>
    </row>
    <row r="2344" spans="38:38">
      <c r="AL2344" s="309"/>
    </row>
    <row r="2345" spans="38:38">
      <c r="AL2345" s="309"/>
    </row>
    <row r="2346" spans="38:38">
      <c r="AL2346" s="309"/>
    </row>
    <row r="2347" spans="38:38">
      <c r="AL2347" s="309"/>
    </row>
    <row r="2348" spans="38:38">
      <c r="AL2348" s="309"/>
    </row>
    <row r="2349" spans="38:38">
      <c r="AL2349" s="309"/>
    </row>
    <row r="2350" spans="38:38">
      <c r="AL2350" s="309"/>
    </row>
    <row r="2351" spans="38:38">
      <c r="AL2351" s="309"/>
    </row>
    <row r="2352" spans="38:38">
      <c r="AL2352" s="309"/>
    </row>
    <row r="2353" spans="38:38">
      <c r="AL2353" s="309"/>
    </row>
    <row r="2354" spans="38:38">
      <c r="AL2354" s="309"/>
    </row>
    <row r="2355" spans="38:38">
      <c r="AL2355" s="309"/>
    </row>
    <row r="2356" spans="38:38">
      <c r="AL2356" s="309"/>
    </row>
    <row r="2357" spans="38:38">
      <c r="AL2357" s="309"/>
    </row>
    <row r="2358" spans="38:38">
      <c r="AL2358" s="309"/>
    </row>
    <row r="2359" spans="38:38">
      <c r="AL2359" s="309"/>
    </row>
    <row r="2360" spans="38:38">
      <c r="AL2360" s="309"/>
    </row>
    <row r="2361" spans="38:38">
      <c r="AL2361" s="309"/>
    </row>
    <row r="2362" spans="38:38">
      <c r="AL2362" s="309"/>
    </row>
    <row r="2363" spans="38:38">
      <c r="AL2363" s="309"/>
    </row>
    <row r="2364" spans="38:38">
      <c r="AL2364" s="309"/>
    </row>
    <row r="2365" spans="38:38">
      <c r="AL2365" s="309"/>
    </row>
    <row r="2366" spans="38:38">
      <c r="AL2366" s="309"/>
    </row>
    <row r="2367" spans="38:38">
      <c r="AL2367" s="309"/>
    </row>
    <row r="2368" spans="38:38">
      <c r="AL2368" s="309"/>
    </row>
    <row r="2369" spans="38:38">
      <c r="AL2369" s="309"/>
    </row>
    <row r="2370" spans="38:38">
      <c r="AL2370" s="309"/>
    </row>
    <row r="2371" spans="38:38">
      <c r="AL2371" s="309"/>
    </row>
    <row r="2372" spans="38:38">
      <c r="AL2372" s="309"/>
    </row>
    <row r="2373" spans="38:38">
      <c r="AL2373" s="309"/>
    </row>
    <row r="2374" spans="38:38">
      <c r="AL2374" s="309"/>
    </row>
    <row r="2375" spans="38:38">
      <c r="AL2375" s="309"/>
    </row>
    <row r="2376" spans="38:38">
      <c r="AL2376" s="309"/>
    </row>
    <row r="2377" spans="38:38">
      <c r="AL2377" s="309"/>
    </row>
    <row r="2378" spans="38:38">
      <c r="AL2378" s="309"/>
    </row>
    <row r="2379" spans="38:38">
      <c r="AL2379" s="309"/>
    </row>
    <row r="2380" spans="38:38">
      <c r="AL2380" s="309"/>
    </row>
    <row r="2381" spans="38:38">
      <c r="AL2381" s="309"/>
    </row>
    <row r="2382" spans="38:38">
      <c r="AL2382" s="309"/>
    </row>
    <row r="2383" spans="38:38">
      <c r="AL2383" s="309"/>
    </row>
    <row r="2384" spans="38:38">
      <c r="AL2384" s="309"/>
    </row>
    <row r="2385" spans="38:38">
      <c r="AL2385" s="309"/>
    </row>
    <row r="2386" spans="38:38">
      <c r="AL2386" s="309"/>
    </row>
    <row r="2387" spans="38:38">
      <c r="AL2387" s="309"/>
    </row>
    <row r="2388" spans="38:38">
      <c r="AL2388" s="309"/>
    </row>
    <row r="2389" spans="38:38">
      <c r="AL2389" s="309"/>
    </row>
    <row r="2390" spans="38:38">
      <c r="AL2390" s="309"/>
    </row>
    <row r="2391" spans="38:38">
      <c r="AL2391" s="309"/>
    </row>
    <row r="2392" spans="38:38">
      <c r="AL2392" s="309"/>
    </row>
    <row r="2393" spans="38:38">
      <c r="AL2393" s="309"/>
    </row>
    <row r="2394" spans="38:38">
      <c r="AL2394" s="309"/>
    </row>
    <row r="2395" spans="38:38">
      <c r="AL2395" s="309"/>
    </row>
    <row r="2396" spans="38:38">
      <c r="AL2396" s="309"/>
    </row>
    <row r="2397" spans="38:38">
      <c r="AL2397" s="309"/>
    </row>
    <row r="2398" spans="38:38">
      <c r="AL2398" s="309"/>
    </row>
    <row r="2399" spans="38:38">
      <c r="AL2399" s="309"/>
    </row>
    <row r="2400" spans="38:38">
      <c r="AL2400" s="309"/>
    </row>
    <row r="2401" spans="38:38">
      <c r="AL2401" s="309"/>
    </row>
    <row r="2402" spans="38:38">
      <c r="AL2402" s="309"/>
    </row>
    <row r="2403" spans="38:38">
      <c r="AL2403" s="309"/>
    </row>
    <row r="2404" spans="38:38">
      <c r="AL2404" s="309"/>
    </row>
    <row r="2405" spans="38:38">
      <c r="AL2405" s="309"/>
    </row>
    <row r="2406" spans="38:38">
      <c r="AL2406" s="309"/>
    </row>
    <row r="2407" spans="38:38">
      <c r="AL2407" s="309"/>
    </row>
    <row r="2408" spans="38:38">
      <c r="AL2408" s="309"/>
    </row>
    <row r="2409" spans="38:38">
      <c r="AL2409" s="309"/>
    </row>
    <row r="2410" spans="38:38">
      <c r="AL2410" s="309"/>
    </row>
    <row r="2411" spans="38:38">
      <c r="AL2411" s="309"/>
    </row>
    <row r="2412" spans="38:38">
      <c r="AL2412" s="309"/>
    </row>
    <row r="2413" spans="38:38">
      <c r="AL2413" s="309"/>
    </row>
    <row r="2414" spans="38:38">
      <c r="AL2414" s="309"/>
    </row>
    <row r="2415" spans="38:38">
      <c r="AL2415" s="309"/>
    </row>
    <row r="2416" spans="38:38">
      <c r="AL2416" s="309"/>
    </row>
    <row r="2417" spans="38:38">
      <c r="AL2417" s="309"/>
    </row>
    <row r="2418" spans="38:38">
      <c r="AL2418" s="309"/>
    </row>
    <row r="2419" spans="38:38">
      <c r="AL2419" s="309"/>
    </row>
    <row r="2420" spans="38:38">
      <c r="AL2420" s="309"/>
    </row>
    <row r="2421" spans="38:38">
      <c r="AL2421" s="309"/>
    </row>
    <row r="2422" spans="38:38">
      <c r="AL2422" s="309"/>
    </row>
    <row r="2423" spans="38:38">
      <c r="AL2423" s="309"/>
    </row>
    <row r="2424" spans="38:38">
      <c r="AL2424" s="309"/>
    </row>
    <row r="2425" spans="38:38">
      <c r="AL2425" s="309"/>
    </row>
    <row r="2426" spans="38:38">
      <c r="AL2426" s="309"/>
    </row>
    <row r="2427" spans="38:38">
      <c r="AL2427" s="309"/>
    </row>
    <row r="2428" spans="38:38">
      <c r="AL2428" s="309"/>
    </row>
    <row r="2429" spans="38:38">
      <c r="AL2429" s="309"/>
    </row>
    <row r="2430" spans="38:38">
      <c r="AL2430" s="309"/>
    </row>
    <row r="2431" spans="38:38">
      <c r="AL2431" s="309"/>
    </row>
    <row r="2432" spans="38:38">
      <c r="AL2432" s="309"/>
    </row>
    <row r="2433" spans="38:38">
      <c r="AL2433" s="309"/>
    </row>
    <row r="2434" spans="38:38">
      <c r="AL2434" s="309"/>
    </row>
    <row r="2435" spans="38:38">
      <c r="AL2435" s="309"/>
    </row>
    <row r="2436" spans="38:38">
      <c r="AL2436" s="309"/>
    </row>
    <row r="2437" spans="38:38">
      <c r="AL2437" s="309"/>
    </row>
    <row r="2438" spans="38:38">
      <c r="AL2438" s="309"/>
    </row>
    <row r="2439" spans="38:38">
      <c r="AL2439" s="309"/>
    </row>
    <row r="2440" spans="38:38">
      <c r="AL2440" s="309"/>
    </row>
    <row r="2441" spans="38:38">
      <c r="AL2441" s="309"/>
    </row>
    <row r="2442" spans="38:38">
      <c r="AL2442" s="309"/>
    </row>
    <row r="2443" spans="38:38">
      <c r="AL2443" s="309"/>
    </row>
    <row r="2444" spans="38:38">
      <c r="AL2444" s="309"/>
    </row>
    <row r="2445" spans="38:38">
      <c r="AL2445" s="309"/>
    </row>
    <row r="2446" spans="38:38">
      <c r="AL2446" s="309"/>
    </row>
    <row r="2447" spans="38:38">
      <c r="AL2447" s="309"/>
    </row>
    <row r="2448" spans="38:38">
      <c r="AL2448" s="309"/>
    </row>
    <row r="2449" spans="38:38">
      <c r="AL2449" s="309"/>
    </row>
    <row r="2450" spans="38:38">
      <c r="AL2450" s="309"/>
    </row>
    <row r="2451" spans="38:38">
      <c r="AL2451" s="309"/>
    </row>
    <row r="2452" spans="38:38">
      <c r="AL2452" s="309"/>
    </row>
    <row r="2453" spans="38:38">
      <c r="AL2453" s="309"/>
    </row>
    <row r="2454" spans="38:38">
      <c r="AL2454" s="309"/>
    </row>
    <row r="2455" spans="38:38">
      <c r="AL2455" s="309"/>
    </row>
    <row r="2456" spans="38:38">
      <c r="AL2456" s="309"/>
    </row>
    <row r="2457" spans="38:38">
      <c r="AL2457" s="309"/>
    </row>
    <row r="2458" spans="38:38">
      <c r="AL2458" s="309"/>
    </row>
    <row r="2459" spans="38:38">
      <c r="AL2459" s="309"/>
    </row>
    <row r="2460" spans="38:38">
      <c r="AL2460" s="309"/>
    </row>
    <row r="2461" spans="38:38">
      <c r="AL2461" s="309"/>
    </row>
    <row r="2462" spans="38:38">
      <c r="AL2462" s="309"/>
    </row>
    <row r="2463" spans="38:38">
      <c r="AL2463" s="309"/>
    </row>
    <row r="2464" spans="38:38">
      <c r="AL2464" s="309"/>
    </row>
    <row r="2465" spans="38:38">
      <c r="AL2465" s="309"/>
    </row>
    <row r="2466" spans="38:38">
      <c r="AL2466" s="309"/>
    </row>
    <row r="2467" spans="38:38">
      <c r="AL2467" s="309"/>
    </row>
    <row r="2468" spans="38:38">
      <c r="AL2468" s="309"/>
    </row>
    <row r="2469" spans="38:38">
      <c r="AL2469" s="309"/>
    </row>
    <row r="2470" spans="38:38">
      <c r="AL2470" s="309"/>
    </row>
    <row r="2471" spans="38:38">
      <c r="AL2471" s="309"/>
    </row>
    <row r="2472" spans="38:38">
      <c r="AL2472" s="309"/>
    </row>
    <row r="2473" spans="38:38">
      <c r="AL2473" s="309"/>
    </row>
    <row r="2474" spans="38:38">
      <c r="AL2474" s="309"/>
    </row>
    <row r="2475" spans="38:38">
      <c r="AL2475" s="309"/>
    </row>
    <row r="2476" spans="38:38">
      <c r="AL2476" s="309"/>
    </row>
    <row r="2477" spans="38:38">
      <c r="AL2477" s="309"/>
    </row>
    <row r="2478" spans="38:38">
      <c r="AL2478" s="309"/>
    </row>
    <row r="2479" spans="38:38">
      <c r="AL2479" s="309"/>
    </row>
    <row r="2480" spans="38:38">
      <c r="AL2480" s="309"/>
    </row>
    <row r="2481" spans="38:38">
      <c r="AL2481" s="309"/>
    </row>
    <row r="2482" spans="38:38">
      <c r="AL2482" s="309"/>
    </row>
    <row r="2483" spans="38:38">
      <c r="AL2483" s="309"/>
    </row>
    <row r="2484" spans="38:38">
      <c r="AL2484" s="309"/>
    </row>
    <row r="2485" spans="38:38">
      <c r="AL2485" s="309"/>
    </row>
    <row r="2486" spans="38:38">
      <c r="AL2486" s="309"/>
    </row>
    <row r="2487" spans="38:38">
      <c r="AL2487" s="309"/>
    </row>
    <row r="2488" spans="38:38">
      <c r="AL2488" s="309"/>
    </row>
    <row r="2489" spans="38:38">
      <c r="AL2489" s="309"/>
    </row>
    <row r="2490" spans="38:38">
      <c r="AL2490" s="309"/>
    </row>
    <row r="2491" spans="38:38">
      <c r="AL2491" s="309"/>
    </row>
    <row r="2492" spans="38:38">
      <c r="AL2492" s="309"/>
    </row>
    <row r="2493" spans="38:38">
      <c r="AL2493" s="309"/>
    </row>
    <row r="2494" spans="38:38">
      <c r="AL2494" s="309"/>
    </row>
    <row r="2495" spans="38:38">
      <c r="AL2495" s="309"/>
    </row>
    <row r="2496" spans="38:38">
      <c r="AL2496" s="309"/>
    </row>
    <row r="2497" spans="38:38">
      <c r="AL2497" s="309"/>
    </row>
    <row r="2498" spans="38:38">
      <c r="AL2498" s="309"/>
    </row>
    <row r="2499" spans="38:38">
      <c r="AL2499" s="309"/>
    </row>
    <row r="2500" spans="38:38">
      <c r="AL2500" s="309"/>
    </row>
    <row r="2501" spans="38:38">
      <c r="AL2501" s="309"/>
    </row>
    <row r="2502" spans="38:38">
      <c r="AL2502" s="309"/>
    </row>
    <row r="2503" spans="38:38">
      <c r="AL2503" s="309"/>
    </row>
    <row r="2504" spans="38:38">
      <c r="AL2504" s="309"/>
    </row>
    <row r="2505" spans="38:38">
      <c r="AL2505" s="309"/>
    </row>
    <row r="2506" spans="38:38">
      <c r="AL2506" s="309"/>
    </row>
    <row r="2507" spans="38:38">
      <c r="AL2507" s="309"/>
    </row>
    <row r="2508" spans="38:38">
      <c r="AL2508" s="309"/>
    </row>
    <row r="2509" spans="38:38">
      <c r="AL2509" s="309"/>
    </row>
    <row r="2510" spans="38:38">
      <c r="AL2510" s="309"/>
    </row>
    <row r="2511" spans="38:38">
      <c r="AL2511" s="309"/>
    </row>
    <row r="2512" spans="38:38">
      <c r="AL2512" s="309"/>
    </row>
    <row r="2513" spans="38:38">
      <c r="AL2513" s="309"/>
    </row>
    <row r="2514" spans="38:38">
      <c r="AL2514" s="309"/>
    </row>
    <row r="2515" spans="38:38">
      <c r="AL2515" s="309"/>
    </row>
    <row r="2516" spans="38:38">
      <c r="AL2516" s="309"/>
    </row>
    <row r="2517" spans="38:38">
      <c r="AL2517" s="309"/>
    </row>
    <row r="2518" spans="38:38">
      <c r="AL2518" s="309"/>
    </row>
    <row r="2519" spans="38:38">
      <c r="AL2519" s="309"/>
    </row>
    <row r="2520" spans="38:38">
      <c r="AL2520" s="309"/>
    </row>
    <row r="2521" spans="38:38">
      <c r="AL2521" s="309"/>
    </row>
    <row r="2522" spans="38:38">
      <c r="AL2522" s="309"/>
    </row>
    <row r="2523" spans="38:38">
      <c r="AL2523" s="309"/>
    </row>
    <row r="2524" spans="38:38">
      <c r="AL2524" s="309"/>
    </row>
    <row r="2525" spans="38:38">
      <c r="AL2525" s="309"/>
    </row>
    <row r="2526" spans="38:38">
      <c r="AL2526" s="309"/>
    </row>
    <row r="2527" spans="38:38">
      <c r="AL2527" s="309"/>
    </row>
    <row r="2528" spans="38:38">
      <c r="AL2528" s="309"/>
    </row>
    <row r="2529" spans="38:38">
      <c r="AL2529" s="309"/>
    </row>
    <row r="2530" spans="38:38">
      <c r="AL2530" s="309"/>
    </row>
    <row r="2531" spans="38:38">
      <c r="AL2531" s="309"/>
    </row>
    <row r="2532" spans="38:38">
      <c r="AL2532" s="309"/>
    </row>
    <row r="2533" spans="38:38">
      <c r="AL2533" s="309"/>
    </row>
    <row r="2534" spans="38:38">
      <c r="AL2534" s="309"/>
    </row>
    <row r="2535" spans="38:38">
      <c r="AL2535" s="309"/>
    </row>
    <row r="2536" spans="38:38">
      <c r="AL2536" s="309"/>
    </row>
    <row r="2537" spans="38:38">
      <c r="AL2537" s="309"/>
    </row>
    <row r="2538" spans="38:38">
      <c r="AL2538" s="309"/>
    </row>
    <row r="2539" spans="38:38">
      <c r="AL2539" s="309"/>
    </row>
    <row r="2540" spans="38:38">
      <c r="AL2540" s="309"/>
    </row>
    <row r="2541" spans="38:38">
      <c r="AL2541" s="309"/>
    </row>
    <row r="2542" spans="38:38">
      <c r="AL2542" s="309"/>
    </row>
    <row r="2543" spans="38:38">
      <c r="AL2543" s="309"/>
    </row>
    <row r="2544" spans="38:38">
      <c r="AL2544" s="309"/>
    </row>
    <row r="2545" spans="38:38">
      <c r="AL2545" s="309"/>
    </row>
    <row r="2546" spans="38:38">
      <c r="AL2546" s="309"/>
    </row>
    <row r="2547" spans="38:38">
      <c r="AL2547" s="309"/>
    </row>
    <row r="2548" spans="38:38">
      <c r="AL2548" s="309"/>
    </row>
    <row r="2549" spans="38:38">
      <c r="AL2549" s="309"/>
    </row>
    <row r="2550" spans="38:38">
      <c r="AL2550" s="309"/>
    </row>
    <row r="2551" spans="38:38">
      <c r="AL2551" s="309"/>
    </row>
    <row r="2552" spans="38:38">
      <c r="AL2552" s="309"/>
    </row>
    <row r="2553" spans="38:38">
      <c r="AL2553" s="309"/>
    </row>
    <row r="2554" spans="38:38">
      <c r="AL2554" s="309"/>
    </row>
    <row r="2555" spans="38:38">
      <c r="AL2555" s="309"/>
    </row>
    <row r="2556" spans="38:38">
      <c r="AL2556" s="309"/>
    </row>
    <row r="2557" spans="38:38">
      <c r="AL2557" s="309"/>
    </row>
    <row r="2558" spans="38:38">
      <c r="AL2558" s="309"/>
    </row>
    <row r="2559" spans="38:38">
      <c r="AL2559" s="309"/>
    </row>
    <row r="2560" spans="38:38">
      <c r="AL2560" s="309"/>
    </row>
    <row r="2561" spans="38:38">
      <c r="AL2561" s="309"/>
    </row>
    <row r="2562" spans="38:38">
      <c r="AL2562" s="309"/>
    </row>
    <row r="2563" spans="38:38">
      <c r="AL2563" s="309"/>
    </row>
    <row r="2564" spans="38:38">
      <c r="AL2564" s="309"/>
    </row>
    <row r="2565" spans="38:38">
      <c r="AL2565" s="309"/>
    </row>
    <row r="2566" spans="38:38">
      <c r="AL2566" s="309"/>
    </row>
    <row r="2567" spans="38:38">
      <c r="AL2567" s="309"/>
    </row>
    <row r="2568" spans="38:38">
      <c r="AL2568" s="309"/>
    </row>
    <row r="2569" spans="38:38">
      <c r="AL2569" s="309"/>
    </row>
    <row r="2570" spans="38:38">
      <c r="AL2570" s="309"/>
    </row>
    <row r="2571" spans="38:38">
      <c r="AL2571" s="309"/>
    </row>
    <row r="2572" spans="38:38">
      <c r="AL2572" s="309"/>
    </row>
    <row r="2573" spans="38:38">
      <c r="AL2573" s="309"/>
    </row>
    <row r="2574" spans="38:38">
      <c r="AL2574" s="309"/>
    </row>
    <row r="2575" spans="38:38">
      <c r="AL2575" s="309"/>
    </row>
    <row r="2576" spans="38:38">
      <c r="AL2576" s="309"/>
    </row>
    <row r="2577" spans="38:38">
      <c r="AL2577" s="309"/>
    </row>
    <row r="2578" spans="38:38">
      <c r="AL2578" s="309"/>
    </row>
    <row r="2579" spans="38:38">
      <c r="AL2579" s="309"/>
    </row>
    <row r="2580" spans="38:38">
      <c r="AL2580" s="309"/>
    </row>
    <row r="2581" spans="38:38">
      <c r="AL2581" s="309"/>
    </row>
    <row r="2582" spans="38:38">
      <c r="AL2582" s="309"/>
    </row>
    <row r="2583" spans="38:38">
      <c r="AL2583" s="309"/>
    </row>
    <row r="2584" spans="38:38">
      <c r="AL2584" s="309"/>
    </row>
    <row r="2585" spans="38:38">
      <c r="AL2585" s="309"/>
    </row>
    <row r="2586" spans="38:38">
      <c r="AL2586" s="309"/>
    </row>
    <row r="2587" spans="38:38">
      <c r="AL2587" s="309"/>
    </row>
    <row r="2588" spans="38:38">
      <c r="AL2588" s="309"/>
    </row>
    <row r="2589" spans="38:38">
      <c r="AL2589" s="309"/>
    </row>
    <row r="2590" spans="38:38">
      <c r="AL2590" s="309"/>
    </row>
    <row r="2591" spans="38:38">
      <c r="AL2591" s="309"/>
    </row>
    <row r="2592" spans="38:38">
      <c r="AL2592" s="309"/>
    </row>
    <row r="2593" spans="38:38">
      <c r="AL2593" s="309"/>
    </row>
    <row r="2594" spans="38:38">
      <c r="AL2594" s="309"/>
    </row>
    <row r="2595" spans="38:38">
      <c r="AL2595" s="309"/>
    </row>
    <row r="2596" spans="38:38">
      <c r="AL2596" s="309"/>
    </row>
    <row r="2597" spans="38:38">
      <c r="AL2597" s="309"/>
    </row>
    <row r="2598" spans="38:38">
      <c r="AL2598" s="309"/>
    </row>
    <row r="2599" spans="38:38">
      <c r="AL2599" s="309"/>
    </row>
    <row r="2600" spans="38:38">
      <c r="AL2600" s="309"/>
    </row>
    <row r="2601" spans="38:38">
      <c r="AL2601" s="309"/>
    </row>
    <row r="2602" spans="38:38">
      <c r="AL2602" s="309"/>
    </row>
    <row r="2603" spans="38:38">
      <c r="AL2603" s="309"/>
    </row>
    <row r="2604" spans="38:38">
      <c r="AL2604" s="309"/>
    </row>
    <row r="2605" spans="38:38">
      <c r="AL2605" s="309"/>
    </row>
    <row r="2606" spans="38:38">
      <c r="AL2606" s="309"/>
    </row>
    <row r="2607" spans="38:38">
      <c r="AL2607" s="309"/>
    </row>
    <row r="2608" spans="38:38">
      <c r="AL2608" s="309"/>
    </row>
    <row r="2609" spans="38:38">
      <c r="AL2609" s="309"/>
    </row>
    <row r="2610" spans="38:38">
      <c r="AL2610" s="309"/>
    </row>
    <row r="2611" spans="38:38">
      <c r="AL2611" s="309"/>
    </row>
    <row r="2612" spans="38:38">
      <c r="AL2612" s="309"/>
    </row>
    <row r="2613" spans="38:38">
      <c r="AL2613" s="309"/>
    </row>
    <row r="2614" spans="38:38">
      <c r="AL2614" s="309"/>
    </row>
    <row r="2615" spans="38:38">
      <c r="AL2615" s="309"/>
    </row>
    <row r="2616" spans="38:38">
      <c r="AL2616" s="309"/>
    </row>
    <row r="2617" spans="38:38">
      <c r="AL2617" s="309"/>
    </row>
    <row r="2618" spans="38:38">
      <c r="AL2618" s="309"/>
    </row>
    <row r="2619" spans="38:38">
      <c r="AL2619" s="309"/>
    </row>
    <row r="2620" spans="38:38">
      <c r="AL2620" s="309"/>
    </row>
    <row r="2621" spans="38:38">
      <c r="AL2621" s="309"/>
    </row>
    <row r="2622" spans="38:38">
      <c r="AL2622" s="309"/>
    </row>
    <row r="2623" spans="38:38">
      <c r="AL2623" s="309"/>
    </row>
    <row r="2624" spans="38:38">
      <c r="AL2624" s="309"/>
    </row>
    <row r="2625" spans="38:38">
      <c r="AL2625" s="309"/>
    </row>
    <row r="2626" spans="38:38">
      <c r="AL2626" s="309"/>
    </row>
    <row r="2627" spans="38:38">
      <c r="AL2627" s="309"/>
    </row>
    <row r="2628" spans="38:38">
      <c r="AL2628" s="309"/>
    </row>
    <row r="2629" spans="38:38">
      <c r="AL2629" s="309"/>
    </row>
    <row r="2630" spans="38:38">
      <c r="AL2630" s="309"/>
    </row>
    <row r="2631" spans="38:38">
      <c r="AL2631" s="309"/>
    </row>
    <row r="2632" spans="38:38">
      <c r="AL2632" s="309"/>
    </row>
    <row r="2633" spans="38:38">
      <c r="AL2633" s="309"/>
    </row>
    <row r="2634" spans="38:38">
      <c r="AL2634" s="309"/>
    </row>
    <row r="2635" spans="38:38">
      <c r="AL2635" s="309"/>
    </row>
    <row r="2636" spans="38:38">
      <c r="AL2636" s="309"/>
    </row>
    <row r="2637" spans="38:38">
      <c r="AL2637" s="309"/>
    </row>
    <row r="2638" spans="38:38">
      <c r="AL2638" s="309"/>
    </row>
    <row r="2639" spans="38:38">
      <c r="AL2639" s="309"/>
    </row>
    <row r="2640" spans="38:38">
      <c r="AL2640" s="309"/>
    </row>
    <row r="2641" spans="38:38">
      <c r="AL2641" s="309"/>
    </row>
    <row r="2642" spans="38:38">
      <c r="AL2642" s="309"/>
    </row>
    <row r="2643" spans="38:38">
      <c r="AL2643" s="309"/>
    </row>
    <row r="2644" spans="38:38">
      <c r="AL2644" s="309"/>
    </row>
    <row r="2645" spans="38:38">
      <c r="AL2645" s="309"/>
    </row>
    <row r="2646" spans="38:38">
      <c r="AL2646" s="309"/>
    </row>
    <row r="2647" spans="38:38">
      <c r="AL2647" s="309"/>
    </row>
    <row r="2648" spans="38:38">
      <c r="AL2648" s="309"/>
    </row>
    <row r="2649" spans="38:38">
      <c r="AL2649" s="309"/>
    </row>
    <row r="2650" spans="38:38">
      <c r="AL2650" s="309"/>
    </row>
    <row r="2651" spans="38:38">
      <c r="AL2651" s="309"/>
    </row>
    <row r="2652" spans="38:38">
      <c r="AL2652" s="309"/>
    </row>
    <row r="2653" spans="38:38">
      <c r="AL2653" s="309"/>
    </row>
    <row r="2654" spans="38:38">
      <c r="AL2654" s="309"/>
    </row>
    <row r="2655" spans="38:38">
      <c r="AL2655" s="309"/>
    </row>
    <row r="2656" spans="38:38">
      <c r="AL2656" s="309"/>
    </row>
    <row r="2657" spans="38:38">
      <c r="AL2657" s="309"/>
    </row>
    <row r="2658" spans="38:38">
      <c r="AL2658" s="309"/>
    </row>
    <row r="2659" spans="38:38">
      <c r="AL2659" s="309"/>
    </row>
    <row r="2660" spans="38:38">
      <c r="AL2660" s="309"/>
    </row>
    <row r="2661" spans="38:38">
      <c r="AL2661" s="309"/>
    </row>
    <row r="2662" spans="38:38">
      <c r="AL2662" s="309"/>
    </row>
    <row r="2663" spans="38:38">
      <c r="AL2663" s="309"/>
    </row>
    <row r="2664" spans="38:38">
      <c r="AL2664" s="309"/>
    </row>
    <row r="2665" spans="38:38">
      <c r="AL2665" s="309"/>
    </row>
    <row r="2666" spans="38:38">
      <c r="AL2666" s="309"/>
    </row>
    <row r="2667" spans="38:38">
      <c r="AL2667" s="309"/>
    </row>
    <row r="2668" spans="38:38">
      <c r="AL2668" s="309"/>
    </row>
    <row r="2669" spans="38:38">
      <c r="AL2669" s="309"/>
    </row>
    <row r="2670" spans="38:38">
      <c r="AL2670" s="309"/>
    </row>
    <row r="2671" spans="38:38">
      <c r="AL2671" s="309"/>
    </row>
    <row r="2672" spans="38:38">
      <c r="AL2672" s="309"/>
    </row>
    <row r="2673" spans="38:38">
      <c r="AL2673" s="309"/>
    </row>
    <row r="2674" spans="38:38">
      <c r="AL2674" s="309"/>
    </row>
    <row r="2675" spans="38:38">
      <c r="AL2675" s="309"/>
    </row>
    <row r="2676" spans="38:38">
      <c r="AL2676" s="309"/>
    </row>
    <row r="2677" spans="38:38">
      <c r="AL2677" s="309"/>
    </row>
    <row r="2678" spans="38:38">
      <c r="AL2678" s="309"/>
    </row>
    <row r="2679" spans="38:38">
      <c r="AL2679" s="309"/>
    </row>
    <row r="2680" spans="38:38">
      <c r="AL2680" s="309"/>
    </row>
    <row r="2681" spans="38:38">
      <c r="AL2681" s="309"/>
    </row>
    <row r="2682" spans="38:38">
      <c r="AL2682" s="309"/>
    </row>
    <row r="2683" spans="38:38">
      <c r="AL2683" s="309"/>
    </row>
    <row r="2684" spans="38:38">
      <c r="AL2684" s="309"/>
    </row>
    <row r="2685" spans="38:38">
      <c r="AL2685" s="309"/>
    </row>
    <row r="2686" spans="38:38">
      <c r="AL2686" s="309"/>
    </row>
    <row r="2687" spans="38:38">
      <c r="AL2687" s="309"/>
    </row>
    <row r="2688" spans="38:38">
      <c r="AL2688" s="309"/>
    </row>
    <row r="2689" spans="38:38">
      <c r="AL2689" s="309"/>
    </row>
    <row r="2690" spans="38:38">
      <c r="AL2690" s="309"/>
    </row>
    <row r="2691" spans="38:38">
      <c r="AL2691" s="309"/>
    </row>
    <row r="2692" spans="38:38">
      <c r="AL2692" s="309"/>
    </row>
    <row r="2693" spans="38:38">
      <c r="AL2693" s="309"/>
    </row>
    <row r="2694" spans="38:38">
      <c r="AL2694" s="309"/>
    </row>
    <row r="2695" spans="38:38">
      <c r="AL2695" s="309"/>
    </row>
    <row r="2696" spans="38:38">
      <c r="AL2696" s="309"/>
    </row>
    <row r="2697" spans="38:38">
      <c r="AL2697" s="309"/>
    </row>
    <row r="2698" spans="38:38">
      <c r="AL2698" s="309"/>
    </row>
    <row r="2699" spans="38:38">
      <c r="AL2699" s="309"/>
    </row>
    <row r="2700" spans="38:38">
      <c r="AL2700" s="309"/>
    </row>
    <row r="2701" spans="38:38">
      <c r="AL2701" s="309"/>
    </row>
    <row r="2702" spans="38:38">
      <c r="AL2702" s="309"/>
    </row>
    <row r="2703" spans="38:38">
      <c r="AL2703" s="309"/>
    </row>
    <row r="2704" spans="38:38">
      <c r="AL2704" s="309"/>
    </row>
    <row r="2705" spans="38:38">
      <c r="AL2705" s="309"/>
    </row>
    <row r="2706" spans="38:38">
      <c r="AL2706" s="309"/>
    </row>
    <row r="2707" spans="38:38">
      <c r="AL2707" s="309"/>
    </row>
    <row r="2708" spans="38:38">
      <c r="AL2708" s="309"/>
    </row>
    <row r="2709" spans="38:38">
      <c r="AL2709" s="309"/>
    </row>
    <row r="2710" spans="38:38">
      <c r="AL2710" s="309"/>
    </row>
    <row r="2711" spans="38:38">
      <c r="AL2711" s="309"/>
    </row>
    <row r="2712" spans="38:38">
      <c r="AL2712" s="309"/>
    </row>
    <row r="2713" spans="38:38">
      <c r="AL2713" s="309"/>
    </row>
    <row r="2714" spans="38:38">
      <c r="AL2714" s="309"/>
    </row>
    <row r="2715" spans="38:38">
      <c r="AL2715" s="309"/>
    </row>
    <row r="2716" spans="38:38">
      <c r="AL2716" s="309"/>
    </row>
    <row r="2717" spans="38:38">
      <c r="AL2717" s="309"/>
    </row>
    <row r="2718" spans="38:38">
      <c r="AL2718" s="309"/>
    </row>
    <row r="2719" spans="38:38">
      <c r="AL2719" s="309"/>
    </row>
    <row r="2720" spans="38:38">
      <c r="AL2720" s="309"/>
    </row>
    <row r="2721" spans="38:38">
      <c r="AL2721" s="309"/>
    </row>
    <row r="2722" spans="38:38">
      <c r="AL2722" s="309"/>
    </row>
    <row r="2723" spans="38:38">
      <c r="AL2723" s="309"/>
    </row>
    <row r="2724" spans="38:38">
      <c r="AL2724" s="309"/>
    </row>
    <row r="2725" spans="38:38">
      <c r="AL2725" s="309"/>
    </row>
    <row r="2726" spans="38:38">
      <c r="AL2726" s="309"/>
    </row>
    <row r="2727" spans="38:38">
      <c r="AL2727" s="309"/>
    </row>
    <row r="2728" spans="38:38">
      <c r="AL2728" s="309"/>
    </row>
    <row r="2729" spans="38:38">
      <c r="AL2729" s="309"/>
    </row>
    <row r="2730" spans="38:38">
      <c r="AL2730" s="309"/>
    </row>
    <row r="2731" spans="38:38">
      <c r="AL2731" s="309"/>
    </row>
    <row r="2732" spans="38:38">
      <c r="AL2732" s="309"/>
    </row>
    <row r="2733" spans="38:38">
      <c r="AL2733" s="309"/>
    </row>
    <row r="2734" spans="38:38">
      <c r="AL2734" s="309"/>
    </row>
    <row r="2735" spans="38:38">
      <c r="AL2735" s="309"/>
    </row>
    <row r="2736" spans="38:38">
      <c r="AL2736" s="309"/>
    </row>
    <row r="2737" spans="38:38">
      <c r="AL2737" s="309"/>
    </row>
    <row r="2738" spans="38:38">
      <c r="AL2738" s="309"/>
    </row>
    <row r="2739" spans="38:38">
      <c r="AL2739" s="309"/>
    </row>
    <row r="2740" spans="38:38">
      <c r="AL2740" s="309"/>
    </row>
    <row r="2741" spans="38:38">
      <c r="AL2741" s="309"/>
    </row>
    <row r="2742" spans="38:38">
      <c r="AL2742" s="309"/>
    </row>
    <row r="2743" spans="38:38">
      <c r="AL2743" s="309"/>
    </row>
    <row r="2744" spans="38:38">
      <c r="AL2744" s="309"/>
    </row>
    <row r="2745" spans="38:38">
      <c r="AL2745" s="309"/>
    </row>
    <row r="2746" spans="38:38">
      <c r="AL2746" s="309"/>
    </row>
    <row r="2747" spans="38:38">
      <c r="AL2747" s="309"/>
    </row>
    <row r="2748" spans="38:38">
      <c r="AL2748" s="309"/>
    </row>
    <row r="2749" spans="38:38">
      <c r="AL2749" s="309"/>
    </row>
    <row r="2750" spans="38:38">
      <c r="AL2750" s="309"/>
    </row>
    <row r="2751" spans="38:38">
      <c r="AL2751" s="309"/>
    </row>
    <row r="2752" spans="38:38">
      <c r="AL2752" s="309"/>
    </row>
    <row r="2753" spans="38:38">
      <c r="AL2753" s="309"/>
    </row>
    <row r="2754" spans="38:38">
      <c r="AL2754" s="309"/>
    </row>
    <row r="2755" spans="38:38">
      <c r="AL2755" s="309"/>
    </row>
    <row r="2756" spans="38:38">
      <c r="AL2756" s="309"/>
    </row>
    <row r="2757" spans="38:38">
      <c r="AL2757" s="309"/>
    </row>
    <row r="2758" spans="38:38">
      <c r="AL2758" s="309"/>
    </row>
    <row r="2759" spans="38:38">
      <c r="AL2759" s="309"/>
    </row>
    <row r="2760" spans="38:38">
      <c r="AL2760" s="309"/>
    </row>
    <row r="2761" spans="38:38">
      <c r="AL2761" s="309"/>
    </row>
    <row r="2762" spans="38:38">
      <c r="AL2762" s="309"/>
    </row>
    <row r="2763" spans="38:38">
      <c r="AL2763" s="309"/>
    </row>
    <row r="2764" spans="38:38">
      <c r="AL2764" s="309"/>
    </row>
    <row r="2765" spans="38:38">
      <c r="AL2765" s="309"/>
    </row>
    <row r="2766" spans="38:38">
      <c r="AL2766" s="309"/>
    </row>
    <row r="2767" spans="38:38">
      <c r="AL2767" s="309"/>
    </row>
    <row r="2768" spans="38:38">
      <c r="AL2768" s="309"/>
    </row>
    <row r="2769" spans="38:38">
      <c r="AL2769" s="309"/>
    </row>
    <row r="2770" spans="38:38">
      <c r="AL2770" s="309"/>
    </row>
    <row r="2771" spans="38:38">
      <c r="AL2771" s="309"/>
    </row>
    <row r="2772" spans="38:38">
      <c r="AL2772" s="309"/>
    </row>
    <row r="2773" spans="38:38">
      <c r="AL2773" s="309"/>
    </row>
    <row r="2774" spans="38:38">
      <c r="AL2774" s="309"/>
    </row>
    <row r="2775" spans="38:38">
      <c r="AL2775" s="309"/>
    </row>
    <row r="2776" spans="38:38">
      <c r="AL2776" s="309"/>
    </row>
    <row r="2777" spans="38:38">
      <c r="AL2777" s="309"/>
    </row>
    <row r="2778" spans="38:38">
      <c r="AL2778" s="309"/>
    </row>
    <row r="2779" spans="38:38">
      <c r="AL2779" s="309"/>
    </row>
    <row r="2780" spans="38:38">
      <c r="AL2780" s="309"/>
    </row>
    <row r="2781" spans="38:38">
      <c r="AL2781" s="309"/>
    </row>
    <row r="2782" spans="38:38">
      <c r="AL2782" s="309"/>
    </row>
    <row r="2783" spans="38:38">
      <c r="AL2783" s="309"/>
    </row>
    <row r="2784" spans="38:38">
      <c r="AL2784" s="309"/>
    </row>
    <row r="2785" spans="38:38">
      <c r="AL2785" s="309"/>
    </row>
    <row r="2786" spans="38:38">
      <c r="AL2786" s="309"/>
    </row>
    <row r="2787" spans="38:38">
      <c r="AL2787" s="309"/>
    </row>
    <row r="2788" spans="38:38">
      <c r="AL2788" s="309"/>
    </row>
    <row r="2789" spans="38:38">
      <c r="AL2789" s="309"/>
    </row>
    <row r="2790" spans="38:38">
      <c r="AL2790" s="309"/>
    </row>
    <row r="2791" spans="38:38">
      <c r="AL2791" s="309"/>
    </row>
    <row r="2792" spans="38:38">
      <c r="AL2792" s="309"/>
    </row>
    <row r="2793" spans="38:38">
      <c r="AL2793" s="309"/>
    </row>
    <row r="2794" spans="38:38">
      <c r="AL2794" s="309"/>
    </row>
    <row r="2795" spans="38:38">
      <c r="AL2795" s="309"/>
    </row>
    <row r="2796" spans="38:38">
      <c r="AL2796" s="309"/>
    </row>
    <row r="2797" spans="38:38">
      <c r="AL2797" s="309"/>
    </row>
    <row r="2798" spans="38:38">
      <c r="AL2798" s="309"/>
    </row>
    <row r="2799" spans="38:38">
      <c r="AL2799" s="309"/>
    </row>
    <row r="2800" spans="38:38">
      <c r="AL2800" s="309"/>
    </row>
    <row r="2801" spans="38:38">
      <c r="AL2801" s="309"/>
    </row>
    <row r="2802" spans="38:38">
      <c r="AL2802" s="309"/>
    </row>
    <row r="2803" spans="38:38">
      <c r="AL2803" s="309"/>
    </row>
    <row r="2804" spans="38:38">
      <c r="AL2804" s="309"/>
    </row>
    <row r="2805" spans="38:38">
      <c r="AL2805" s="309"/>
    </row>
    <row r="2806" spans="38:38">
      <c r="AL2806" s="309"/>
    </row>
    <row r="2807" spans="38:38">
      <c r="AL2807" s="309"/>
    </row>
    <row r="2808" spans="38:38">
      <c r="AL2808" s="309"/>
    </row>
    <row r="2809" spans="38:38">
      <c r="AL2809" s="309"/>
    </row>
    <row r="2810" spans="38:38">
      <c r="AL2810" s="309"/>
    </row>
    <row r="2811" spans="38:38">
      <c r="AL2811" s="309"/>
    </row>
    <row r="2812" spans="38:38">
      <c r="AL2812" s="309"/>
    </row>
    <row r="2813" spans="38:38">
      <c r="AL2813" s="309"/>
    </row>
    <row r="2814" spans="38:38">
      <c r="AL2814" s="309"/>
    </row>
    <row r="2815" spans="38:38">
      <c r="AL2815" s="309"/>
    </row>
    <row r="2816" spans="38:38">
      <c r="AL2816" s="309"/>
    </row>
    <row r="2817" spans="38:38">
      <c r="AL2817" s="309"/>
    </row>
    <row r="2818" spans="38:38">
      <c r="AL2818" s="309"/>
    </row>
    <row r="2819" spans="38:38">
      <c r="AL2819" s="309"/>
    </row>
    <row r="2820" spans="38:38">
      <c r="AL2820" s="309"/>
    </row>
    <row r="2821" spans="38:38">
      <c r="AL2821" s="309"/>
    </row>
    <row r="2822" spans="38:38">
      <c r="AL2822" s="309"/>
    </row>
    <row r="2823" spans="38:38">
      <c r="AL2823" s="309"/>
    </row>
    <row r="2824" spans="38:38">
      <c r="AL2824" s="309"/>
    </row>
    <row r="2825" spans="38:38">
      <c r="AL2825" s="309"/>
    </row>
    <row r="2826" spans="38:38">
      <c r="AL2826" s="309"/>
    </row>
    <row r="2827" spans="38:38">
      <c r="AL2827" s="309"/>
    </row>
    <row r="2828" spans="38:38">
      <c r="AL2828" s="309"/>
    </row>
    <row r="2829" spans="38:38">
      <c r="AL2829" s="309"/>
    </row>
    <row r="2830" spans="38:38">
      <c r="AL2830" s="309"/>
    </row>
    <row r="2831" spans="38:38">
      <c r="AL2831" s="309"/>
    </row>
    <row r="2832" spans="38:38">
      <c r="AL2832" s="309"/>
    </row>
    <row r="2833" spans="38:38">
      <c r="AL2833" s="309"/>
    </row>
    <row r="2834" spans="38:38">
      <c r="AL2834" s="309"/>
    </row>
    <row r="2835" spans="38:38">
      <c r="AL2835" s="309"/>
    </row>
    <row r="2836" spans="38:38">
      <c r="AL2836" s="309"/>
    </row>
    <row r="2837" spans="38:38">
      <c r="AL2837" s="309"/>
    </row>
    <row r="2838" spans="38:38">
      <c r="AL2838" s="309"/>
    </row>
    <row r="2839" spans="38:38">
      <c r="AL2839" s="309"/>
    </row>
    <row r="2840" spans="38:38">
      <c r="AL2840" s="309"/>
    </row>
    <row r="2841" spans="38:38">
      <c r="AL2841" s="309"/>
    </row>
    <row r="2842" spans="38:38">
      <c r="AL2842" s="309"/>
    </row>
    <row r="2843" spans="38:38">
      <c r="AL2843" s="309"/>
    </row>
    <row r="2844" spans="38:38">
      <c r="AL2844" s="309"/>
    </row>
    <row r="2845" spans="38:38">
      <c r="AL2845" s="309"/>
    </row>
    <row r="2846" spans="38:38">
      <c r="AL2846" s="309"/>
    </row>
    <row r="2847" spans="38:38">
      <c r="AL2847" s="309"/>
    </row>
    <row r="2848" spans="38:38">
      <c r="AL2848" s="309"/>
    </row>
    <row r="2849" spans="38:38">
      <c r="AL2849" s="309"/>
    </row>
    <row r="2850" spans="38:38">
      <c r="AL2850" s="309"/>
    </row>
    <row r="2851" spans="38:38">
      <c r="AL2851" s="309"/>
    </row>
    <row r="2852" spans="38:38">
      <c r="AL2852" s="309"/>
    </row>
    <row r="2853" spans="38:38">
      <c r="AL2853" s="309"/>
    </row>
    <row r="2854" spans="38:38">
      <c r="AL2854" s="309"/>
    </row>
    <row r="2855" spans="38:38">
      <c r="AL2855" s="309"/>
    </row>
    <row r="2856" spans="38:38">
      <c r="AL2856" s="309"/>
    </row>
    <row r="2857" spans="38:38">
      <c r="AL2857" s="309"/>
    </row>
    <row r="2858" spans="38:38">
      <c r="AL2858" s="309"/>
    </row>
    <row r="2859" spans="38:38">
      <c r="AL2859" s="309"/>
    </row>
    <row r="2860" spans="38:38">
      <c r="AL2860" s="309"/>
    </row>
    <row r="2861" spans="38:38">
      <c r="AL2861" s="309"/>
    </row>
    <row r="2862" spans="38:38">
      <c r="AL2862" s="309"/>
    </row>
    <row r="2863" spans="38:38">
      <c r="AL2863" s="309"/>
    </row>
    <row r="2864" spans="38:38">
      <c r="AL2864" s="309"/>
    </row>
    <row r="2865" spans="38:38">
      <c r="AL2865" s="309"/>
    </row>
    <row r="2866" spans="38:38">
      <c r="AL2866" s="309"/>
    </row>
    <row r="2867" spans="38:38">
      <c r="AL2867" s="309"/>
    </row>
    <row r="2868" spans="38:38">
      <c r="AL2868" s="309"/>
    </row>
    <row r="2869" spans="38:38">
      <c r="AL2869" s="309"/>
    </row>
    <row r="2870" spans="38:38">
      <c r="AL2870" s="309"/>
    </row>
    <row r="2871" spans="38:38">
      <c r="AL2871" s="309"/>
    </row>
    <row r="2872" spans="38:38">
      <c r="AL2872" s="309"/>
    </row>
    <row r="2873" spans="38:38">
      <c r="AL2873" s="309"/>
    </row>
    <row r="2874" spans="38:38">
      <c r="AL2874" s="309"/>
    </row>
    <row r="2875" spans="38:38">
      <c r="AL2875" s="309"/>
    </row>
    <row r="2876" spans="38:38">
      <c r="AL2876" s="309"/>
    </row>
    <row r="2877" spans="38:38">
      <c r="AL2877" s="309"/>
    </row>
    <row r="2878" spans="38:38">
      <c r="AL2878" s="309"/>
    </row>
    <row r="2879" spans="38:38">
      <c r="AL2879" s="309"/>
    </row>
    <row r="2880" spans="38:38">
      <c r="AL2880" s="309"/>
    </row>
    <row r="2881" spans="38:38">
      <c r="AL2881" s="309"/>
    </row>
    <row r="2882" spans="38:38">
      <c r="AL2882" s="309"/>
    </row>
    <row r="2883" spans="38:38">
      <c r="AL2883" s="309"/>
    </row>
    <row r="2884" spans="38:38">
      <c r="AL2884" s="309"/>
    </row>
    <row r="2885" spans="38:38">
      <c r="AL2885" s="309"/>
    </row>
    <row r="2886" spans="38:38">
      <c r="AL2886" s="309"/>
    </row>
    <row r="2887" spans="38:38">
      <c r="AL2887" s="309"/>
    </row>
    <row r="2888" spans="38:38">
      <c r="AL2888" s="309"/>
    </row>
    <row r="2889" spans="38:38">
      <c r="AL2889" s="309"/>
    </row>
    <row r="2890" spans="38:38">
      <c r="AL2890" s="309"/>
    </row>
    <row r="2891" spans="38:38">
      <c r="AL2891" s="309"/>
    </row>
    <row r="2892" spans="38:38">
      <c r="AL2892" s="309"/>
    </row>
    <row r="2893" spans="38:38">
      <c r="AL2893" s="309"/>
    </row>
    <row r="2894" spans="38:38">
      <c r="AL2894" s="309"/>
    </row>
    <row r="2895" spans="38:38">
      <c r="AL2895" s="309"/>
    </row>
    <row r="2896" spans="38:38">
      <c r="AL2896" s="309"/>
    </row>
    <row r="2897" spans="38:38">
      <c r="AL2897" s="309"/>
    </row>
    <row r="2898" spans="38:38">
      <c r="AL2898" s="309"/>
    </row>
    <row r="2899" spans="38:38">
      <c r="AL2899" s="309"/>
    </row>
    <row r="2900" spans="38:38">
      <c r="AL2900" s="309"/>
    </row>
    <row r="2901" spans="38:38">
      <c r="AL2901" s="309"/>
    </row>
    <row r="2902" spans="38:38">
      <c r="AL2902" s="309"/>
    </row>
    <row r="2903" spans="38:38">
      <c r="AL2903" s="309"/>
    </row>
    <row r="2904" spans="38:38">
      <c r="AL2904" s="309"/>
    </row>
    <row r="2905" spans="38:38">
      <c r="AL2905" s="309"/>
    </row>
    <row r="2906" spans="38:38">
      <c r="AL2906" s="309"/>
    </row>
    <row r="2907" spans="38:38">
      <c r="AL2907" s="309"/>
    </row>
    <row r="2908" spans="38:38">
      <c r="AL2908" s="309"/>
    </row>
    <row r="2909" spans="38:38">
      <c r="AL2909" s="309"/>
    </row>
    <row r="2910" spans="38:38">
      <c r="AL2910" s="309"/>
    </row>
    <row r="2911" spans="38:38">
      <c r="AL2911" s="309"/>
    </row>
    <row r="2912" spans="38:38">
      <c r="AL2912" s="309"/>
    </row>
    <row r="2913" spans="38:38">
      <c r="AL2913" s="309"/>
    </row>
    <row r="2914" spans="38:38">
      <c r="AL2914" s="309"/>
    </row>
    <row r="2915" spans="38:38">
      <c r="AL2915" s="309"/>
    </row>
    <row r="2916" spans="38:38">
      <c r="AL2916" s="309"/>
    </row>
    <row r="2917" spans="38:38">
      <c r="AL2917" s="309"/>
    </row>
    <row r="2918" spans="38:38">
      <c r="AL2918" s="309"/>
    </row>
    <row r="2919" spans="38:38">
      <c r="AL2919" s="309"/>
    </row>
    <row r="2920" spans="38:38">
      <c r="AL2920" s="309"/>
    </row>
    <row r="2921" spans="38:38">
      <c r="AL2921" s="309"/>
    </row>
    <row r="2922" spans="38:38">
      <c r="AL2922" s="309"/>
    </row>
    <row r="2923" spans="38:38">
      <c r="AL2923" s="309"/>
    </row>
    <row r="2924" spans="38:38">
      <c r="AL2924" s="309"/>
    </row>
    <row r="2925" spans="38:38">
      <c r="AL2925" s="309"/>
    </row>
    <row r="2926" spans="38:38">
      <c r="AL2926" s="309"/>
    </row>
    <row r="2927" spans="38:38">
      <c r="AL2927" s="309"/>
    </row>
    <row r="2928" spans="38:38">
      <c r="AL2928" s="309"/>
    </row>
    <row r="2929" spans="38:38">
      <c r="AL2929" s="309"/>
    </row>
    <row r="2930" spans="38:38">
      <c r="AL2930" s="309"/>
    </row>
    <row r="2931" spans="38:38">
      <c r="AL2931" s="309"/>
    </row>
    <row r="2932" spans="38:38">
      <c r="AL2932" s="309"/>
    </row>
    <row r="2933" spans="38:38">
      <c r="AL2933" s="309"/>
    </row>
    <row r="2934" spans="38:38">
      <c r="AL2934" s="309"/>
    </row>
    <row r="2935" spans="38:38">
      <c r="AL2935" s="309"/>
    </row>
    <row r="2936" spans="38:38">
      <c r="AL2936" s="309"/>
    </row>
    <row r="2937" spans="38:38">
      <c r="AL2937" s="309"/>
    </row>
    <row r="2938" spans="38:38">
      <c r="AL2938" s="309"/>
    </row>
    <row r="2939" spans="38:38">
      <c r="AL2939" s="309"/>
    </row>
    <row r="2940" spans="38:38">
      <c r="AL2940" s="309"/>
    </row>
    <row r="2941" spans="38:38">
      <c r="AL2941" s="309"/>
    </row>
    <row r="2942" spans="38:38">
      <c r="AL2942" s="309"/>
    </row>
    <row r="2943" spans="38:38">
      <c r="AL2943" s="309"/>
    </row>
    <row r="2944" spans="38:38">
      <c r="AL2944" s="309"/>
    </row>
    <row r="2945" spans="38:38">
      <c r="AL2945" s="309"/>
    </row>
    <row r="2946" spans="38:38">
      <c r="AL2946" s="309"/>
    </row>
    <row r="2947" spans="38:38">
      <c r="AL2947" s="309"/>
    </row>
    <row r="2948" spans="38:38">
      <c r="AL2948" s="309"/>
    </row>
    <row r="2949" spans="38:38">
      <c r="AL2949" s="309"/>
    </row>
    <row r="2950" spans="38:38">
      <c r="AL2950" s="309"/>
    </row>
    <row r="2951" spans="38:38">
      <c r="AL2951" s="309"/>
    </row>
    <row r="2952" spans="38:38">
      <c r="AL2952" s="309"/>
    </row>
    <row r="2953" spans="38:38">
      <c r="AL2953" s="309"/>
    </row>
    <row r="2954" spans="38:38">
      <c r="AL2954" s="309"/>
    </row>
    <row r="2955" spans="38:38">
      <c r="AL2955" s="309"/>
    </row>
    <row r="2956" spans="38:38">
      <c r="AL2956" s="309"/>
    </row>
    <row r="2957" spans="38:38">
      <c r="AL2957" s="309"/>
    </row>
    <row r="2958" spans="38:38">
      <c r="AL2958" s="309"/>
    </row>
    <row r="2959" spans="38:38">
      <c r="AL2959" s="309"/>
    </row>
    <row r="2960" spans="38:38">
      <c r="AL2960" s="309"/>
    </row>
    <row r="2961" spans="38:38">
      <c r="AL2961" s="309"/>
    </row>
    <row r="2962" spans="38:38">
      <c r="AL2962" s="309"/>
    </row>
    <row r="2963" spans="38:38">
      <c r="AL2963" s="309"/>
    </row>
    <row r="2964" spans="38:38">
      <c r="AL2964" s="309"/>
    </row>
    <row r="2965" spans="38:38">
      <c r="AL2965" s="309"/>
    </row>
    <row r="2966" spans="38:38">
      <c r="AL2966" s="309"/>
    </row>
    <row r="2967" spans="38:38">
      <c r="AL2967" s="309"/>
    </row>
    <row r="2968" spans="38:38">
      <c r="AL2968" s="309"/>
    </row>
    <row r="2969" spans="38:38">
      <c r="AL2969" s="309"/>
    </row>
    <row r="2970" spans="38:38">
      <c r="AL2970" s="309"/>
    </row>
    <row r="2971" spans="38:38">
      <c r="AL2971" s="309"/>
    </row>
    <row r="2972" spans="38:38">
      <c r="AL2972" s="309"/>
    </row>
    <row r="2973" spans="38:38">
      <c r="AL2973" s="309"/>
    </row>
    <row r="2974" spans="38:38">
      <c r="AL2974" s="309"/>
    </row>
    <row r="2975" spans="38:38">
      <c r="AL2975" s="309"/>
    </row>
    <row r="2976" spans="38:38">
      <c r="AL2976" s="309"/>
    </row>
    <row r="2977" spans="38:38">
      <c r="AL2977" s="309"/>
    </row>
    <row r="2978" spans="38:38">
      <c r="AL2978" s="309"/>
    </row>
    <row r="2979" spans="38:38">
      <c r="AL2979" s="309"/>
    </row>
    <row r="2980" spans="38:38">
      <c r="AL2980" s="309"/>
    </row>
    <row r="2981" spans="38:38">
      <c r="AL2981" s="309"/>
    </row>
    <row r="2982" spans="38:38">
      <c r="AL2982" s="309"/>
    </row>
    <row r="2983" spans="38:38">
      <c r="AL2983" s="309"/>
    </row>
    <row r="2984" spans="38:38">
      <c r="AL2984" s="309"/>
    </row>
    <row r="2985" spans="38:38">
      <c r="AL2985" s="309"/>
    </row>
    <row r="2986" spans="38:38">
      <c r="AL2986" s="309"/>
    </row>
    <row r="2987" spans="38:38">
      <c r="AL2987" s="309"/>
    </row>
    <row r="2988" spans="38:38">
      <c r="AL2988" s="309"/>
    </row>
    <row r="2989" spans="38:38">
      <c r="AL2989" s="309"/>
    </row>
    <row r="2990" spans="38:38">
      <c r="AL2990" s="309"/>
    </row>
    <row r="2991" spans="38:38">
      <c r="AL2991" s="309"/>
    </row>
    <row r="2992" spans="38:38">
      <c r="AL2992" s="309"/>
    </row>
    <row r="2993" spans="38:38">
      <c r="AL2993" s="309"/>
    </row>
    <row r="2994" spans="38:38">
      <c r="AL2994" s="309"/>
    </row>
    <row r="2995" spans="38:38">
      <c r="AL2995" s="309"/>
    </row>
    <row r="2996" spans="38:38">
      <c r="AL2996" s="309"/>
    </row>
    <row r="2997" spans="38:38">
      <c r="AL2997" s="309"/>
    </row>
    <row r="2998" spans="38:38">
      <c r="AL2998" s="309"/>
    </row>
    <row r="2999" spans="38:38">
      <c r="AL2999" s="309"/>
    </row>
    <row r="3000" spans="38:38">
      <c r="AL3000" s="309"/>
    </row>
    <row r="3001" spans="38:38">
      <c r="AL3001" s="309"/>
    </row>
    <row r="3002" spans="38:38">
      <c r="AL3002" s="309"/>
    </row>
    <row r="3003" spans="38:38">
      <c r="AL3003" s="309"/>
    </row>
    <row r="3004" spans="38:38">
      <c r="AL3004" s="309"/>
    </row>
    <row r="3005" spans="38:38">
      <c r="AL3005" s="309"/>
    </row>
    <row r="3006" spans="38:38">
      <c r="AL3006" s="309"/>
    </row>
    <row r="3007" spans="38:38">
      <c r="AL3007" s="309"/>
    </row>
    <row r="3008" spans="38:38">
      <c r="AL3008" s="309"/>
    </row>
    <row r="3009" spans="38:38">
      <c r="AL3009" s="309"/>
    </row>
    <row r="3010" spans="38:38">
      <c r="AL3010" s="309"/>
    </row>
    <row r="3011" spans="38:38">
      <c r="AL3011" s="309"/>
    </row>
    <row r="3012" spans="38:38">
      <c r="AL3012" s="309"/>
    </row>
    <row r="3013" spans="38:38">
      <c r="AL3013" s="309"/>
    </row>
    <row r="3014" spans="38:38">
      <c r="AL3014" s="309"/>
    </row>
    <row r="3015" spans="38:38">
      <c r="AL3015" s="309"/>
    </row>
    <row r="3016" spans="38:38">
      <c r="AL3016" s="309"/>
    </row>
    <row r="3017" spans="38:38">
      <c r="AL3017" s="309"/>
    </row>
    <row r="3018" spans="38:38">
      <c r="AL3018" s="309"/>
    </row>
    <row r="3019" spans="38:38">
      <c r="AL3019" s="309"/>
    </row>
    <row r="3020" spans="38:38">
      <c r="AL3020" s="309"/>
    </row>
    <row r="3021" spans="38:38">
      <c r="AL3021" s="309"/>
    </row>
    <row r="3022" spans="38:38">
      <c r="AL3022" s="309"/>
    </row>
    <row r="3023" spans="38:38">
      <c r="AL3023" s="309"/>
    </row>
    <row r="3024" spans="38:38">
      <c r="AL3024" s="309"/>
    </row>
    <row r="3025" spans="38:38">
      <c r="AL3025" s="309"/>
    </row>
    <row r="3026" spans="38:38">
      <c r="AL3026" s="309"/>
    </row>
    <row r="3027" spans="38:38">
      <c r="AL3027" s="309"/>
    </row>
    <row r="3028" spans="38:38">
      <c r="AL3028" s="309"/>
    </row>
    <row r="3029" spans="38:38">
      <c r="AL3029" s="309"/>
    </row>
    <row r="3030" spans="38:38">
      <c r="AL3030" s="309"/>
    </row>
    <row r="3031" spans="38:38">
      <c r="AL3031" s="309"/>
    </row>
    <row r="3032" spans="38:38">
      <c r="AL3032" s="309"/>
    </row>
    <row r="3033" spans="38:38">
      <c r="AL3033" s="309"/>
    </row>
    <row r="3034" spans="38:38">
      <c r="AL3034" s="309"/>
    </row>
    <row r="3035" spans="38:38">
      <c r="AL3035" s="309"/>
    </row>
    <row r="3036" spans="38:38">
      <c r="AL3036" s="309"/>
    </row>
    <row r="3037" spans="38:38">
      <c r="AL3037" s="309"/>
    </row>
    <row r="3038" spans="38:38">
      <c r="AL3038" s="309"/>
    </row>
    <row r="3039" spans="38:38">
      <c r="AL3039" s="309"/>
    </row>
    <row r="3040" spans="38:38">
      <c r="AL3040" s="309"/>
    </row>
    <row r="3041" spans="38:38">
      <c r="AL3041" s="309"/>
    </row>
    <row r="3042" spans="38:38">
      <c r="AL3042" s="309"/>
    </row>
    <row r="3043" spans="38:38">
      <c r="AL3043" s="309"/>
    </row>
    <row r="3044" spans="38:38">
      <c r="AL3044" s="309"/>
    </row>
    <row r="3045" spans="38:38">
      <c r="AL3045" s="309"/>
    </row>
    <row r="3046" spans="38:38">
      <c r="AL3046" s="309"/>
    </row>
    <row r="3047" spans="38:38">
      <c r="AL3047" s="309"/>
    </row>
    <row r="3048" spans="38:38">
      <c r="AL3048" s="309"/>
    </row>
    <row r="3049" spans="38:38">
      <c r="AL3049" s="309"/>
    </row>
    <row r="3050" spans="38:38">
      <c r="AL3050" s="309"/>
    </row>
    <row r="3051" spans="38:38">
      <c r="AL3051" s="309"/>
    </row>
    <row r="3052" spans="38:38">
      <c r="AL3052" s="309"/>
    </row>
    <row r="3053" spans="38:38">
      <c r="AL3053" s="309"/>
    </row>
    <row r="3054" spans="38:38">
      <c r="AL3054" s="309"/>
    </row>
    <row r="3055" spans="38:38">
      <c r="AL3055" s="309"/>
    </row>
    <row r="3056" spans="38:38">
      <c r="AL3056" s="309"/>
    </row>
    <row r="3057" spans="38:38">
      <c r="AL3057" s="309"/>
    </row>
    <row r="3058" spans="38:38">
      <c r="AL3058" s="309"/>
    </row>
    <row r="3059" spans="38:38">
      <c r="AL3059" s="309"/>
    </row>
    <row r="3060" spans="38:38">
      <c r="AL3060" s="309"/>
    </row>
    <row r="3061" spans="38:38">
      <c r="AL3061" s="309"/>
    </row>
    <row r="3062" spans="38:38">
      <c r="AL3062" s="309"/>
    </row>
    <row r="3063" spans="38:38">
      <c r="AL3063" s="309"/>
    </row>
    <row r="3064" spans="38:38">
      <c r="AL3064" s="309"/>
    </row>
    <row r="3065" spans="38:38">
      <c r="AL3065" s="309"/>
    </row>
    <row r="3066" spans="38:38">
      <c r="AL3066" s="309"/>
    </row>
    <row r="3067" spans="38:38">
      <c r="AL3067" s="309"/>
    </row>
    <row r="3068" spans="38:38">
      <c r="AL3068" s="309"/>
    </row>
    <row r="3069" spans="38:38">
      <c r="AL3069" s="309"/>
    </row>
    <row r="3070" spans="38:38">
      <c r="AL3070" s="309"/>
    </row>
    <row r="3071" spans="38:38">
      <c r="AL3071" s="309"/>
    </row>
    <row r="3072" spans="38:38">
      <c r="AL3072" s="309"/>
    </row>
    <row r="3073" spans="38:38">
      <c r="AL3073" s="309"/>
    </row>
    <row r="3074" spans="38:38">
      <c r="AL3074" s="309"/>
    </row>
    <row r="3075" spans="38:38">
      <c r="AL3075" s="309"/>
    </row>
    <row r="3076" spans="38:38">
      <c r="AL3076" s="309"/>
    </row>
    <row r="3077" spans="38:38">
      <c r="AL3077" s="309"/>
    </row>
    <row r="3078" spans="38:38">
      <c r="AL3078" s="309"/>
    </row>
    <row r="3079" spans="38:38">
      <c r="AL3079" s="309"/>
    </row>
    <row r="3080" spans="38:38">
      <c r="AL3080" s="309"/>
    </row>
    <row r="3081" spans="38:38">
      <c r="AL3081" s="309"/>
    </row>
    <row r="3082" spans="38:38">
      <c r="AL3082" s="309"/>
    </row>
    <row r="3083" spans="38:38">
      <c r="AL3083" s="309"/>
    </row>
    <row r="3084" spans="38:38">
      <c r="AL3084" s="309"/>
    </row>
    <row r="3085" spans="38:38">
      <c r="AL3085" s="309"/>
    </row>
    <row r="3086" spans="38:38">
      <c r="AL3086" s="309"/>
    </row>
    <row r="3087" spans="38:38">
      <c r="AL3087" s="309"/>
    </row>
    <row r="3088" spans="38:38">
      <c r="AL3088" s="309"/>
    </row>
    <row r="3089" spans="38:38">
      <c r="AL3089" s="309"/>
    </row>
    <row r="3090" spans="38:38">
      <c r="AL3090" s="309"/>
    </row>
    <row r="3091" spans="38:38">
      <c r="AL3091" s="309"/>
    </row>
    <row r="3092" spans="38:38">
      <c r="AL3092" s="309"/>
    </row>
    <row r="3093" spans="38:38">
      <c r="AL3093" s="309"/>
    </row>
    <row r="3094" spans="38:38">
      <c r="AL3094" s="309"/>
    </row>
    <row r="3095" spans="38:38">
      <c r="AL3095" s="309"/>
    </row>
    <row r="3096" spans="38:38">
      <c r="AL3096" s="309"/>
    </row>
    <row r="3097" spans="38:38">
      <c r="AL3097" s="309"/>
    </row>
    <row r="3098" spans="38:38">
      <c r="AL3098" s="309"/>
    </row>
    <row r="3099" spans="38:38">
      <c r="AL3099" s="309"/>
    </row>
    <row r="3100" spans="38:38">
      <c r="AL3100" s="309"/>
    </row>
    <row r="3101" spans="38:38">
      <c r="AL3101" s="309"/>
    </row>
    <row r="3102" spans="38:38">
      <c r="AL3102" s="309"/>
    </row>
    <row r="3103" spans="38:38">
      <c r="AL3103" s="309"/>
    </row>
    <row r="3104" spans="38:38">
      <c r="AL3104" s="309"/>
    </row>
    <row r="3105" spans="38:38">
      <c r="AL3105" s="309"/>
    </row>
    <row r="3106" spans="38:38">
      <c r="AL3106" s="309"/>
    </row>
    <row r="3107" spans="38:38">
      <c r="AL3107" s="309"/>
    </row>
    <row r="3108" spans="38:38">
      <c r="AL3108" s="309"/>
    </row>
    <row r="3109" spans="38:38">
      <c r="AL3109" s="309"/>
    </row>
    <row r="3110" spans="38:38">
      <c r="AL3110" s="309"/>
    </row>
    <row r="3111" spans="38:38">
      <c r="AL3111" s="309"/>
    </row>
    <row r="3112" spans="38:38">
      <c r="AL3112" s="309"/>
    </row>
    <row r="3113" spans="38:38">
      <c r="AL3113" s="309"/>
    </row>
    <row r="3114" spans="38:38">
      <c r="AL3114" s="309"/>
    </row>
    <row r="3115" spans="38:38">
      <c r="AL3115" s="309"/>
    </row>
    <row r="3116" spans="38:38">
      <c r="AL3116" s="309"/>
    </row>
    <row r="3117" spans="38:38">
      <c r="AL3117" s="309"/>
    </row>
    <row r="3118" spans="38:38">
      <c r="AL3118" s="309"/>
    </row>
    <row r="3119" spans="38:38">
      <c r="AL3119" s="309"/>
    </row>
    <row r="3120" spans="38:38">
      <c r="AL3120" s="309"/>
    </row>
    <row r="3121" spans="38:38">
      <c r="AL3121" s="309"/>
    </row>
    <row r="3122" spans="38:38">
      <c r="AL3122" s="309"/>
    </row>
    <row r="3123" spans="38:38">
      <c r="AL3123" s="309"/>
    </row>
    <row r="3124" spans="38:38">
      <c r="AL3124" s="309"/>
    </row>
    <row r="3125" spans="38:38">
      <c r="AL3125" s="309"/>
    </row>
    <row r="3126" spans="38:38">
      <c r="AL3126" s="309"/>
    </row>
    <row r="3127" spans="38:38">
      <c r="AL3127" s="309"/>
    </row>
    <row r="3128" spans="38:38">
      <c r="AL3128" s="309"/>
    </row>
    <row r="3129" spans="38:38">
      <c r="AL3129" s="309"/>
    </row>
    <row r="3130" spans="38:38">
      <c r="AL3130" s="309"/>
    </row>
    <row r="3131" spans="38:38">
      <c r="AL3131" s="309"/>
    </row>
    <row r="3132" spans="38:38">
      <c r="AL3132" s="309"/>
    </row>
    <row r="3133" spans="38:38">
      <c r="AL3133" s="309"/>
    </row>
    <row r="3134" spans="38:38">
      <c r="AL3134" s="309"/>
    </row>
    <row r="3135" spans="38:38">
      <c r="AL3135" s="309"/>
    </row>
    <row r="3136" spans="38:38">
      <c r="AL3136" s="309"/>
    </row>
    <row r="3137" spans="38:38">
      <c r="AL3137" s="309"/>
    </row>
    <row r="3138" spans="38:38">
      <c r="AL3138" s="309"/>
    </row>
    <row r="3139" spans="38:38">
      <c r="AL3139" s="309"/>
    </row>
    <row r="3140" spans="38:38">
      <c r="AL3140" s="309"/>
    </row>
    <row r="3141" spans="38:38">
      <c r="AL3141" s="309"/>
    </row>
    <row r="3142" spans="38:38">
      <c r="AL3142" s="309"/>
    </row>
    <row r="3143" spans="38:38">
      <c r="AL3143" s="309"/>
    </row>
    <row r="3144" spans="38:38">
      <c r="AL3144" s="309"/>
    </row>
    <row r="3145" spans="38:38">
      <c r="AL3145" s="309"/>
    </row>
    <row r="3146" spans="38:38">
      <c r="AL3146" s="309"/>
    </row>
    <row r="3147" spans="38:38">
      <c r="AL3147" s="309"/>
    </row>
    <row r="3148" spans="38:38">
      <c r="AL3148" s="309"/>
    </row>
    <row r="3149" spans="38:38">
      <c r="AL3149" s="309"/>
    </row>
    <row r="3150" spans="38:38">
      <c r="AL3150" s="309"/>
    </row>
    <row r="3151" spans="38:38">
      <c r="AL3151" s="309"/>
    </row>
    <row r="3152" spans="38:38">
      <c r="AL3152" s="309"/>
    </row>
    <row r="3153" spans="38:38">
      <c r="AL3153" s="309"/>
    </row>
    <row r="3154" spans="38:38">
      <c r="AL3154" s="309"/>
    </row>
    <row r="3155" spans="38:38">
      <c r="AL3155" s="309"/>
    </row>
    <row r="3156" spans="38:38">
      <c r="AL3156" s="309"/>
    </row>
    <row r="3157" spans="38:38">
      <c r="AL3157" s="309"/>
    </row>
    <row r="3158" spans="38:38">
      <c r="AL3158" s="309"/>
    </row>
    <row r="3159" spans="38:38">
      <c r="AL3159" s="309"/>
    </row>
    <row r="3160" spans="38:38">
      <c r="AL3160" s="309"/>
    </row>
    <row r="3161" spans="38:38">
      <c r="AL3161" s="309"/>
    </row>
    <row r="3162" spans="38:38">
      <c r="AL3162" s="309"/>
    </row>
    <row r="3163" spans="38:38">
      <c r="AL3163" s="309"/>
    </row>
    <row r="3164" spans="38:38">
      <c r="AL3164" s="309"/>
    </row>
    <row r="3165" spans="38:38">
      <c r="AL3165" s="309"/>
    </row>
    <row r="3166" spans="38:38">
      <c r="AL3166" s="309"/>
    </row>
    <row r="3167" spans="38:38">
      <c r="AL3167" s="309"/>
    </row>
    <row r="3168" spans="38:38">
      <c r="AL3168" s="309"/>
    </row>
    <row r="3169" spans="38:38">
      <c r="AL3169" s="309"/>
    </row>
    <row r="3170" spans="38:38">
      <c r="AL3170" s="309"/>
    </row>
    <row r="3171" spans="38:38">
      <c r="AL3171" s="309"/>
    </row>
    <row r="3172" spans="38:38">
      <c r="AL3172" s="309"/>
    </row>
    <row r="3173" spans="38:38">
      <c r="AL3173" s="309"/>
    </row>
    <row r="3174" spans="38:38">
      <c r="AL3174" s="309"/>
    </row>
    <row r="3175" spans="38:38">
      <c r="AL3175" s="309"/>
    </row>
    <row r="3176" spans="38:38">
      <c r="AL3176" s="309"/>
    </row>
    <row r="3177" spans="38:38">
      <c r="AL3177" s="309"/>
    </row>
    <row r="3178" spans="38:38">
      <c r="AL3178" s="309"/>
    </row>
    <row r="3179" spans="38:38">
      <c r="AL3179" s="309"/>
    </row>
    <row r="3180" spans="38:38">
      <c r="AL3180" s="309"/>
    </row>
    <row r="3181" spans="38:38">
      <c r="AL3181" s="309"/>
    </row>
    <row r="3182" spans="38:38">
      <c r="AL3182" s="309"/>
    </row>
    <row r="3183" spans="38:38">
      <c r="AL3183" s="309"/>
    </row>
    <row r="3184" spans="38:38">
      <c r="AL3184" s="309"/>
    </row>
    <row r="3185" spans="38:38">
      <c r="AL3185" s="309"/>
    </row>
    <row r="3186" spans="38:38">
      <c r="AL3186" s="309"/>
    </row>
    <row r="3187" spans="38:38">
      <c r="AL3187" s="309"/>
    </row>
    <row r="3188" spans="38:38">
      <c r="AL3188" s="309"/>
    </row>
    <row r="3189" spans="38:38">
      <c r="AL3189" s="309"/>
    </row>
    <row r="3190" spans="38:38">
      <c r="AL3190" s="309"/>
    </row>
    <row r="3191" spans="38:38">
      <c r="AL3191" s="309"/>
    </row>
    <row r="3192" spans="38:38">
      <c r="AL3192" s="309"/>
    </row>
    <row r="3193" spans="38:38">
      <c r="AL3193" s="309"/>
    </row>
    <row r="3194" spans="38:38">
      <c r="AL3194" s="309"/>
    </row>
    <row r="3195" spans="38:38">
      <c r="AL3195" s="309"/>
    </row>
    <row r="3196" spans="38:38">
      <c r="AL3196" s="309"/>
    </row>
    <row r="3197" spans="38:38">
      <c r="AL3197" s="309"/>
    </row>
    <row r="3198" spans="38:38">
      <c r="AL3198" s="309"/>
    </row>
    <row r="3199" spans="38:38">
      <c r="AL3199" s="309"/>
    </row>
    <row r="3200" spans="38:38">
      <c r="AL3200" s="309"/>
    </row>
    <row r="3201" spans="38:38">
      <c r="AL3201" s="309"/>
    </row>
    <row r="3202" spans="38:38">
      <c r="AL3202" s="309"/>
    </row>
    <row r="3203" spans="38:38">
      <c r="AL3203" s="309"/>
    </row>
    <row r="3204" spans="38:38">
      <c r="AL3204" s="309"/>
    </row>
    <row r="3205" spans="38:38">
      <c r="AL3205" s="309"/>
    </row>
    <row r="3206" spans="38:38">
      <c r="AL3206" s="309"/>
    </row>
    <row r="3207" spans="38:38">
      <c r="AL3207" s="309"/>
    </row>
    <row r="3208" spans="38:38">
      <c r="AL3208" s="309"/>
    </row>
    <row r="3209" spans="38:38">
      <c r="AL3209" s="309"/>
    </row>
    <row r="3210" spans="38:38">
      <c r="AL3210" s="309"/>
    </row>
    <row r="3211" spans="38:38">
      <c r="AL3211" s="309"/>
    </row>
    <row r="3212" spans="38:38">
      <c r="AL3212" s="309"/>
    </row>
    <row r="3213" spans="38:38">
      <c r="AL3213" s="309"/>
    </row>
    <row r="3214" spans="38:38">
      <c r="AL3214" s="309"/>
    </row>
    <row r="3215" spans="38:38">
      <c r="AL3215" s="309"/>
    </row>
    <row r="3216" spans="38:38">
      <c r="AL3216" s="309"/>
    </row>
    <row r="3217" spans="38:38">
      <c r="AL3217" s="309"/>
    </row>
    <row r="3218" spans="38:38">
      <c r="AL3218" s="309"/>
    </row>
    <row r="3219" spans="38:38">
      <c r="AL3219" s="309"/>
    </row>
    <row r="3220" spans="38:38">
      <c r="AL3220" s="309"/>
    </row>
    <row r="3221" spans="38:38">
      <c r="AL3221" s="309"/>
    </row>
    <row r="3222" spans="38:38">
      <c r="AL3222" s="309"/>
    </row>
    <row r="3223" spans="38:38">
      <c r="AL3223" s="309"/>
    </row>
    <row r="3224" spans="38:38">
      <c r="AL3224" s="309"/>
    </row>
    <row r="3225" spans="38:38">
      <c r="AL3225" s="309"/>
    </row>
    <row r="3226" spans="38:38">
      <c r="AL3226" s="309"/>
    </row>
    <row r="3227" spans="38:38">
      <c r="AL3227" s="309"/>
    </row>
    <row r="3228" spans="38:38">
      <c r="AL3228" s="309"/>
    </row>
    <row r="3229" spans="38:38">
      <c r="AL3229" s="309"/>
    </row>
    <row r="3230" spans="38:38">
      <c r="AL3230" s="309"/>
    </row>
    <row r="3231" spans="38:38">
      <c r="AL3231" s="309"/>
    </row>
    <row r="3232" spans="38:38">
      <c r="AL3232" s="309"/>
    </row>
    <row r="3233" spans="38:38">
      <c r="AL3233" s="309"/>
    </row>
    <row r="3234" spans="38:38">
      <c r="AL3234" s="309"/>
    </row>
    <row r="3235" spans="38:38">
      <c r="AL3235" s="309"/>
    </row>
    <row r="3236" spans="38:38">
      <c r="AL3236" s="309"/>
    </row>
    <row r="3237" spans="38:38">
      <c r="AL3237" s="309"/>
    </row>
    <row r="3238" spans="38:38">
      <c r="AL3238" s="309"/>
    </row>
    <row r="3239" spans="38:38">
      <c r="AL3239" s="309"/>
    </row>
    <row r="3240" spans="38:38">
      <c r="AL3240" s="309"/>
    </row>
    <row r="3241" spans="38:38">
      <c r="AL3241" s="309"/>
    </row>
    <row r="3242" spans="38:38">
      <c r="AL3242" s="309"/>
    </row>
    <row r="3243" spans="38:38">
      <c r="AL3243" s="309"/>
    </row>
    <row r="3244" spans="38:38">
      <c r="AL3244" s="309"/>
    </row>
    <row r="3245" spans="38:38">
      <c r="AL3245" s="309"/>
    </row>
    <row r="3246" spans="38:38">
      <c r="AL3246" s="309"/>
    </row>
    <row r="3247" spans="38:38">
      <c r="AL3247" s="309"/>
    </row>
    <row r="3248" spans="38:38">
      <c r="AL3248" s="309"/>
    </row>
    <row r="3249" spans="38:38">
      <c r="AL3249" s="309"/>
    </row>
    <row r="3250" spans="38:38">
      <c r="AL3250" s="309"/>
    </row>
    <row r="3251" spans="38:38">
      <c r="AL3251" s="309"/>
    </row>
    <row r="3252" spans="38:38">
      <c r="AL3252" s="309"/>
    </row>
    <row r="3253" spans="38:38">
      <c r="AL3253" s="309"/>
    </row>
    <row r="3254" spans="38:38">
      <c r="AL3254" s="309"/>
    </row>
    <row r="3255" spans="38:38">
      <c r="AL3255" s="309"/>
    </row>
    <row r="3256" spans="38:38">
      <c r="AL3256" s="309"/>
    </row>
    <row r="3257" spans="38:38">
      <c r="AL3257" s="309"/>
    </row>
    <row r="3258" spans="38:38">
      <c r="AL3258" s="309"/>
    </row>
    <row r="3259" spans="38:38">
      <c r="AL3259" s="309"/>
    </row>
    <row r="3260" spans="38:38">
      <c r="AL3260" s="309"/>
    </row>
    <row r="3261" spans="38:38">
      <c r="AL3261" s="309"/>
    </row>
    <row r="3262" spans="38:38">
      <c r="AL3262" s="309"/>
    </row>
    <row r="3263" spans="38:38">
      <c r="AL3263" s="309"/>
    </row>
    <row r="3264" spans="38:38">
      <c r="AL3264" s="309"/>
    </row>
    <row r="3265" spans="38:38">
      <c r="AL3265" s="309"/>
    </row>
    <row r="3266" spans="38:38">
      <c r="AL3266" s="309"/>
    </row>
    <row r="3267" spans="38:38">
      <c r="AL3267" s="309"/>
    </row>
    <row r="3268" spans="38:38">
      <c r="AL3268" s="309"/>
    </row>
    <row r="3269" spans="38:38">
      <c r="AL3269" s="309"/>
    </row>
    <row r="3270" spans="38:38">
      <c r="AL3270" s="309"/>
    </row>
    <row r="3271" spans="38:38">
      <c r="AL3271" s="309"/>
    </row>
    <row r="3272" spans="38:38">
      <c r="AL3272" s="309"/>
    </row>
    <row r="3273" spans="38:38">
      <c r="AL3273" s="309"/>
    </row>
    <row r="3274" spans="38:38">
      <c r="AL3274" s="309"/>
    </row>
    <row r="3275" spans="38:38">
      <c r="AL3275" s="309"/>
    </row>
    <row r="3276" spans="38:38">
      <c r="AL3276" s="309"/>
    </row>
    <row r="3277" spans="38:38">
      <c r="AL3277" s="309"/>
    </row>
    <row r="3278" spans="38:38">
      <c r="AL3278" s="309"/>
    </row>
    <row r="3279" spans="38:38">
      <c r="AL3279" s="309"/>
    </row>
    <row r="3280" spans="38:38">
      <c r="AL3280" s="309"/>
    </row>
    <row r="3281" spans="38:38">
      <c r="AL3281" s="309"/>
    </row>
    <row r="3282" spans="38:38">
      <c r="AL3282" s="309"/>
    </row>
    <row r="3283" spans="38:38">
      <c r="AL3283" s="309"/>
    </row>
    <row r="3284" spans="38:38">
      <c r="AL3284" s="309"/>
    </row>
    <row r="3285" spans="38:38">
      <c r="AL3285" s="309"/>
    </row>
    <row r="3286" spans="38:38">
      <c r="AL3286" s="309"/>
    </row>
    <row r="3287" spans="38:38">
      <c r="AL3287" s="309"/>
    </row>
    <row r="3288" spans="38:38">
      <c r="AL3288" s="309"/>
    </row>
    <row r="3289" spans="38:38">
      <c r="AL3289" s="309"/>
    </row>
    <row r="3290" spans="38:38">
      <c r="AL3290" s="309"/>
    </row>
    <row r="3291" spans="38:38">
      <c r="AL3291" s="309"/>
    </row>
    <row r="3292" spans="38:38">
      <c r="AL3292" s="309"/>
    </row>
    <row r="3293" spans="38:38">
      <c r="AL3293" s="309"/>
    </row>
    <row r="3294" spans="38:38">
      <c r="AL3294" s="309"/>
    </row>
    <row r="3295" spans="38:38">
      <c r="AL3295" s="309"/>
    </row>
    <row r="3296" spans="38:38">
      <c r="AL3296" s="309"/>
    </row>
    <row r="3297" spans="38:38">
      <c r="AL3297" s="309"/>
    </row>
    <row r="3298" spans="38:38">
      <c r="AL3298" s="309"/>
    </row>
    <row r="3299" spans="38:38">
      <c r="AL3299" s="309"/>
    </row>
    <row r="3300" spans="38:38">
      <c r="AL3300" s="309"/>
    </row>
    <row r="3301" spans="38:38">
      <c r="AL3301" s="309"/>
    </row>
    <row r="3302" spans="38:38">
      <c r="AL3302" s="309"/>
    </row>
    <row r="3303" spans="38:38">
      <c r="AL3303" s="309"/>
    </row>
    <row r="3304" spans="38:38">
      <c r="AL3304" s="309"/>
    </row>
    <row r="3305" spans="38:38">
      <c r="AL3305" s="309"/>
    </row>
    <row r="3306" spans="38:38">
      <c r="AL3306" s="309"/>
    </row>
    <row r="3307" spans="38:38">
      <c r="AL3307" s="309"/>
    </row>
    <row r="3308" spans="38:38">
      <c r="AL3308" s="309"/>
    </row>
    <row r="3309" spans="38:38">
      <c r="AL3309" s="309"/>
    </row>
    <row r="3310" spans="38:38">
      <c r="AL3310" s="309"/>
    </row>
    <row r="3311" spans="38:38">
      <c r="AL3311" s="309"/>
    </row>
    <row r="3312" spans="38:38">
      <c r="AL3312" s="309"/>
    </row>
    <row r="3313" spans="38:38">
      <c r="AL3313" s="309"/>
    </row>
    <row r="3314" spans="38:38">
      <c r="AL3314" s="309"/>
    </row>
    <row r="3315" spans="38:38">
      <c r="AL3315" s="309"/>
    </row>
    <row r="3316" spans="38:38">
      <c r="AL3316" s="309"/>
    </row>
    <row r="3317" spans="38:38">
      <c r="AL3317" s="309"/>
    </row>
    <row r="3318" spans="38:38">
      <c r="AL3318" s="309"/>
    </row>
    <row r="3319" spans="38:38">
      <c r="AL3319" s="309"/>
    </row>
    <row r="3320" spans="38:38">
      <c r="AL3320" s="309"/>
    </row>
    <row r="3321" spans="38:38">
      <c r="AL3321" s="309"/>
    </row>
    <row r="3322" spans="38:38">
      <c r="AL3322" s="309"/>
    </row>
    <row r="3323" spans="38:38">
      <c r="AL3323" s="309"/>
    </row>
    <row r="3324" spans="38:38">
      <c r="AL3324" s="309"/>
    </row>
    <row r="3325" spans="38:38">
      <c r="AL3325" s="309"/>
    </row>
    <row r="3326" spans="38:38">
      <c r="AL3326" s="309"/>
    </row>
    <row r="3327" spans="38:38">
      <c r="AL3327" s="309"/>
    </row>
    <row r="3328" spans="38:38">
      <c r="AL3328" s="309"/>
    </row>
    <row r="3329" spans="38:38">
      <c r="AL3329" s="309"/>
    </row>
    <row r="3330" spans="38:38">
      <c r="AL3330" s="309"/>
    </row>
    <row r="3331" spans="38:38">
      <c r="AL3331" s="309"/>
    </row>
    <row r="3332" spans="38:38">
      <c r="AL3332" s="309"/>
    </row>
    <row r="3333" spans="38:38">
      <c r="AL3333" s="309"/>
    </row>
    <row r="3334" spans="38:38">
      <c r="AL3334" s="309"/>
    </row>
    <row r="3335" spans="38:38">
      <c r="AL3335" s="309"/>
    </row>
    <row r="3336" spans="38:38">
      <c r="AL3336" s="309"/>
    </row>
    <row r="3337" spans="38:38">
      <c r="AL3337" s="309"/>
    </row>
    <row r="3338" spans="38:38">
      <c r="AL3338" s="309"/>
    </row>
    <row r="3339" spans="38:38">
      <c r="AL3339" s="309"/>
    </row>
    <row r="3340" spans="38:38">
      <c r="AL3340" s="309"/>
    </row>
    <row r="3341" spans="38:38">
      <c r="AL3341" s="309"/>
    </row>
    <row r="3342" spans="38:38">
      <c r="AL3342" s="309"/>
    </row>
    <row r="3343" spans="38:38">
      <c r="AL3343" s="309"/>
    </row>
    <row r="3344" spans="38:38">
      <c r="AL3344" s="309"/>
    </row>
    <row r="3345" spans="38:38">
      <c r="AL3345" s="309"/>
    </row>
    <row r="3346" spans="38:38">
      <c r="AL3346" s="309"/>
    </row>
    <row r="3347" spans="38:38">
      <c r="AL3347" s="309"/>
    </row>
    <row r="3348" spans="38:38">
      <c r="AL3348" s="309"/>
    </row>
    <row r="3349" spans="38:38">
      <c r="AL3349" s="309"/>
    </row>
    <row r="3350" spans="38:38">
      <c r="AL3350" s="309"/>
    </row>
    <row r="3351" spans="38:38">
      <c r="AL3351" s="309"/>
    </row>
    <row r="3352" spans="38:38">
      <c r="AL3352" s="309"/>
    </row>
    <row r="3353" spans="38:38">
      <c r="AL3353" s="309"/>
    </row>
    <row r="3354" spans="38:38">
      <c r="AL3354" s="309"/>
    </row>
    <row r="3355" spans="38:38">
      <c r="AL3355" s="309"/>
    </row>
    <row r="3356" spans="38:38">
      <c r="AL3356" s="309"/>
    </row>
    <row r="3357" spans="38:38">
      <c r="AL3357" s="309"/>
    </row>
    <row r="3358" spans="38:38">
      <c r="AL3358" s="309"/>
    </row>
    <row r="3359" spans="38:38">
      <c r="AL3359" s="309"/>
    </row>
    <row r="3360" spans="38:38">
      <c r="AL3360" s="309"/>
    </row>
    <row r="3361" spans="38:38">
      <c r="AL3361" s="309"/>
    </row>
    <row r="3362" spans="38:38">
      <c r="AL3362" s="309"/>
    </row>
    <row r="3363" spans="38:38">
      <c r="AL3363" s="309"/>
    </row>
    <row r="3364" spans="38:38">
      <c r="AL3364" s="309"/>
    </row>
    <row r="3365" spans="38:38">
      <c r="AL3365" s="309"/>
    </row>
    <row r="3366" spans="38:38">
      <c r="AL3366" s="309"/>
    </row>
    <row r="3367" spans="38:38">
      <c r="AL3367" s="309"/>
    </row>
    <row r="3368" spans="38:38">
      <c r="AL3368" s="309"/>
    </row>
    <row r="3369" spans="38:38">
      <c r="AL3369" s="309"/>
    </row>
    <row r="3370" spans="38:38">
      <c r="AL3370" s="309"/>
    </row>
    <row r="3371" spans="38:38">
      <c r="AL3371" s="309"/>
    </row>
    <row r="3372" spans="38:38">
      <c r="AL3372" s="309"/>
    </row>
    <row r="3373" spans="38:38">
      <c r="AL3373" s="309"/>
    </row>
    <row r="3374" spans="38:38">
      <c r="AL3374" s="309"/>
    </row>
    <row r="3375" spans="38:38">
      <c r="AL3375" s="309"/>
    </row>
    <row r="3376" spans="38:38">
      <c r="AL3376" s="309"/>
    </row>
    <row r="3377" spans="38:38">
      <c r="AL3377" s="309"/>
    </row>
    <row r="3378" spans="38:38">
      <c r="AL3378" s="309"/>
    </row>
    <row r="3379" spans="38:38">
      <c r="AL3379" s="309"/>
    </row>
    <row r="3380" spans="38:38">
      <c r="AL3380" s="309"/>
    </row>
    <row r="3381" spans="38:38">
      <c r="AL3381" s="309"/>
    </row>
    <row r="3382" spans="38:38">
      <c r="AL3382" s="309"/>
    </row>
    <row r="3383" spans="38:38">
      <c r="AL3383" s="309"/>
    </row>
    <row r="3384" spans="38:38">
      <c r="AL3384" s="309"/>
    </row>
    <row r="3385" spans="38:38">
      <c r="AL3385" s="309"/>
    </row>
    <row r="3386" spans="38:38">
      <c r="AL3386" s="309"/>
    </row>
    <row r="3387" spans="38:38">
      <c r="AL3387" s="309"/>
    </row>
    <row r="3388" spans="38:38">
      <c r="AL3388" s="309"/>
    </row>
    <row r="3389" spans="38:38">
      <c r="AL3389" s="309"/>
    </row>
    <row r="3390" spans="38:38">
      <c r="AL3390" s="309"/>
    </row>
    <row r="3391" spans="38:38">
      <c r="AL3391" s="309"/>
    </row>
    <row r="3392" spans="38:38">
      <c r="AL3392" s="309"/>
    </row>
    <row r="3393" spans="38:38">
      <c r="AL3393" s="309"/>
    </row>
    <row r="3394" spans="38:38">
      <c r="AL3394" s="309"/>
    </row>
    <row r="3395" spans="38:38">
      <c r="AL3395" s="309"/>
    </row>
    <row r="3396" spans="38:38">
      <c r="AL3396" s="309"/>
    </row>
    <row r="3397" spans="38:38">
      <c r="AL3397" s="309"/>
    </row>
    <row r="3398" spans="38:38">
      <c r="AL3398" s="309"/>
    </row>
    <row r="3399" spans="38:38">
      <c r="AL3399" s="309"/>
    </row>
    <row r="3400" spans="38:38">
      <c r="AL3400" s="309"/>
    </row>
    <row r="3401" spans="38:38">
      <c r="AL3401" s="309"/>
    </row>
    <row r="3402" spans="38:38">
      <c r="AL3402" s="309"/>
    </row>
    <row r="3403" spans="38:38">
      <c r="AL3403" s="309"/>
    </row>
    <row r="3404" spans="38:38">
      <c r="AL3404" s="309"/>
    </row>
    <row r="3405" spans="38:38">
      <c r="AL3405" s="309"/>
    </row>
    <row r="3406" spans="38:38">
      <c r="AL3406" s="309"/>
    </row>
    <row r="3407" spans="38:38">
      <c r="AL3407" s="309"/>
    </row>
    <row r="3408" spans="38:38">
      <c r="AL3408" s="309"/>
    </row>
    <row r="3409" spans="38:38">
      <c r="AL3409" s="309"/>
    </row>
    <row r="3410" spans="38:38">
      <c r="AL3410" s="309"/>
    </row>
    <row r="3411" spans="38:38">
      <c r="AL3411" s="309"/>
    </row>
    <row r="3412" spans="38:38">
      <c r="AL3412" s="309"/>
    </row>
    <row r="3413" spans="38:38">
      <c r="AL3413" s="309"/>
    </row>
    <row r="3414" spans="38:38">
      <c r="AL3414" s="309"/>
    </row>
    <row r="3415" spans="38:38">
      <c r="AL3415" s="309"/>
    </row>
    <row r="3416" spans="38:38">
      <c r="AL3416" s="309"/>
    </row>
    <row r="3417" spans="38:38">
      <c r="AL3417" s="309"/>
    </row>
    <row r="3418" spans="38:38">
      <c r="AL3418" s="309"/>
    </row>
    <row r="3419" spans="38:38">
      <c r="AL3419" s="309"/>
    </row>
    <row r="3420" spans="38:38">
      <c r="AL3420" s="309"/>
    </row>
    <row r="3421" spans="38:38">
      <c r="AL3421" s="309"/>
    </row>
    <row r="3422" spans="38:38">
      <c r="AL3422" s="309"/>
    </row>
    <row r="3423" spans="38:38">
      <c r="AL3423" s="309"/>
    </row>
    <row r="3424" spans="38:38">
      <c r="AL3424" s="309"/>
    </row>
    <row r="3425" spans="38:38">
      <c r="AL3425" s="309"/>
    </row>
    <row r="3426" spans="38:38">
      <c r="AL3426" s="309"/>
    </row>
    <row r="3427" spans="38:38">
      <c r="AL3427" s="309"/>
    </row>
    <row r="3428" spans="38:38">
      <c r="AL3428" s="309"/>
    </row>
    <row r="3429" spans="38:38">
      <c r="AL3429" s="309"/>
    </row>
    <row r="3430" spans="38:38">
      <c r="AL3430" s="309"/>
    </row>
    <row r="3431" spans="38:38">
      <c r="AL3431" s="309"/>
    </row>
    <row r="3432" spans="38:38">
      <c r="AL3432" s="309"/>
    </row>
    <row r="3433" spans="38:38">
      <c r="AL3433" s="309"/>
    </row>
    <row r="3434" spans="38:38">
      <c r="AL3434" s="309"/>
    </row>
    <row r="3435" spans="38:38">
      <c r="AL3435" s="309"/>
    </row>
    <row r="3436" spans="38:38">
      <c r="AL3436" s="309"/>
    </row>
    <row r="3437" spans="38:38">
      <c r="AL3437" s="309"/>
    </row>
    <row r="3438" spans="38:38">
      <c r="AL3438" s="309"/>
    </row>
    <row r="3439" spans="38:38">
      <c r="AL3439" s="309"/>
    </row>
    <row r="3440" spans="38:38">
      <c r="AL3440" s="309"/>
    </row>
    <row r="3441" spans="38:38">
      <c r="AL3441" s="309"/>
    </row>
    <row r="3442" spans="38:38">
      <c r="AL3442" s="309"/>
    </row>
    <row r="3443" spans="38:38">
      <c r="AL3443" s="309"/>
    </row>
    <row r="3444" spans="38:38">
      <c r="AL3444" s="309"/>
    </row>
    <row r="3445" spans="38:38">
      <c r="AL3445" s="309"/>
    </row>
    <row r="3446" spans="38:38">
      <c r="AL3446" s="309"/>
    </row>
    <row r="3447" spans="38:38">
      <c r="AL3447" s="309"/>
    </row>
    <row r="3448" spans="38:38">
      <c r="AL3448" s="309"/>
    </row>
    <row r="3449" spans="38:38">
      <c r="AL3449" s="309"/>
    </row>
    <row r="3450" spans="38:38">
      <c r="AL3450" s="309"/>
    </row>
    <row r="3451" spans="38:38">
      <c r="AL3451" s="309"/>
    </row>
    <row r="3452" spans="38:38">
      <c r="AL3452" s="309"/>
    </row>
    <row r="3453" spans="38:38">
      <c r="AL3453" s="309"/>
    </row>
    <row r="3454" spans="38:38">
      <c r="AL3454" s="309"/>
    </row>
    <row r="3455" spans="38:38">
      <c r="AL3455" s="309"/>
    </row>
    <row r="3456" spans="38:38">
      <c r="AL3456" s="309"/>
    </row>
    <row r="3457" spans="38:38">
      <c r="AL3457" s="309"/>
    </row>
    <row r="3458" spans="38:38">
      <c r="AL3458" s="309"/>
    </row>
    <row r="3459" spans="38:38">
      <c r="AL3459" s="309"/>
    </row>
    <row r="3460" spans="38:38">
      <c r="AL3460" s="309"/>
    </row>
    <row r="3461" spans="38:38">
      <c r="AL3461" s="309"/>
    </row>
    <row r="3462" spans="38:38">
      <c r="AL3462" s="309"/>
    </row>
    <row r="3463" spans="38:38">
      <c r="AL3463" s="309"/>
    </row>
    <row r="3464" spans="38:38">
      <c r="AL3464" s="309"/>
    </row>
    <row r="3465" spans="38:38">
      <c r="AL3465" s="309"/>
    </row>
    <row r="3466" spans="38:38">
      <c r="AL3466" s="309"/>
    </row>
    <row r="3467" spans="38:38">
      <c r="AL3467" s="309"/>
    </row>
    <row r="3468" spans="38:38">
      <c r="AL3468" s="309"/>
    </row>
    <row r="3469" spans="38:38">
      <c r="AL3469" s="309"/>
    </row>
    <row r="3470" spans="38:38">
      <c r="AL3470" s="309"/>
    </row>
    <row r="3471" spans="38:38">
      <c r="AL3471" s="309"/>
    </row>
    <row r="3472" spans="38:38">
      <c r="AL3472" s="309"/>
    </row>
    <row r="3473" spans="38:38">
      <c r="AL3473" s="309"/>
    </row>
    <row r="3474" spans="38:38">
      <c r="AL3474" s="309"/>
    </row>
    <row r="3475" spans="38:38">
      <c r="AL3475" s="309"/>
    </row>
    <row r="3476" spans="38:38">
      <c r="AL3476" s="309"/>
    </row>
    <row r="3477" spans="38:38">
      <c r="AL3477" s="309"/>
    </row>
    <row r="3478" spans="38:38">
      <c r="AL3478" s="309"/>
    </row>
    <row r="3479" spans="38:38">
      <c r="AL3479" s="309"/>
    </row>
    <row r="3480" spans="38:38">
      <c r="AL3480" s="309"/>
    </row>
    <row r="3481" spans="38:38">
      <c r="AL3481" s="309"/>
    </row>
    <row r="3482" spans="38:38">
      <c r="AL3482" s="309"/>
    </row>
    <row r="3483" spans="38:38">
      <c r="AL3483" s="309"/>
    </row>
    <row r="3484" spans="38:38">
      <c r="AL3484" s="309"/>
    </row>
    <row r="3485" spans="38:38">
      <c r="AL3485" s="309"/>
    </row>
    <row r="3486" spans="38:38">
      <c r="AL3486" s="309"/>
    </row>
    <row r="3487" spans="38:38">
      <c r="AL3487" s="309"/>
    </row>
    <row r="3488" spans="38:38">
      <c r="AL3488" s="309"/>
    </row>
    <row r="3489" spans="38:38">
      <c r="AL3489" s="309"/>
    </row>
    <row r="3490" spans="38:38">
      <c r="AL3490" s="309"/>
    </row>
    <row r="3491" spans="38:38">
      <c r="AL3491" s="309"/>
    </row>
    <row r="3492" spans="38:38">
      <c r="AL3492" s="309"/>
    </row>
    <row r="3493" spans="38:38">
      <c r="AL3493" s="309"/>
    </row>
    <row r="3494" spans="38:38">
      <c r="AL3494" s="309"/>
    </row>
    <row r="3495" spans="38:38">
      <c r="AL3495" s="309"/>
    </row>
    <row r="3496" spans="38:38">
      <c r="AL3496" s="309"/>
    </row>
    <row r="3497" spans="38:38">
      <c r="AL3497" s="309"/>
    </row>
    <row r="3498" spans="38:38">
      <c r="AL3498" s="309"/>
    </row>
    <row r="3499" spans="38:38">
      <c r="AL3499" s="309"/>
    </row>
    <row r="3500" spans="38:38">
      <c r="AL3500" s="309"/>
    </row>
    <row r="3501" spans="38:38">
      <c r="AL3501" s="309"/>
    </row>
    <row r="3502" spans="38:38">
      <c r="AL3502" s="309"/>
    </row>
    <row r="3503" spans="38:38">
      <c r="AL3503" s="309"/>
    </row>
    <row r="3504" spans="38:38">
      <c r="AL3504" s="309"/>
    </row>
    <row r="3505" spans="38:38">
      <c r="AL3505" s="309"/>
    </row>
    <row r="3506" spans="38:38">
      <c r="AL3506" s="309"/>
    </row>
    <row r="3507" spans="38:38">
      <c r="AL3507" s="309"/>
    </row>
    <row r="3508" spans="38:38">
      <c r="AL3508" s="309"/>
    </row>
    <row r="3509" spans="38:38">
      <c r="AL3509" s="309"/>
    </row>
    <row r="3510" spans="38:38">
      <c r="AL3510" s="309"/>
    </row>
    <row r="3511" spans="38:38">
      <c r="AL3511" s="309"/>
    </row>
    <row r="3512" spans="38:38">
      <c r="AL3512" s="309"/>
    </row>
    <row r="3513" spans="38:38">
      <c r="AL3513" s="309"/>
    </row>
    <row r="3514" spans="38:38">
      <c r="AL3514" s="309"/>
    </row>
    <row r="3515" spans="38:38">
      <c r="AL3515" s="309"/>
    </row>
    <row r="3516" spans="38:38">
      <c r="AL3516" s="309"/>
    </row>
    <row r="3517" spans="38:38">
      <c r="AL3517" s="309"/>
    </row>
    <row r="3518" spans="38:38">
      <c r="AL3518" s="309"/>
    </row>
    <row r="3519" spans="38:38">
      <c r="AL3519" s="309"/>
    </row>
    <row r="3520" spans="38:38">
      <c r="AL3520" s="309"/>
    </row>
    <row r="3521" spans="38:38">
      <c r="AL3521" s="309"/>
    </row>
    <row r="3522" spans="38:38">
      <c r="AL3522" s="309"/>
    </row>
    <row r="3523" spans="38:38">
      <c r="AL3523" s="309"/>
    </row>
    <row r="3524" spans="38:38">
      <c r="AL3524" s="309"/>
    </row>
    <row r="3525" spans="38:38">
      <c r="AL3525" s="309"/>
    </row>
    <row r="3526" spans="38:38">
      <c r="AL3526" s="309"/>
    </row>
    <row r="3527" spans="38:38">
      <c r="AL3527" s="309"/>
    </row>
    <row r="3528" spans="38:38">
      <c r="AL3528" s="309"/>
    </row>
    <row r="3529" spans="38:38">
      <c r="AL3529" s="309"/>
    </row>
    <row r="3530" spans="38:38">
      <c r="AL3530" s="309"/>
    </row>
    <row r="3531" spans="38:38">
      <c r="AL3531" s="309"/>
    </row>
    <row r="3532" spans="38:38">
      <c r="AL3532" s="309"/>
    </row>
    <row r="3533" spans="38:38">
      <c r="AL3533" s="309"/>
    </row>
    <row r="3534" spans="38:38">
      <c r="AL3534" s="309"/>
    </row>
    <row r="3535" spans="38:38">
      <c r="AL3535" s="309"/>
    </row>
    <row r="3536" spans="38:38">
      <c r="AL3536" s="309"/>
    </row>
    <row r="3537" spans="38:38">
      <c r="AL3537" s="309"/>
    </row>
    <row r="3538" spans="38:38">
      <c r="AL3538" s="309"/>
    </row>
    <row r="3539" spans="38:38">
      <c r="AL3539" s="309"/>
    </row>
    <row r="3540" spans="38:38">
      <c r="AL3540" s="309"/>
    </row>
    <row r="3541" spans="38:38">
      <c r="AL3541" s="309"/>
    </row>
    <row r="3542" spans="38:38">
      <c r="AL3542" s="309"/>
    </row>
    <row r="3543" spans="38:38">
      <c r="AL3543" s="309"/>
    </row>
    <row r="3544" spans="38:38">
      <c r="AL3544" s="309"/>
    </row>
    <row r="3545" spans="38:38">
      <c r="AL3545" s="309"/>
    </row>
    <row r="3546" spans="38:38">
      <c r="AL3546" s="309"/>
    </row>
    <row r="3547" spans="38:38">
      <c r="AL3547" s="309"/>
    </row>
    <row r="3548" spans="38:38">
      <c r="AL3548" s="309"/>
    </row>
    <row r="3549" spans="38:38">
      <c r="AL3549" s="309"/>
    </row>
    <row r="3550" spans="38:38">
      <c r="AL3550" s="309"/>
    </row>
    <row r="3551" spans="38:38">
      <c r="AL3551" s="309"/>
    </row>
    <row r="3552" spans="38:38">
      <c r="AL3552" s="309"/>
    </row>
    <row r="3553" spans="38:38">
      <c r="AL3553" s="309"/>
    </row>
    <row r="3554" spans="38:38">
      <c r="AL3554" s="309"/>
    </row>
    <row r="3555" spans="38:38">
      <c r="AL3555" s="309"/>
    </row>
    <row r="3556" spans="38:38">
      <c r="AL3556" s="309"/>
    </row>
    <row r="3557" spans="38:38">
      <c r="AL3557" s="309"/>
    </row>
    <row r="3558" spans="38:38">
      <c r="AL3558" s="309"/>
    </row>
    <row r="3559" spans="38:38">
      <c r="AL3559" s="309"/>
    </row>
    <row r="3560" spans="38:38">
      <c r="AL3560" s="309"/>
    </row>
    <row r="3561" spans="38:38">
      <c r="AL3561" s="309"/>
    </row>
    <row r="3562" spans="38:38">
      <c r="AL3562" s="309"/>
    </row>
    <row r="3563" spans="38:38">
      <c r="AL3563" s="309"/>
    </row>
    <row r="3564" spans="38:38">
      <c r="AL3564" s="309"/>
    </row>
    <row r="3565" spans="38:38">
      <c r="AL3565" s="309"/>
    </row>
    <row r="3566" spans="38:38">
      <c r="AL3566" s="309"/>
    </row>
    <row r="3567" spans="38:38">
      <c r="AL3567" s="309"/>
    </row>
    <row r="3568" spans="38:38">
      <c r="AL3568" s="309"/>
    </row>
    <row r="3569" spans="38:38">
      <c r="AL3569" s="309"/>
    </row>
    <row r="3570" spans="38:38">
      <c r="AL3570" s="309"/>
    </row>
    <row r="3571" spans="38:38">
      <c r="AL3571" s="309"/>
    </row>
    <row r="3572" spans="38:38">
      <c r="AL3572" s="309"/>
    </row>
    <row r="3573" spans="38:38">
      <c r="AL3573" s="309"/>
    </row>
    <row r="3574" spans="38:38">
      <c r="AL3574" s="309"/>
    </row>
    <row r="3575" spans="38:38">
      <c r="AL3575" s="309"/>
    </row>
    <row r="3576" spans="38:38">
      <c r="AL3576" s="309"/>
    </row>
    <row r="3577" spans="38:38">
      <c r="AL3577" s="309"/>
    </row>
    <row r="3578" spans="38:38">
      <c r="AL3578" s="309"/>
    </row>
    <row r="3579" spans="38:38">
      <c r="AL3579" s="309"/>
    </row>
    <row r="3580" spans="38:38">
      <c r="AL3580" s="309"/>
    </row>
    <row r="3581" spans="38:38">
      <c r="AL3581" s="309"/>
    </row>
    <row r="3582" spans="38:38">
      <c r="AL3582" s="309"/>
    </row>
    <row r="3583" spans="38:38">
      <c r="AL3583" s="309"/>
    </row>
    <row r="3584" spans="38:38">
      <c r="AL3584" s="309"/>
    </row>
    <row r="3585" spans="38:38">
      <c r="AL3585" s="309"/>
    </row>
    <row r="3586" spans="38:38">
      <c r="AL3586" s="309"/>
    </row>
    <row r="3587" spans="38:38">
      <c r="AL3587" s="309"/>
    </row>
    <row r="3588" spans="38:38">
      <c r="AL3588" s="309"/>
    </row>
    <row r="3589" spans="38:38">
      <c r="AL3589" s="309"/>
    </row>
    <row r="3590" spans="38:38">
      <c r="AL3590" s="309"/>
    </row>
    <row r="3591" spans="38:38">
      <c r="AL3591" s="309"/>
    </row>
    <row r="3592" spans="38:38">
      <c r="AL3592" s="309"/>
    </row>
    <row r="3593" spans="38:38">
      <c r="AL3593" s="309"/>
    </row>
    <row r="3594" spans="38:38">
      <c r="AL3594" s="309"/>
    </row>
    <row r="3595" spans="38:38">
      <c r="AL3595" s="309"/>
    </row>
    <row r="3596" spans="38:38">
      <c r="AL3596" s="309"/>
    </row>
    <row r="3597" spans="38:38">
      <c r="AL3597" s="309"/>
    </row>
    <row r="3598" spans="38:38">
      <c r="AL3598" s="309"/>
    </row>
    <row r="3599" spans="38:38">
      <c r="AL3599" s="309"/>
    </row>
    <row r="3600" spans="38:38">
      <c r="AL3600" s="309"/>
    </row>
    <row r="3601" spans="38:38">
      <c r="AL3601" s="309"/>
    </row>
    <row r="3602" spans="38:38">
      <c r="AL3602" s="309"/>
    </row>
    <row r="3603" spans="38:38">
      <c r="AL3603" s="309"/>
    </row>
    <row r="3604" spans="38:38">
      <c r="AL3604" s="309"/>
    </row>
    <row r="3605" spans="38:38">
      <c r="AL3605" s="309"/>
    </row>
    <row r="3606" spans="38:38">
      <c r="AL3606" s="309"/>
    </row>
    <row r="3607" spans="38:38">
      <c r="AL3607" s="309"/>
    </row>
    <row r="3608" spans="38:38">
      <c r="AL3608" s="309"/>
    </row>
    <row r="3609" spans="38:38">
      <c r="AL3609" s="309"/>
    </row>
    <row r="3610" spans="38:38">
      <c r="AL3610" s="309"/>
    </row>
    <row r="3611" spans="38:38">
      <c r="AL3611" s="309"/>
    </row>
    <row r="3612" spans="38:38">
      <c r="AL3612" s="309"/>
    </row>
    <row r="3613" spans="38:38">
      <c r="AL3613" s="309"/>
    </row>
    <row r="3614" spans="38:38">
      <c r="AL3614" s="309"/>
    </row>
    <row r="3615" spans="38:38">
      <c r="AL3615" s="309"/>
    </row>
    <row r="3616" spans="38:38">
      <c r="AL3616" s="309"/>
    </row>
    <row r="3617" spans="38:38">
      <c r="AL3617" s="309"/>
    </row>
    <row r="3618" spans="38:38">
      <c r="AL3618" s="309"/>
    </row>
    <row r="3619" spans="38:38">
      <c r="AL3619" s="309"/>
    </row>
    <row r="3620" spans="38:38">
      <c r="AL3620" s="309"/>
    </row>
    <row r="3621" spans="38:38">
      <c r="AL3621" s="309"/>
    </row>
    <row r="3622" spans="38:38">
      <c r="AL3622" s="309"/>
    </row>
    <row r="3623" spans="38:38">
      <c r="AL3623" s="309"/>
    </row>
    <row r="3624" spans="38:38">
      <c r="AL3624" s="309"/>
    </row>
    <row r="3625" spans="38:38">
      <c r="AL3625" s="309"/>
    </row>
    <row r="3626" spans="38:38">
      <c r="AL3626" s="309"/>
    </row>
    <row r="3627" spans="38:38">
      <c r="AL3627" s="309"/>
    </row>
    <row r="3628" spans="38:38">
      <c r="AL3628" s="309"/>
    </row>
    <row r="3629" spans="38:38">
      <c r="AL3629" s="309"/>
    </row>
    <row r="3630" spans="38:38">
      <c r="AL3630" s="309"/>
    </row>
    <row r="3631" spans="38:38">
      <c r="AL3631" s="309"/>
    </row>
    <row r="3632" spans="38:38">
      <c r="AL3632" s="309"/>
    </row>
    <row r="3633" spans="38:38">
      <c r="AL3633" s="309"/>
    </row>
    <row r="3634" spans="38:38">
      <c r="AL3634" s="309"/>
    </row>
    <row r="3635" spans="38:38">
      <c r="AL3635" s="309"/>
    </row>
    <row r="3636" spans="38:38">
      <c r="AL3636" s="309"/>
    </row>
    <row r="3637" spans="38:38">
      <c r="AL3637" s="309"/>
    </row>
    <row r="3638" spans="38:38">
      <c r="AL3638" s="309"/>
    </row>
    <row r="3639" spans="38:38">
      <c r="AL3639" s="309"/>
    </row>
    <row r="3640" spans="38:38">
      <c r="AL3640" s="309"/>
    </row>
    <row r="3641" spans="38:38">
      <c r="AL3641" s="309"/>
    </row>
    <row r="3642" spans="38:38">
      <c r="AL3642" s="309"/>
    </row>
    <row r="3643" spans="38:38">
      <c r="AL3643" s="309"/>
    </row>
    <row r="3644" spans="38:38">
      <c r="AL3644" s="309"/>
    </row>
    <row r="3645" spans="38:38">
      <c r="AL3645" s="309"/>
    </row>
    <row r="3646" spans="38:38">
      <c r="AL3646" s="309"/>
    </row>
    <row r="3647" spans="38:38">
      <c r="AL3647" s="309"/>
    </row>
    <row r="3648" spans="38:38">
      <c r="AL3648" s="309"/>
    </row>
    <row r="3649" spans="38:38">
      <c r="AL3649" s="309"/>
    </row>
    <row r="3650" spans="38:38">
      <c r="AL3650" s="309"/>
    </row>
    <row r="3651" spans="38:38">
      <c r="AL3651" s="309"/>
    </row>
    <row r="3652" spans="38:38">
      <c r="AL3652" s="309"/>
    </row>
    <row r="3653" spans="38:38">
      <c r="AL3653" s="309"/>
    </row>
    <row r="3654" spans="38:38">
      <c r="AL3654" s="309"/>
    </row>
    <row r="3655" spans="38:38">
      <c r="AL3655" s="309"/>
    </row>
    <row r="3656" spans="38:38">
      <c r="AL3656" s="309"/>
    </row>
    <row r="3657" spans="38:38">
      <c r="AL3657" s="309"/>
    </row>
    <row r="3658" spans="38:38">
      <c r="AL3658" s="309"/>
    </row>
    <row r="3659" spans="38:38">
      <c r="AL3659" s="309"/>
    </row>
    <row r="3660" spans="38:38">
      <c r="AL3660" s="309"/>
    </row>
    <row r="3661" spans="38:38">
      <c r="AL3661" s="309"/>
    </row>
    <row r="3662" spans="38:38">
      <c r="AL3662" s="309"/>
    </row>
    <row r="3663" spans="38:38">
      <c r="AL3663" s="309"/>
    </row>
    <row r="3664" spans="38:38">
      <c r="AL3664" s="309"/>
    </row>
    <row r="3665" spans="38:38">
      <c r="AL3665" s="309"/>
    </row>
    <row r="3666" spans="38:38">
      <c r="AL3666" s="309"/>
    </row>
    <row r="3667" spans="38:38">
      <c r="AL3667" s="309"/>
    </row>
    <row r="3668" spans="38:38">
      <c r="AL3668" s="309"/>
    </row>
    <row r="3669" spans="38:38">
      <c r="AL3669" s="309"/>
    </row>
    <row r="3670" spans="38:38">
      <c r="AL3670" s="309"/>
    </row>
    <row r="3671" spans="38:38">
      <c r="AL3671" s="309"/>
    </row>
    <row r="3672" spans="38:38">
      <c r="AL3672" s="309"/>
    </row>
    <row r="3673" spans="38:38">
      <c r="AL3673" s="309"/>
    </row>
    <row r="3674" spans="38:38">
      <c r="AL3674" s="309"/>
    </row>
    <row r="3675" spans="38:38">
      <c r="AL3675" s="309"/>
    </row>
    <row r="3676" spans="38:38">
      <c r="AL3676" s="309"/>
    </row>
    <row r="3677" spans="38:38">
      <c r="AL3677" s="309"/>
    </row>
    <row r="3678" spans="38:38">
      <c r="AL3678" s="309"/>
    </row>
    <row r="3679" spans="38:38">
      <c r="AL3679" s="309"/>
    </row>
    <row r="3680" spans="38:38">
      <c r="AL3680" s="309"/>
    </row>
    <row r="3681" spans="38:38">
      <c r="AL3681" s="309"/>
    </row>
    <row r="3682" spans="38:38">
      <c r="AL3682" s="309"/>
    </row>
    <row r="3683" spans="38:38">
      <c r="AL3683" s="309"/>
    </row>
    <row r="3684" spans="38:38">
      <c r="AL3684" s="309"/>
    </row>
    <row r="3685" spans="38:38">
      <c r="AL3685" s="309"/>
    </row>
    <row r="3686" spans="38:38">
      <c r="AL3686" s="309"/>
    </row>
    <row r="3687" spans="38:38">
      <c r="AL3687" s="309"/>
    </row>
    <row r="3688" spans="38:38">
      <c r="AL3688" s="309"/>
    </row>
    <row r="3689" spans="38:38">
      <c r="AL3689" s="309"/>
    </row>
    <row r="3690" spans="38:38">
      <c r="AL3690" s="309"/>
    </row>
    <row r="3691" spans="38:38">
      <c r="AL3691" s="309"/>
    </row>
    <row r="3692" spans="38:38">
      <c r="AL3692" s="309"/>
    </row>
    <row r="3693" spans="38:38">
      <c r="AL3693" s="309"/>
    </row>
    <row r="3694" spans="38:38">
      <c r="AL3694" s="309"/>
    </row>
    <row r="3695" spans="38:38">
      <c r="AL3695" s="309"/>
    </row>
    <row r="3696" spans="38:38">
      <c r="AL3696" s="309"/>
    </row>
    <row r="3697" spans="38:38">
      <c r="AL3697" s="309"/>
    </row>
    <row r="3698" spans="38:38">
      <c r="AL3698" s="309"/>
    </row>
    <row r="3699" spans="38:38">
      <c r="AL3699" s="309"/>
    </row>
    <row r="3700" spans="38:38">
      <c r="AL3700" s="309"/>
    </row>
    <row r="3701" spans="38:38">
      <c r="AL3701" s="309"/>
    </row>
    <row r="3702" spans="38:38">
      <c r="AL3702" s="309"/>
    </row>
    <row r="3703" spans="38:38">
      <c r="AL3703" s="309"/>
    </row>
    <row r="3704" spans="38:38">
      <c r="AL3704" s="309"/>
    </row>
    <row r="3705" spans="38:38">
      <c r="AL3705" s="309"/>
    </row>
    <row r="3706" spans="38:38">
      <c r="AL3706" s="309"/>
    </row>
    <row r="3707" spans="38:38">
      <c r="AL3707" s="309"/>
    </row>
    <row r="3708" spans="38:38">
      <c r="AL3708" s="309"/>
    </row>
    <row r="3709" spans="38:38">
      <c r="AL3709" s="309"/>
    </row>
    <row r="3710" spans="38:38">
      <c r="AL3710" s="309"/>
    </row>
    <row r="3711" spans="38:38">
      <c r="AL3711" s="309"/>
    </row>
    <row r="3712" spans="38:38">
      <c r="AL3712" s="309"/>
    </row>
    <row r="3713" spans="38:38">
      <c r="AL3713" s="309"/>
    </row>
    <row r="3714" spans="38:38">
      <c r="AL3714" s="309"/>
    </row>
    <row r="3715" spans="38:38">
      <c r="AL3715" s="309"/>
    </row>
    <row r="3716" spans="38:38">
      <c r="AL3716" s="309"/>
    </row>
    <row r="3717" spans="38:38">
      <c r="AL3717" s="309"/>
    </row>
    <row r="3718" spans="38:38">
      <c r="AL3718" s="309"/>
    </row>
    <row r="3719" spans="38:38">
      <c r="AL3719" s="309"/>
    </row>
    <row r="3720" spans="38:38">
      <c r="AL3720" s="309"/>
    </row>
    <row r="3721" spans="38:38">
      <c r="AL3721" s="309"/>
    </row>
    <row r="3722" spans="38:38">
      <c r="AL3722" s="309"/>
    </row>
    <row r="3723" spans="38:38">
      <c r="AL3723" s="309"/>
    </row>
    <row r="3724" spans="38:38">
      <c r="AL3724" s="309"/>
    </row>
    <row r="3725" spans="38:38">
      <c r="AL3725" s="309"/>
    </row>
    <row r="3726" spans="38:38">
      <c r="AL3726" s="309"/>
    </row>
    <row r="3727" spans="38:38">
      <c r="AL3727" s="309"/>
    </row>
    <row r="3728" spans="38:38">
      <c r="AL3728" s="309"/>
    </row>
    <row r="3729" spans="38:38">
      <c r="AL3729" s="309"/>
    </row>
    <row r="3730" spans="38:38">
      <c r="AL3730" s="309"/>
    </row>
    <row r="3731" spans="38:38">
      <c r="AL3731" s="309"/>
    </row>
    <row r="3732" spans="38:38">
      <c r="AL3732" s="309"/>
    </row>
    <row r="3733" spans="38:38">
      <c r="AL3733" s="309"/>
    </row>
    <row r="3734" spans="38:38">
      <c r="AL3734" s="309"/>
    </row>
    <row r="3735" spans="38:38">
      <c r="AL3735" s="309"/>
    </row>
    <row r="3736" spans="38:38">
      <c r="AL3736" s="309"/>
    </row>
    <row r="3737" spans="38:38">
      <c r="AL3737" s="309"/>
    </row>
    <row r="3738" spans="38:38">
      <c r="AL3738" s="309"/>
    </row>
    <row r="3739" spans="38:38">
      <c r="AL3739" s="309"/>
    </row>
    <row r="3740" spans="38:38">
      <c r="AL3740" s="309"/>
    </row>
    <row r="3741" spans="38:38">
      <c r="AL3741" s="309"/>
    </row>
    <row r="3742" spans="38:38">
      <c r="AL3742" s="309"/>
    </row>
    <row r="3743" spans="38:38">
      <c r="AL3743" s="309"/>
    </row>
    <row r="3744" spans="38:38">
      <c r="AL3744" s="309"/>
    </row>
    <row r="3745" spans="38:38">
      <c r="AL3745" s="309"/>
    </row>
    <row r="3746" spans="38:38">
      <c r="AL3746" s="309"/>
    </row>
    <row r="3747" spans="38:38">
      <c r="AL3747" s="309"/>
    </row>
    <row r="3748" spans="38:38">
      <c r="AL3748" s="309"/>
    </row>
    <row r="3749" spans="38:38">
      <c r="AL3749" s="309"/>
    </row>
    <row r="3750" spans="38:38">
      <c r="AL3750" s="309"/>
    </row>
    <row r="3751" spans="38:38">
      <c r="AL3751" s="309"/>
    </row>
    <row r="3752" spans="38:38">
      <c r="AL3752" s="309"/>
    </row>
    <row r="3753" spans="38:38">
      <c r="AL3753" s="309"/>
    </row>
    <row r="3754" spans="38:38">
      <c r="AL3754" s="309"/>
    </row>
    <row r="3755" spans="38:38">
      <c r="AL3755" s="309"/>
    </row>
    <row r="3756" spans="38:38">
      <c r="AL3756" s="309"/>
    </row>
    <row r="3757" spans="38:38">
      <c r="AL3757" s="309"/>
    </row>
    <row r="3758" spans="38:38">
      <c r="AL3758" s="309"/>
    </row>
    <row r="3759" spans="38:38">
      <c r="AL3759" s="309"/>
    </row>
    <row r="3760" spans="38:38">
      <c r="AL3760" s="309"/>
    </row>
    <row r="3761" spans="38:38">
      <c r="AL3761" s="309"/>
    </row>
    <row r="3762" spans="38:38">
      <c r="AL3762" s="309"/>
    </row>
    <row r="3763" spans="38:38">
      <c r="AL3763" s="309"/>
    </row>
    <row r="3764" spans="38:38">
      <c r="AL3764" s="309"/>
    </row>
    <row r="3765" spans="38:38">
      <c r="AL3765" s="309"/>
    </row>
    <row r="3766" spans="38:38">
      <c r="AL3766" s="309"/>
    </row>
    <row r="3767" spans="38:38">
      <c r="AL3767" s="309"/>
    </row>
    <row r="3768" spans="38:38">
      <c r="AL3768" s="309"/>
    </row>
    <row r="3769" spans="38:38">
      <c r="AL3769" s="309"/>
    </row>
    <row r="3770" spans="38:38">
      <c r="AL3770" s="309"/>
    </row>
    <row r="3771" spans="38:38">
      <c r="AL3771" s="309"/>
    </row>
    <row r="3772" spans="38:38">
      <c r="AL3772" s="309"/>
    </row>
    <row r="3773" spans="38:38">
      <c r="AL3773" s="309"/>
    </row>
    <row r="3774" spans="38:38">
      <c r="AL3774" s="309"/>
    </row>
    <row r="3775" spans="38:38">
      <c r="AL3775" s="309"/>
    </row>
    <row r="3776" spans="38:38">
      <c r="AL3776" s="309"/>
    </row>
    <row r="3777" spans="38:38">
      <c r="AL3777" s="309"/>
    </row>
    <row r="3778" spans="38:38">
      <c r="AL3778" s="309"/>
    </row>
    <row r="3779" spans="38:38">
      <c r="AL3779" s="309"/>
    </row>
    <row r="3780" spans="38:38">
      <c r="AL3780" s="309"/>
    </row>
    <row r="3781" spans="38:38">
      <c r="AL3781" s="309"/>
    </row>
    <row r="3782" spans="38:38">
      <c r="AL3782" s="309"/>
    </row>
    <row r="3783" spans="38:38">
      <c r="AL3783" s="309"/>
    </row>
    <row r="3784" spans="38:38">
      <c r="AL3784" s="309"/>
    </row>
    <row r="3785" spans="38:38">
      <c r="AL3785" s="309"/>
    </row>
    <row r="3786" spans="38:38">
      <c r="AL3786" s="309"/>
    </row>
    <row r="3787" spans="38:38">
      <c r="AL3787" s="309"/>
    </row>
    <row r="3788" spans="38:38">
      <c r="AL3788" s="309"/>
    </row>
    <row r="3789" spans="38:38">
      <c r="AL3789" s="309"/>
    </row>
    <row r="3790" spans="38:38">
      <c r="AL3790" s="309"/>
    </row>
    <row r="3791" spans="38:38">
      <c r="AL3791" s="309"/>
    </row>
    <row r="3792" spans="38:38">
      <c r="AL3792" s="309"/>
    </row>
    <row r="3793" spans="38:38">
      <c r="AL3793" s="309"/>
    </row>
    <row r="3794" spans="38:38">
      <c r="AL3794" s="309"/>
    </row>
    <row r="3795" spans="38:38">
      <c r="AL3795" s="309"/>
    </row>
    <row r="3796" spans="38:38">
      <c r="AL3796" s="309"/>
    </row>
    <row r="3797" spans="38:38">
      <c r="AL3797" s="309"/>
    </row>
    <row r="3798" spans="38:38">
      <c r="AL3798" s="309"/>
    </row>
    <row r="3799" spans="38:38">
      <c r="AL3799" s="309"/>
    </row>
    <row r="3800" spans="38:38">
      <c r="AL3800" s="309"/>
    </row>
    <row r="3801" spans="38:38">
      <c r="AL3801" s="309"/>
    </row>
    <row r="3802" spans="38:38">
      <c r="AL3802" s="309"/>
    </row>
    <row r="3803" spans="38:38">
      <c r="AL3803" s="309"/>
    </row>
    <row r="3804" spans="38:38">
      <c r="AL3804" s="309"/>
    </row>
    <row r="3805" spans="38:38">
      <c r="AL3805" s="309"/>
    </row>
    <row r="3806" spans="38:38">
      <c r="AL3806" s="309"/>
    </row>
    <row r="3807" spans="38:38">
      <c r="AL3807" s="309"/>
    </row>
    <row r="3808" spans="38:38">
      <c r="AL3808" s="309"/>
    </row>
    <row r="3809" spans="38:38">
      <c r="AL3809" s="309"/>
    </row>
    <row r="3810" spans="38:38">
      <c r="AL3810" s="309"/>
    </row>
    <row r="3811" spans="38:38">
      <c r="AL3811" s="309"/>
    </row>
    <row r="3812" spans="38:38">
      <c r="AL3812" s="309"/>
    </row>
    <row r="3813" spans="38:38">
      <c r="AL3813" s="309"/>
    </row>
    <row r="3814" spans="38:38">
      <c r="AL3814" s="309"/>
    </row>
    <row r="3815" spans="38:38">
      <c r="AL3815" s="309"/>
    </row>
    <row r="3816" spans="38:38">
      <c r="AL3816" s="309"/>
    </row>
    <row r="3817" spans="38:38">
      <c r="AL3817" s="309"/>
    </row>
    <row r="3818" spans="38:38">
      <c r="AL3818" s="309"/>
    </row>
    <row r="3819" spans="38:38">
      <c r="AL3819" s="309"/>
    </row>
    <row r="3820" spans="38:38">
      <c r="AL3820" s="309"/>
    </row>
    <row r="3821" spans="38:38">
      <c r="AL3821" s="309"/>
    </row>
    <row r="3822" spans="38:38">
      <c r="AL3822" s="309"/>
    </row>
    <row r="3823" spans="38:38">
      <c r="AL3823" s="309"/>
    </row>
    <row r="3824" spans="38:38">
      <c r="AL3824" s="309"/>
    </row>
    <row r="3825" spans="38:38">
      <c r="AL3825" s="309"/>
    </row>
    <row r="3826" spans="38:38">
      <c r="AL3826" s="309"/>
    </row>
    <row r="3827" spans="38:38">
      <c r="AL3827" s="309"/>
    </row>
    <row r="3828" spans="38:38">
      <c r="AL3828" s="309"/>
    </row>
    <row r="3829" spans="38:38">
      <c r="AL3829" s="309"/>
    </row>
    <row r="3830" spans="38:38">
      <c r="AL3830" s="309"/>
    </row>
    <row r="3831" spans="38:38">
      <c r="AL3831" s="309"/>
    </row>
    <row r="3832" spans="38:38">
      <c r="AL3832" s="309"/>
    </row>
    <row r="3833" spans="38:38">
      <c r="AL3833" s="309"/>
    </row>
    <row r="3834" spans="38:38">
      <c r="AL3834" s="309"/>
    </row>
    <row r="3835" spans="38:38">
      <c r="AL3835" s="309"/>
    </row>
    <row r="3836" spans="38:38">
      <c r="AL3836" s="309"/>
    </row>
    <row r="3837" spans="38:38">
      <c r="AL3837" s="309"/>
    </row>
    <row r="3838" spans="38:38">
      <c r="AL3838" s="309"/>
    </row>
    <row r="3839" spans="38:38">
      <c r="AL3839" s="309"/>
    </row>
    <row r="3840" spans="38:38">
      <c r="AL3840" s="309"/>
    </row>
    <row r="3841" spans="38:38">
      <c r="AL3841" s="309"/>
    </row>
    <row r="3842" spans="38:38">
      <c r="AL3842" s="309"/>
    </row>
    <row r="3843" spans="38:38">
      <c r="AL3843" s="309"/>
    </row>
    <row r="3844" spans="38:38">
      <c r="AL3844" s="309"/>
    </row>
    <row r="3845" spans="38:38">
      <c r="AL3845" s="309"/>
    </row>
    <row r="3846" spans="38:38">
      <c r="AL3846" s="309"/>
    </row>
    <row r="3847" spans="38:38">
      <c r="AL3847" s="309"/>
    </row>
    <row r="3848" spans="38:38">
      <c r="AL3848" s="309"/>
    </row>
    <row r="3849" spans="38:38">
      <c r="AL3849" s="309"/>
    </row>
    <row r="3850" spans="38:38">
      <c r="AL3850" s="309"/>
    </row>
    <row r="3851" spans="38:38">
      <c r="AL3851" s="309"/>
    </row>
    <row r="3852" spans="38:38">
      <c r="AL3852" s="309"/>
    </row>
    <row r="3853" spans="38:38">
      <c r="AL3853" s="309"/>
    </row>
    <row r="3854" spans="38:38">
      <c r="AL3854" s="309"/>
    </row>
    <row r="3855" spans="38:38">
      <c r="AL3855" s="309"/>
    </row>
    <row r="3856" spans="38:38">
      <c r="AL3856" s="309"/>
    </row>
    <row r="3857" spans="38:38">
      <c r="AL3857" s="309"/>
    </row>
    <row r="3858" spans="38:38">
      <c r="AL3858" s="309"/>
    </row>
    <row r="3859" spans="38:38">
      <c r="AL3859" s="309"/>
    </row>
    <row r="3860" spans="38:38">
      <c r="AL3860" s="309"/>
    </row>
    <row r="3861" spans="38:38">
      <c r="AL3861" s="309"/>
    </row>
    <row r="3862" spans="38:38">
      <c r="AL3862" s="309"/>
    </row>
    <row r="3863" spans="38:38">
      <c r="AL3863" s="309"/>
    </row>
    <row r="3864" spans="38:38">
      <c r="AL3864" s="309"/>
    </row>
    <row r="3865" spans="38:38">
      <c r="AL3865" s="309"/>
    </row>
    <row r="3866" spans="38:38">
      <c r="AL3866" s="309"/>
    </row>
    <row r="3867" spans="38:38">
      <c r="AL3867" s="309"/>
    </row>
    <row r="3868" spans="38:38">
      <c r="AL3868" s="309"/>
    </row>
    <row r="3869" spans="38:38">
      <c r="AL3869" s="309"/>
    </row>
    <row r="3870" spans="38:38">
      <c r="AL3870" s="309"/>
    </row>
    <row r="3871" spans="38:38">
      <c r="AL3871" s="309"/>
    </row>
    <row r="3872" spans="38:38">
      <c r="AL3872" s="309"/>
    </row>
    <row r="3873" spans="38:38">
      <c r="AL3873" s="309"/>
    </row>
    <row r="3874" spans="38:38">
      <c r="AL3874" s="309"/>
    </row>
    <row r="3875" spans="38:38">
      <c r="AL3875" s="309"/>
    </row>
    <row r="3876" spans="38:38">
      <c r="AL3876" s="309"/>
    </row>
    <row r="3877" spans="38:38">
      <c r="AL3877" s="309"/>
    </row>
    <row r="3878" spans="38:38">
      <c r="AL3878" s="309"/>
    </row>
    <row r="3879" spans="38:38">
      <c r="AL3879" s="309"/>
    </row>
    <row r="3880" spans="38:38">
      <c r="AL3880" s="309"/>
    </row>
    <row r="3881" spans="38:38">
      <c r="AL3881" s="309"/>
    </row>
    <row r="3882" spans="38:38">
      <c r="AL3882" s="309"/>
    </row>
    <row r="3883" spans="38:38">
      <c r="AL3883" s="309"/>
    </row>
    <row r="3884" spans="38:38">
      <c r="AL3884" s="309"/>
    </row>
    <row r="3885" spans="38:38">
      <c r="AL3885" s="309"/>
    </row>
    <row r="3886" spans="38:38">
      <c r="AL3886" s="309"/>
    </row>
    <row r="3887" spans="38:38">
      <c r="AL3887" s="309"/>
    </row>
    <row r="3888" spans="38:38">
      <c r="AL3888" s="309"/>
    </row>
    <row r="3889" spans="38:38">
      <c r="AL3889" s="309"/>
    </row>
    <row r="3890" spans="38:38">
      <c r="AL3890" s="309"/>
    </row>
    <row r="3891" spans="38:38">
      <c r="AL3891" s="309"/>
    </row>
    <row r="3892" spans="38:38">
      <c r="AL3892" s="309"/>
    </row>
    <row r="3893" spans="38:38">
      <c r="AL3893" s="309"/>
    </row>
    <row r="3894" spans="38:38">
      <c r="AL3894" s="309"/>
    </row>
    <row r="3895" spans="38:38">
      <c r="AL3895" s="309"/>
    </row>
    <row r="3896" spans="38:38">
      <c r="AL3896" s="309"/>
    </row>
    <row r="3897" spans="38:38">
      <c r="AL3897" s="309"/>
    </row>
    <row r="3898" spans="38:38">
      <c r="AL3898" s="309"/>
    </row>
    <row r="3899" spans="38:38">
      <c r="AL3899" s="309"/>
    </row>
    <row r="3900" spans="38:38">
      <c r="AL3900" s="309"/>
    </row>
    <row r="3901" spans="38:38">
      <c r="AL3901" s="309"/>
    </row>
    <row r="3902" spans="38:38">
      <c r="AL3902" s="309"/>
    </row>
    <row r="3903" spans="38:38">
      <c r="AL3903" s="309"/>
    </row>
    <row r="3904" spans="38:38">
      <c r="AL3904" s="309"/>
    </row>
    <row r="3905" spans="38:38">
      <c r="AL3905" s="309"/>
    </row>
    <row r="3906" spans="38:38">
      <c r="AL3906" s="309"/>
    </row>
    <row r="3907" spans="38:38">
      <c r="AL3907" s="309"/>
    </row>
    <row r="3908" spans="38:38">
      <c r="AL3908" s="309"/>
    </row>
    <row r="3909" spans="38:38">
      <c r="AL3909" s="309"/>
    </row>
    <row r="3910" spans="38:38">
      <c r="AL3910" s="309"/>
    </row>
    <row r="3911" spans="38:38">
      <c r="AL3911" s="309"/>
    </row>
    <row r="3912" spans="38:38">
      <c r="AL3912" s="309"/>
    </row>
    <row r="3913" spans="38:38">
      <c r="AL3913" s="309"/>
    </row>
    <row r="3914" spans="38:38">
      <c r="AL3914" s="309"/>
    </row>
    <row r="3915" spans="38:38">
      <c r="AL3915" s="309"/>
    </row>
    <row r="3916" spans="38:38">
      <c r="AL3916" s="309"/>
    </row>
    <row r="3917" spans="38:38">
      <c r="AL3917" s="309"/>
    </row>
    <row r="3918" spans="38:38">
      <c r="AL3918" s="309"/>
    </row>
    <row r="3919" spans="38:38">
      <c r="AL3919" s="309"/>
    </row>
    <row r="3920" spans="38:38">
      <c r="AL3920" s="309"/>
    </row>
    <row r="3921" spans="38:38">
      <c r="AL3921" s="309"/>
    </row>
    <row r="3922" spans="38:38">
      <c r="AL3922" s="309"/>
    </row>
    <row r="3923" spans="38:38">
      <c r="AL3923" s="309"/>
    </row>
    <row r="3924" spans="38:38">
      <c r="AL3924" s="309"/>
    </row>
    <row r="3925" spans="38:38">
      <c r="AL3925" s="309"/>
    </row>
    <row r="3926" spans="38:38">
      <c r="AL3926" s="309"/>
    </row>
    <row r="3927" spans="38:38">
      <c r="AL3927" s="309"/>
    </row>
    <row r="3928" spans="38:38">
      <c r="AL3928" s="309"/>
    </row>
    <row r="3929" spans="38:38">
      <c r="AL3929" s="309"/>
    </row>
    <row r="3930" spans="38:38">
      <c r="AL3930" s="309"/>
    </row>
    <row r="3931" spans="38:38">
      <c r="AL3931" s="309"/>
    </row>
    <row r="3932" spans="38:38">
      <c r="AL3932" s="309"/>
    </row>
    <row r="3933" spans="38:38">
      <c r="AL3933" s="309"/>
    </row>
    <row r="3934" spans="38:38">
      <c r="AL3934" s="309"/>
    </row>
    <row r="3935" spans="38:38">
      <c r="AL3935" s="309"/>
    </row>
    <row r="3936" spans="38:38">
      <c r="AL3936" s="309"/>
    </row>
    <row r="3937" spans="38:38">
      <c r="AL3937" s="309"/>
    </row>
    <row r="3938" spans="38:38">
      <c r="AL3938" s="309"/>
    </row>
    <row r="3939" spans="38:38">
      <c r="AL3939" s="309"/>
    </row>
    <row r="3940" spans="38:38">
      <c r="AL3940" s="309"/>
    </row>
    <row r="3941" spans="38:38">
      <c r="AL3941" s="309"/>
    </row>
    <row r="3942" spans="38:38">
      <c r="AL3942" s="309"/>
    </row>
    <row r="3943" spans="38:38">
      <c r="AL3943" s="309"/>
    </row>
    <row r="3944" spans="38:38">
      <c r="AL3944" s="309"/>
    </row>
    <row r="3945" spans="38:38">
      <c r="AL3945" s="309"/>
    </row>
    <row r="3946" spans="38:38">
      <c r="AL3946" s="309"/>
    </row>
    <row r="3947" spans="38:38">
      <c r="AL3947" s="309"/>
    </row>
    <row r="3948" spans="38:38">
      <c r="AL3948" s="309"/>
    </row>
    <row r="3949" spans="38:38">
      <c r="AL3949" s="309"/>
    </row>
    <row r="3950" spans="38:38">
      <c r="AL3950" s="309"/>
    </row>
    <row r="3951" spans="38:38">
      <c r="AL3951" s="309"/>
    </row>
    <row r="3952" spans="38:38">
      <c r="AL3952" s="309"/>
    </row>
    <row r="3953" spans="38:38">
      <c r="AL3953" s="309"/>
    </row>
    <row r="3954" spans="38:38">
      <c r="AL3954" s="309"/>
    </row>
    <row r="3955" spans="38:38">
      <c r="AL3955" s="309"/>
    </row>
    <row r="3956" spans="38:38">
      <c r="AL3956" s="309"/>
    </row>
    <row r="3957" spans="38:38">
      <c r="AL3957" s="309"/>
    </row>
    <row r="3958" spans="38:38">
      <c r="AL3958" s="309"/>
    </row>
    <row r="3959" spans="38:38">
      <c r="AL3959" s="309"/>
    </row>
    <row r="3960" spans="38:38">
      <c r="AL3960" s="309"/>
    </row>
    <row r="3961" spans="38:38">
      <c r="AL3961" s="309"/>
    </row>
    <row r="3962" spans="38:38">
      <c r="AL3962" s="309"/>
    </row>
    <row r="3963" spans="38:38">
      <c r="AL3963" s="309"/>
    </row>
    <row r="3964" spans="38:38">
      <c r="AL3964" s="309"/>
    </row>
    <row r="3965" spans="38:38">
      <c r="AL3965" s="309"/>
    </row>
    <row r="3966" spans="38:38">
      <c r="AL3966" s="309"/>
    </row>
    <row r="3967" spans="38:38">
      <c r="AL3967" s="309"/>
    </row>
    <row r="3968" spans="38:38">
      <c r="AL3968" s="309"/>
    </row>
    <row r="3969" spans="38:38">
      <c r="AL3969" s="309"/>
    </row>
    <row r="3970" spans="38:38">
      <c r="AL3970" s="309"/>
    </row>
    <row r="3971" spans="38:38">
      <c r="AL3971" s="309"/>
    </row>
    <row r="3972" spans="38:38">
      <c r="AL3972" s="309"/>
    </row>
    <row r="3973" spans="38:38">
      <c r="AL3973" s="309"/>
    </row>
    <row r="3974" spans="38:38">
      <c r="AL3974" s="309"/>
    </row>
    <row r="3975" spans="38:38">
      <c r="AL3975" s="309"/>
    </row>
    <row r="3976" spans="38:38">
      <c r="AL3976" s="309"/>
    </row>
    <row r="3977" spans="38:38">
      <c r="AL3977" s="309"/>
    </row>
    <row r="3978" spans="38:38">
      <c r="AL3978" s="309"/>
    </row>
    <row r="3979" spans="38:38">
      <c r="AL3979" s="309"/>
    </row>
    <row r="3980" spans="38:38">
      <c r="AL3980" s="309"/>
    </row>
    <row r="3981" spans="38:38">
      <c r="AL3981" s="309"/>
    </row>
    <row r="3982" spans="38:38">
      <c r="AL3982" s="309"/>
    </row>
    <row r="3983" spans="38:38">
      <c r="AL3983" s="309"/>
    </row>
    <row r="3984" spans="38:38">
      <c r="AL3984" s="309"/>
    </row>
    <row r="3985" spans="38:38">
      <c r="AL3985" s="309"/>
    </row>
    <row r="3986" spans="38:38">
      <c r="AL3986" s="309"/>
    </row>
    <row r="3987" spans="38:38">
      <c r="AL3987" s="309"/>
    </row>
    <row r="3988" spans="38:38">
      <c r="AL3988" s="309"/>
    </row>
    <row r="3989" spans="38:38">
      <c r="AL3989" s="309"/>
    </row>
    <row r="3990" spans="38:38">
      <c r="AL3990" s="309"/>
    </row>
    <row r="3991" spans="38:38">
      <c r="AL3991" s="309"/>
    </row>
    <row r="3992" spans="38:38">
      <c r="AL3992" s="309"/>
    </row>
    <row r="3993" spans="38:38">
      <c r="AL3993" s="309"/>
    </row>
    <row r="3994" spans="38:38">
      <c r="AL3994" s="309"/>
    </row>
    <row r="3995" spans="38:38">
      <c r="AL3995" s="309"/>
    </row>
    <row r="3996" spans="38:38">
      <c r="AL3996" s="309"/>
    </row>
    <row r="3997" spans="38:38">
      <c r="AL3997" s="309"/>
    </row>
    <row r="3998" spans="38:38">
      <c r="AL3998" s="309"/>
    </row>
    <row r="3999" spans="38:38">
      <c r="AL3999" s="309"/>
    </row>
    <row r="4000" spans="38:38">
      <c r="AL4000" s="309"/>
    </row>
    <row r="4001" spans="38:38">
      <c r="AL4001" s="309"/>
    </row>
    <row r="4002" spans="38:38">
      <c r="AL4002" s="309"/>
    </row>
    <row r="4003" spans="38:38">
      <c r="AL4003" s="309"/>
    </row>
    <row r="4004" spans="38:38">
      <c r="AL4004" s="309"/>
    </row>
    <row r="4005" spans="38:38">
      <c r="AL4005" s="309"/>
    </row>
    <row r="4006" spans="38:38">
      <c r="AL4006" s="309"/>
    </row>
    <row r="4007" spans="38:38">
      <c r="AL4007" s="309"/>
    </row>
    <row r="4008" spans="38:38">
      <c r="AL4008" s="309"/>
    </row>
    <row r="4009" spans="38:38">
      <c r="AL4009" s="309"/>
    </row>
    <row r="4010" spans="38:38">
      <c r="AL4010" s="309"/>
    </row>
    <row r="4011" spans="38:38">
      <c r="AL4011" s="309"/>
    </row>
    <row r="4012" spans="38:38">
      <c r="AL4012" s="309"/>
    </row>
    <row r="4013" spans="38:38">
      <c r="AL4013" s="309"/>
    </row>
    <row r="4014" spans="38:38">
      <c r="AL4014" s="309"/>
    </row>
    <row r="4015" spans="38:38">
      <c r="AL4015" s="309"/>
    </row>
    <row r="4016" spans="38:38">
      <c r="AL4016" s="309"/>
    </row>
    <row r="4017" spans="38:38">
      <c r="AL4017" s="309"/>
    </row>
    <row r="4018" spans="38:38">
      <c r="AL4018" s="309"/>
    </row>
    <row r="4019" spans="38:38">
      <c r="AL4019" s="309"/>
    </row>
    <row r="4020" spans="38:38">
      <c r="AL4020" s="309"/>
    </row>
    <row r="4021" spans="38:38">
      <c r="AL4021" s="309"/>
    </row>
    <row r="4022" spans="38:38">
      <c r="AL4022" s="309"/>
    </row>
    <row r="4023" spans="38:38">
      <c r="AL4023" s="309"/>
    </row>
    <row r="4024" spans="38:38">
      <c r="AL4024" s="309"/>
    </row>
    <row r="4025" spans="38:38">
      <c r="AL4025" s="309"/>
    </row>
    <row r="4026" spans="38:38">
      <c r="AL4026" s="309"/>
    </row>
    <row r="4027" spans="38:38">
      <c r="AL4027" s="309"/>
    </row>
    <row r="4028" spans="38:38">
      <c r="AL4028" s="309"/>
    </row>
    <row r="4029" spans="38:38">
      <c r="AL4029" s="309"/>
    </row>
    <row r="4030" spans="38:38">
      <c r="AL4030" s="309"/>
    </row>
    <row r="4031" spans="38:38">
      <c r="AL4031" s="309"/>
    </row>
    <row r="4032" spans="38:38">
      <c r="AL4032" s="309"/>
    </row>
    <row r="4033" spans="38:38">
      <c r="AL4033" s="309"/>
    </row>
    <row r="4034" spans="38:38">
      <c r="AL4034" s="309"/>
    </row>
    <row r="4035" spans="38:38">
      <c r="AL4035" s="309"/>
    </row>
    <row r="4036" spans="38:38">
      <c r="AL4036" s="309"/>
    </row>
    <row r="4037" spans="38:38">
      <c r="AL4037" s="309"/>
    </row>
    <row r="4038" spans="38:38">
      <c r="AL4038" s="309"/>
    </row>
    <row r="4039" spans="38:38">
      <c r="AL4039" s="309"/>
    </row>
    <row r="4040" spans="38:38">
      <c r="AL4040" s="309"/>
    </row>
    <row r="4041" spans="38:38">
      <c r="AL4041" s="309"/>
    </row>
    <row r="4042" spans="38:38">
      <c r="AL4042" s="309"/>
    </row>
    <row r="4043" spans="38:38">
      <c r="AL4043" s="309"/>
    </row>
    <row r="4044" spans="38:38">
      <c r="AL4044" s="309"/>
    </row>
    <row r="4045" spans="38:38">
      <c r="AL4045" s="309"/>
    </row>
    <row r="4046" spans="38:38">
      <c r="AL4046" s="309"/>
    </row>
    <row r="4047" spans="38:38">
      <c r="AL4047" s="309"/>
    </row>
    <row r="4048" spans="38:38">
      <c r="AL4048" s="309"/>
    </row>
    <row r="4049" spans="38:38">
      <c r="AL4049" s="309"/>
    </row>
    <row r="4050" spans="38:38">
      <c r="AL4050" s="309"/>
    </row>
    <row r="4051" spans="38:38">
      <c r="AL4051" s="309"/>
    </row>
    <row r="4052" spans="38:38">
      <c r="AL4052" s="309"/>
    </row>
    <row r="4053" spans="38:38">
      <c r="AL4053" s="309"/>
    </row>
    <row r="4054" spans="38:38">
      <c r="AL4054" s="309"/>
    </row>
    <row r="4055" spans="38:38">
      <c r="AL4055" s="309"/>
    </row>
    <row r="4056" spans="38:38">
      <c r="AL4056" s="309"/>
    </row>
    <row r="4057" spans="38:38">
      <c r="AL4057" s="309"/>
    </row>
    <row r="4058" spans="38:38">
      <c r="AL4058" s="309"/>
    </row>
    <row r="4059" spans="38:38">
      <c r="AL4059" s="309"/>
    </row>
    <row r="4060" spans="38:38">
      <c r="AL4060" s="309"/>
    </row>
    <row r="4061" spans="38:38">
      <c r="AL4061" s="309"/>
    </row>
    <row r="4062" spans="38:38">
      <c r="AL4062" s="309"/>
    </row>
    <row r="4063" spans="38:38">
      <c r="AL4063" s="309"/>
    </row>
    <row r="4064" spans="38:38">
      <c r="AL4064" s="309"/>
    </row>
    <row r="4065" spans="38:38">
      <c r="AL4065" s="309"/>
    </row>
    <row r="4066" spans="38:38">
      <c r="AL4066" s="309"/>
    </row>
    <row r="4067" spans="38:38">
      <c r="AL4067" s="309"/>
    </row>
    <row r="4068" spans="38:38">
      <c r="AL4068" s="309"/>
    </row>
    <row r="4069" spans="38:38">
      <c r="AL4069" s="309"/>
    </row>
    <row r="4070" spans="38:38">
      <c r="AL4070" s="309"/>
    </row>
    <row r="4071" spans="38:38">
      <c r="AL4071" s="309"/>
    </row>
    <row r="4072" spans="38:38">
      <c r="AL4072" s="309"/>
    </row>
    <row r="4073" spans="38:38">
      <c r="AL4073" s="309"/>
    </row>
    <row r="4074" spans="38:38">
      <c r="AL4074" s="309"/>
    </row>
    <row r="4075" spans="38:38">
      <c r="AL4075" s="309"/>
    </row>
    <row r="4076" spans="38:38">
      <c r="AL4076" s="309"/>
    </row>
    <row r="4077" spans="38:38">
      <c r="AL4077" s="309"/>
    </row>
    <row r="4078" spans="38:38">
      <c r="AL4078" s="309"/>
    </row>
    <row r="4079" spans="38:38">
      <c r="AL4079" s="309"/>
    </row>
    <row r="4080" spans="38:38">
      <c r="AL4080" s="309"/>
    </row>
    <row r="4081" spans="38:38">
      <c r="AL4081" s="309"/>
    </row>
    <row r="4082" spans="38:38">
      <c r="AL4082" s="309"/>
    </row>
    <row r="4083" spans="38:38">
      <c r="AL4083" s="309"/>
    </row>
    <row r="4084" spans="38:38">
      <c r="AL4084" s="309"/>
    </row>
    <row r="4085" spans="38:38">
      <c r="AL4085" s="309"/>
    </row>
    <row r="4086" spans="38:38">
      <c r="AL4086" s="309"/>
    </row>
    <row r="4087" spans="38:38">
      <c r="AL4087" s="309"/>
    </row>
    <row r="4088" spans="38:38">
      <c r="AL4088" s="309"/>
    </row>
    <row r="4089" spans="38:38">
      <c r="AL4089" s="309"/>
    </row>
    <row r="4090" spans="38:38">
      <c r="AL4090" s="309"/>
    </row>
    <row r="4091" spans="38:38">
      <c r="AL4091" s="309"/>
    </row>
    <row r="4092" spans="38:38">
      <c r="AL4092" s="309"/>
    </row>
    <row r="4093" spans="38:38">
      <c r="AL4093" s="309"/>
    </row>
    <row r="4094" spans="38:38">
      <c r="AL4094" s="309"/>
    </row>
    <row r="4095" spans="38:38">
      <c r="AL4095" s="309"/>
    </row>
    <row r="4096" spans="38:38">
      <c r="AL4096" s="309"/>
    </row>
    <row r="4097" spans="38:38">
      <c r="AL4097" s="309"/>
    </row>
    <row r="4098" spans="38:38">
      <c r="AL4098" s="309"/>
    </row>
    <row r="4099" spans="38:38">
      <c r="AL4099" s="309"/>
    </row>
    <row r="4100" spans="38:38">
      <c r="AL4100" s="309"/>
    </row>
    <row r="4101" spans="38:38">
      <c r="AL4101" s="309"/>
    </row>
    <row r="4102" spans="38:38">
      <c r="AL4102" s="309"/>
    </row>
    <row r="4103" spans="38:38">
      <c r="AL4103" s="309"/>
    </row>
    <row r="4104" spans="38:38">
      <c r="AL4104" s="309"/>
    </row>
    <row r="4105" spans="38:38">
      <c r="AL4105" s="309"/>
    </row>
    <row r="4106" spans="38:38">
      <c r="AL4106" s="309"/>
    </row>
    <row r="4107" spans="38:38">
      <c r="AL4107" s="309"/>
    </row>
    <row r="4108" spans="38:38">
      <c r="AL4108" s="309"/>
    </row>
    <row r="4109" spans="38:38">
      <c r="AL4109" s="309"/>
    </row>
    <row r="4110" spans="38:38">
      <c r="AL4110" s="309"/>
    </row>
    <row r="4111" spans="38:38">
      <c r="AL4111" s="309"/>
    </row>
    <row r="4112" spans="38:38">
      <c r="AL4112" s="309"/>
    </row>
    <row r="4113" spans="38:38">
      <c r="AL4113" s="309"/>
    </row>
    <row r="4114" spans="38:38">
      <c r="AL4114" s="309"/>
    </row>
    <row r="4115" spans="38:38">
      <c r="AL4115" s="309"/>
    </row>
    <row r="4116" spans="38:38">
      <c r="AL4116" s="309"/>
    </row>
    <row r="4117" spans="38:38">
      <c r="AL4117" s="309"/>
    </row>
    <row r="4118" spans="38:38">
      <c r="AL4118" s="309"/>
    </row>
    <row r="4119" spans="38:38">
      <c r="AL4119" s="309"/>
    </row>
    <row r="4120" spans="38:38">
      <c r="AL4120" s="309"/>
    </row>
    <row r="4121" spans="38:38">
      <c r="AL4121" s="309"/>
    </row>
    <row r="4122" spans="38:38">
      <c r="AL4122" s="309"/>
    </row>
    <row r="4123" spans="38:38">
      <c r="AL4123" s="309"/>
    </row>
    <row r="4124" spans="38:38">
      <c r="AL4124" s="309"/>
    </row>
    <row r="4125" spans="38:38">
      <c r="AL4125" s="309"/>
    </row>
    <row r="4126" spans="38:38">
      <c r="AL4126" s="309"/>
    </row>
    <row r="4127" spans="38:38">
      <c r="AL4127" s="309"/>
    </row>
    <row r="4128" spans="38:38">
      <c r="AL4128" s="309"/>
    </row>
    <row r="4129" spans="38:38">
      <c r="AL4129" s="309"/>
    </row>
    <row r="4130" spans="38:38">
      <c r="AL4130" s="309"/>
    </row>
    <row r="4131" spans="38:38">
      <c r="AL4131" s="309"/>
    </row>
    <row r="4132" spans="38:38">
      <c r="AL4132" s="309"/>
    </row>
    <row r="4133" spans="38:38">
      <c r="AL4133" s="309"/>
    </row>
    <row r="4134" spans="38:38">
      <c r="AL4134" s="309"/>
    </row>
    <row r="4135" spans="38:38">
      <c r="AL4135" s="309"/>
    </row>
    <row r="4136" spans="38:38">
      <c r="AL4136" s="309"/>
    </row>
    <row r="4137" spans="38:38">
      <c r="AL4137" s="309"/>
    </row>
    <row r="4138" spans="38:38">
      <c r="AL4138" s="309"/>
    </row>
    <row r="4139" spans="38:38">
      <c r="AL4139" s="309"/>
    </row>
    <row r="4140" spans="38:38">
      <c r="AL4140" s="309"/>
    </row>
    <row r="4141" spans="38:38">
      <c r="AL4141" s="309"/>
    </row>
    <row r="4142" spans="38:38">
      <c r="AL4142" s="309"/>
    </row>
    <row r="4143" spans="38:38">
      <c r="AL4143" s="309"/>
    </row>
    <row r="4144" spans="38:38">
      <c r="AL4144" s="309"/>
    </row>
    <row r="4145" spans="38:38">
      <c r="AL4145" s="309"/>
    </row>
    <row r="4146" spans="38:38">
      <c r="AL4146" s="309"/>
    </row>
    <row r="4147" spans="38:38">
      <c r="AL4147" s="309"/>
    </row>
    <row r="4148" spans="38:38">
      <c r="AL4148" s="309"/>
    </row>
    <row r="4149" spans="38:38">
      <c r="AL4149" s="309"/>
    </row>
    <row r="4150" spans="38:38">
      <c r="AL4150" s="309"/>
    </row>
    <row r="4151" spans="38:38">
      <c r="AL4151" s="309"/>
    </row>
    <row r="4152" spans="38:38">
      <c r="AL4152" s="309"/>
    </row>
    <row r="4153" spans="38:38">
      <c r="AL4153" s="309"/>
    </row>
    <row r="4154" spans="38:38">
      <c r="AL4154" s="309"/>
    </row>
    <row r="4155" spans="38:38">
      <c r="AL4155" s="309"/>
    </row>
    <row r="4156" spans="38:38">
      <c r="AL4156" s="309"/>
    </row>
    <row r="4157" spans="38:38">
      <c r="AL4157" s="309"/>
    </row>
    <row r="4158" spans="38:38">
      <c r="AL4158" s="309"/>
    </row>
    <row r="4159" spans="38:38">
      <c r="AL4159" s="309"/>
    </row>
    <row r="4160" spans="38:38">
      <c r="AL4160" s="309"/>
    </row>
    <row r="4161" spans="38:38">
      <c r="AL4161" s="309"/>
    </row>
    <row r="4162" spans="38:38">
      <c r="AL4162" s="309"/>
    </row>
    <row r="4163" spans="38:38">
      <c r="AL4163" s="309"/>
    </row>
    <row r="4164" spans="38:38">
      <c r="AL4164" s="309"/>
    </row>
    <row r="4165" spans="38:38">
      <c r="AL4165" s="309"/>
    </row>
    <row r="4166" spans="38:38">
      <c r="AL4166" s="309"/>
    </row>
    <row r="4167" spans="38:38">
      <c r="AL4167" s="309"/>
    </row>
    <row r="4168" spans="38:38">
      <c r="AL4168" s="309"/>
    </row>
    <row r="4169" spans="38:38">
      <c r="AL4169" s="309"/>
    </row>
    <row r="4170" spans="38:38">
      <c r="AL4170" s="309"/>
    </row>
    <row r="4171" spans="38:38">
      <c r="AL4171" s="309"/>
    </row>
    <row r="4172" spans="38:38">
      <c r="AL4172" s="309"/>
    </row>
    <row r="4173" spans="38:38">
      <c r="AL4173" s="309"/>
    </row>
    <row r="4174" spans="38:38">
      <c r="AL4174" s="309"/>
    </row>
    <row r="4175" spans="38:38">
      <c r="AL4175" s="309"/>
    </row>
    <row r="4176" spans="38:38">
      <c r="AL4176" s="309"/>
    </row>
    <row r="4177" spans="38:38">
      <c r="AL4177" s="309"/>
    </row>
    <row r="4178" spans="38:38">
      <c r="AL4178" s="309"/>
    </row>
    <row r="4179" spans="38:38">
      <c r="AL4179" s="309"/>
    </row>
    <row r="4180" spans="38:38">
      <c r="AL4180" s="309"/>
    </row>
    <row r="4181" spans="38:38">
      <c r="AL4181" s="309"/>
    </row>
    <row r="4182" spans="38:38">
      <c r="AL4182" s="309"/>
    </row>
    <row r="4183" spans="38:38">
      <c r="AL4183" s="309"/>
    </row>
    <row r="4184" spans="38:38">
      <c r="AL4184" s="309"/>
    </row>
    <row r="4185" spans="38:38">
      <c r="AL4185" s="309"/>
    </row>
    <row r="4186" spans="38:38">
      <c r="AL4186" s="309"/>
    </row>
    <row r="4187" spans="38:38">
      <c r="AL4187" s="309"/>
    </row>
    <row r="4188" spans="38:38">
      <c r="AL4188" s="309"/>
    </row>
    <row r="4189" spans="38:38">
      <c r="AL4189" s="309"/>
    </row>
    <row r="4190" spans="38:38">
      <c r="AL4190" s="309"/>
    </row>
    <row r="4191" spans="38:38">
      <c r="AL4191" s="309"/>
    </row>
    <row r="4192" spans="38:38">
      <c r="AL4192" s="309"/>
    </row>
    <row r="4193" spans="38:38">
      <c r="AL4193" s="309"/>
    </row>
    <row r="4194" spans="38:38">
      <c r="AL4194" s="309"/>
    </row>
    <row r="4195" spans="38:38">
      <c r="AL4195" s="309"/>
    </row>
    <row r="4196" spans="38:38">
      <c r="AL4196" s="309"/>
    </row>
    <row r="4197" spans="38:38">
      <c r="AL4197" s="309"/>
    </row>
    <row r="4198" spans="38:38">
      <c r="AL4198" s="309"/>
    </row>
    <row r="4199" spans="38:38">
      <c r="AL4199" s="309"/>
    </row>
    <row r="4200" spans="38:38">
      <c r="AL4200" s="309"/>
    </row>
    <row r="4201" spans="38:38">
      <c r="AL4201" s="309"/>
    </row>
    <row r="4202" spans="38:38">
      <c r="AL4202" s="309"/>
    </row>
    <row r="4203" spans="38:38">
      <c r="AL4203" s="309"/>
    </row>
    <row r="4204" spans="38:38">
      <c r="AL4204" s="309"/>
    </row>
    <row r="4205" spans="38:38">
      <c r="AL4205" s="309"/>
    </row>
    <row r="4206" spans="38:38">
      <c r="AL4206" s="309"/>
    </row>
    <row r="4207" spans="38:38">
      <c r="AL4207" s="309"/>
    </row>
    <row r="4208" spans="38:38">
      <c r="AL4208" s="309"/>
    </row>
    <row r="4209" spans="38:38">
      <c r="AL4209" s="309"/>
    </row>
    <row r="4210" spans="38:38">
      <c r="AL4210" s="309"/>
    </row>
    <row r="4211" spans="38:38">
      <c r="AL4211" s="309"/>
    </row>
    <row r="4212" spans="38:38">
      <c r="AL4212" s="309"/>
    </row>
    <row r="4213" spans="38:38">
      <c r="AL4213" s="309"/>
    </row>
    <row r="4214" spans="38:38">
      <c r="AL4214" s="309"/>
    </row>
    <row r="4215" spans="38:38">
      <c r="AL4215" s="309"/>
    </row>
    <row r="4216" spans="38:38">
      <c r="AL4216" s="309"/>
    </row>
    <row r="4217" spans="38:38">
      <c r="AL4217" s="309"/>
    </row>
    <row r="4218" spans="38:38">
      <c r="AL4218" s="309"/>
    </row>
    <row r="4219" spans="38:38">
      <c r="AL4219" s="309"/>
    </row>
    <row r="4220" spans="38:38">
      <c r="AL4220" s="309"/>
    </row>
    <row r="4221" spans="38:38">
      <c r="AL4221" s="309"/>
    </row>
    <row r="4222" spans="38:38">
      <c r="AL4222" s="309"/>
    </row>
    <row r="4223" spans="38:38">
      <c r="AL4223" s="309"/>
    </row>
    <row r="4224" spans="38:38">
      <c r="AL4224" s="309"/>
    </row>
    <row r="4225" spans="38:38">
      <c r="AL4225" s="309"/>
    </row>
    <row r="4226" spans="38:38">
      <c r="AL4226" s="309"/>
    </row>
    <row r="4227" spans="38:38">
      <c r="AL4227" s="309"/>
    </row>
    <row r="4228" spans="38:38">
      <c r="AL4228" s="309"/>
    </row>
    <row r="4229" spans="38:38">
      <c r="AL4229" s="309"/>
    </row>
    <row r="4230" spans="38:38">
      <c r="AL4230" s="309"/>
    </row>
    <row r="4231" spans="38:38">
      <c r="AL4231" s="309"/>
    </row>
    <row r="4232" spans="38:38">
      <c r="AL4232" s="309"/>
    </row>
    <row r="4233" spans="38:38">
      <c r="AL4233" s="309"/>
    </row>
    <row r="4234" spans="38:38">
      <c r="AL4234" s="309"/>
    </row>
    <row r="4235" spans="38:38">
      <c r="AL4235" s="309"/>
    </row>
    <row r="4236" spans="38:38">
      <c r="AL4236" s="309"/>
    </row>
    <row r="4237" spans="38:38">
      <c r="AL4237" s="309"/>
    </row>
    <row r="4238" spans="38:38">
      <c r="AL4238" s="309"/>
    </row>
    <row r="4239" spans="38:38">
      <c r="AL4239" s="309"/>
    </row>
    <row r="4240" spans="38:38">
      <c r="AL4240" s="309"/>
    </row>
    <row r="4241" spans="38:38">
      <c r="AL4241" s="309"/>
    </row>
    <row r="4242" spans="38:38">
      <c r="AL4242" s="309"/>
    </row>
    <row r="4243" spans="38:38">
      <c r="AL4243" s="309"/>
    </row>
    <row r="4244" spans="38:38">
      <c r="AL4244" s="309"/>
    </row>
    <row r="4245" spans="38:38">
      <c r="AL4245" s="309"/>
    </row>
    <row r="4246" spans="38:38">
      <c r="AL4246" s="309"/>
    </row>
    <row r="4247" spans="38:38">
      <c r="AL4247" s="309"/>
    </row>
    <row r="4248" spans="38:38">
      <c r="AL4248" s="309"/>
    </row>
    <row r="4249" spans="38:38">
      <c r="AL4249" s="309"/>
    </row>
    <row r="4250" spans="38:38">
      <c r="AL4250" s="309"/>
    </row>
    <row r="4251" spans="38:38">
      <c r="AL4251" s="309"/>
    </row>
    <row r="4252" spans="38:38">
      <c r="AL4252" s="309"/>
    </row>
    <row r="4253" spans="38:38">
      <c r="AL4253" s="309"/>
    </row>
    <row r="4254" spans="38:38">
      <c r="AL4254" s="309"/>
    </row>
    <row r="4255" spans="38:38">
      <c r="AL4255" s="309"/>
    </row>
    <row r="4256" spans="38:38">
      <c r="AL4256" s="309"/>
    </row>
    <row r="4257" spans="38:38">
      <c r="AL4257" s="309"/>
    </row>
    <row r="4258" spans="38:38">
      <c r="AL4258" s="309"/>
    </row>
    <row r="4259" spans="38:38">
      <c r="AL4259" s="309"/>
    </row>
    <row r="4260" spans="38:38">
      <c r="AL4260" s="309"/>
    </row>
    <row r="4261" spans="38:38">
      <c r="AL4261" s="309"/>
    </row>
    <row r="4262" spans="38:38">
      <c r="AL4262" s="309"/>
    </row>
    <row r="4263" spans="38:38">
      <c r="AL4263" s="309"/>
    </row>
    <row r="4264" spans="38:38">
      <c r="AL4264" s="309"/>
    </row>
    <row r="4265" spans="38:38">
      <c r="AL4265" s="309"/>
    </row>
    <row r="4266" spans="38:38">
      <c r="AL4266" s="309"/>
    </row>
    <row r="4267" spans="38:38">
      <c r="AL4267" s="309"/>
    </row>
    <row r="4268" spans="38:38">
      <c r="AL4268" s="309"/>
    </row>
    <row r="4269" spans="38:38">
      <c r="AL4269" s="309"/>
    </row>
    <row r="4270" spans="38:38">
      <c r="AL4270" s="309"/>
    </row>
    <row r="4271" spans="38:38">
      <c r="AL4271" s="309"/>
    </row>
    <row r="4272" spans="38:38">
      <c r="AL4272" s="309"/>
    </row>
    <row r="4273" spans="38:38">
      <c r="AL4273" s="309"/>
    </row>
    <row r="4274" spans="38:38">
      <c r="AL4274" s="309"/>
    </row>
    <row r="4275" spans="38:38">
      <c r="AL4275" s="309"/>
    </row>
    <row r="4276" spans="38:38">
      <c r="AL4276" s="309"/>
    </row>
    <row r="4277" spans="38:38">
      <c r="AL4277" s="309"/>
    </row>
    <row r="4278" spans="38:38">
      <c r="AL4278" s="309"/>
    </row>
    <row r="4279" spans="38:38">
      <c r="AL4279" s="309"/>
    </row>
    <row r="4280" spans="38:38">
      <c r="AL4280" s="309"/>
    </row>
    <row r="4281" spans="38:38">
      <c r="AL4281" s="309"/>
    </row>
    <row r="4282" spans="38:38">
      <c r="AL4282" s="309"/>
    </row>
    <row r="4283" spans="38:38">
      <c r="AL4283" s="309"/>
    </row>
    <row r="4284" spans="38:38">
      <c r="AL4284" s="309"/>
    </row>
    <row r="4285" spans="38:38">
      <c r="AL4285" s="309"/>
    </row>
    <row r="4286" spans="38:38">
      <c r="AL4286" s="309"/>
    </row>
    <row r="4287" spans="38:38">
      <c r="AL4287" s="309"/>
    </row>
    <row r="4288" spans="38:38">
      <c r="AL4288" s="309"/>
    </row>
    <row r="4289" spans="38:38">
      <c r="AL4289" s="309"/>
    </row>
    <row r="4290" spans="38:38">
      <c r="AL4290" s="309"/>
    </row>
    <row r="4291" spans="38:38">
      <c r="AL4291" s="309"/>
    </row>
    <row r="4292" spans="38:38">
      <c r="AL4292" s="309"/>
    </row>
    <row r="4293" spans="38:38">
      <c r="AL4293" s="309"/>
    </row>
    <row r="4294" spans="38:38">
      <c r="AL4294" s="309"/>
    </row>
    <row r="4295" spans="38:38">
      <c r="AL4295" s="309"/>
    </row>
    <row r="4296" spans="38:38">
      <c r="AL4296" s="309"/>
    </row>
    <row r="4297" spans="38:38">
      <c r="AL4297" s="309"/>
    </row>
    <row r="4298" spans="38:38">
      <c r="AL4298" s="309"/>
    </row>
    <row r="4299" spans="38:38">
      <c r="AL4299" s="309"/>
    </row>
    <row r="4300" spans="38:38">
      <c r="AL4300" s="309"/>
    </row>
    <row r="4301" spans="38:38">
      <c r="AL4301" s="309"/>
    </row>
    <row r="4302" spans="38:38">
      <c r="AL4302" s="309"/>
    </row>
    <row r="4303" spans="38:38">
      <c r="AL4303" s="309"/>
    </row>
    <row r="4304" spans="38:38">
      <c r="AL4304" s="309"/>
    </row>
    <row r="4305" spans="38:38">
      <c r="AL4305" s="309"/>
    </row>
    <row r="4306" spans="38:38">
      <c r="AL4306" s="309"/>
    </row>
    <row r="4307" spans="38:38">
      <c r="AL4307" s="309"/>
    </row>
    <row r="4308" spans="38:38">
      <c r="AL4308" s="309"/>
    </row>
    <row r="4309" spans="38:38">
      <c r="AL4309" s="309"/>
    </row>
    <row r="4310" spans="38:38">
      <c r="AL4310" s="309"/>
    </row>
    <row r="4311" spans="38:38">
      <c r="AL4311" s="309"/>
    </row>
    <row r="4312" spans="38:38">
      <c r="AL4312" s="309"/>
    </row>
    <row r="4313" spans="38:38">
      <c r="AL4313" s="309"/>
    </row>
    <row r="4314" spans="38:38">
      <c r="AL4314" s="309"/>
    </row>
    <row r="4315" spans="38:38">
      <c r="AL4315" s="309"/>
    </row>
    <row r="4316" spans="38:38">
      <c r="AL4316" s="309"/>
    </row>
    <row r="4317" spans="38:38">
      <c r="AL4317" s="309"/>
    </row>
    <row r="4318" spans="38:38">
      <c r="AL4318" s="309"/>
    </row>
    <row r="4319" spans="38:38">
      <c r="AL4319" s="309"/>
    </row>
    <row r="4320" spans="38:38">
      <c r="AL4320" s="309"/>
    </row>
    <row r="4321" spans="38:38">
      <c r="AL4321" s="309"/>
    </row>
    <row r="4322" spans="38:38">
      <c r="AL4322" s="309"/>
    </row>
    <row r="4323" spans="38:38">
      <c r="AL4323" s="309"/>
    </row>
    <row r="4324" spans="38:38">
      <c r="AL4324" s="309"/>
    </row>
    <row r="4325" spans="38:38">
      <c r="AL4325" s="309"/>
    </row>
    <row r="4326" spans="38:38">
      <c r="AL4326" s="309"/>
    </row>
    <row r="4327" spans="38:38">
      <c r="AL4327" s="309"/>
    </row>
    <row r="4328" spans="38:38">
      <c r="AL4328" s="309"/>
    </row>
    <row r="4329" spans="38:38">
      <c r="AL4329" s="309"/>
    </row>
    <row r="4330" spans="38:38">
      <c r="AL4330" s="309"/>
    </row>
    <row r="4331" spans="38:38">
      <c r="AL4331" s="309"/>
    </row>
    <row r="4332" spans="38:38">
      <c r="AL4332" s="309"/>
    </row>
    <row r="4333" spans="38:38">
      <c r="AL4333" s="309"/>
    </row>
    <row r="4334" spans="38:38">
      <c r="AL4334" s="309"/>
    </row>
    <row r="4335" spans="38:38">
      <c r="AL4335" s="309"/>
    </row>
    <row r="4336" spans="38:38">
      <c r="AL4336" s="309"/>
    </row>
    <row r="4337" spans="38:38">
      <c r="AL4337" s="309"/>
    </row>
    <row r="4338" spans="38:38">
      <c r="AL4338" s="309"/>
    </row>
    <row r="4339" spans="38:38">
      <c r="AL4339" s="309"/>
    </row>
    <row r="4340" spans="38:38">
      <c r="AL4340" s="309"/>
    </row>
    <row r="4341" spans="38:38">
      <c r="AL4341" s="309"/>
    </row>
    <row r="4342" spans="38:38">
      <c r="AL4342" s="309"/>
    </row>
    <row r="4343" spans="38:38">
      <c r="AL4343" s="309"/>
    </row>
    <row r="4344" spans="38:38">
      <c r="AL4344" s="309"/>
    </row>
    <row r="4345" spans="38:38">
      <c r="AL4345" s="309"/>
    </row>
    <row r="4346" spans="38:38">
      <c r="AL4346" s="309"/>
    </row>
    <row r="4347" spans="38:38">
      <c r="AL4347" s="309"/>
    </row>
    <row r="4348" spans="38:38">
      <c r="AL4348" s="309"/>
    </row>
    <row r="4349" spans="38:38">
      <c r="AL4349" s="309"/>
    </row>
    <row r="4350" spans="38:38">
      <c r="AL4350" s="309"/>
    </row>
    <row r="4351" spans="38:38">
      <c r="AL4351" s="309"/>
    </row>
    <row r="4352" spans="38:38">
      <c r="AL4352" s="309"/>
    </row>
    <row r="4353" spans="38:38">
      <c r="AL4353" s="309"/>
    </row>
    <row r="4354" spans="38:38">
      <c r="AL4354" s="309"/>
    </row>
    <row r="4355" spans="38:38">
      <c r="AL4355" s="309"/>
    </row>
    <row r="4356" spans="38:38">
      <c r="AL4356" s="309"/>
    </row>
    <row r="4357" spans="38:38">
      <c r="AL4357" s="309"/>
    </row>
    <row r="4358" spans="38:38">
      <c r="AL4358" s="309"/>
    </row>
    <row r="4359" spans="38:38">
      <c r="AL4359" s="309"/>
    </row>
    <row r="4360" spans="38:38">
      <c r="AL4360" s="309"/>
    </row>
    <row r="4361" spans="38:38">
      <c r="AL4361" s="309"/>
    </row>
    <row r="4362" spans="38:38">
      <c r="AL4362" s="309"/>
    </row>
    <row r="4363" spans="38:38">
      <c r="AL4363" s="309"/>
    </row>
    <row r="4364" spans="38:38">
      <c r="AL4364" s="309"/>
    </row>
    <row r="4365" spans="38:38">
      <c r="AL4365" s="309"/>
    </row>
    <row r="4366" spans="38:38">
      <c r="AL4366" s="309"/>
    </row>
    <row r="4367" spans="38:38">
      <c r="AL4367" s="309"/>
    </row>
    <row r="4368" spans="38:38">
      <c r="AL4368" s="309"/>
    </row>
    <row r="4369" spans="38:38">
      <c r="AL4369" s="309"/>
    </row>
    <row r="4370" spans="38:38">
      <c r="AL4370" s="309"/>
    </row>
    <row r="4371" spans="38:38">
      <c r="AL4371" s="309"/>
    </row>
    <row r="4372" spans="38:38">
      <c r="AL4372" s="309"/>
    </row>
    <row r="4373" spans="38:38">
      <c r="AL4373" s="309"/>
    </row>
    <row r="4374" spans="38:38">
      <c r="AL4374" s="309"/>
    </row>
    <row r="4375" spans="38:38">
      <c r="AL4375" s="309"/>
    </row>
    <row r="4376" spans="38:38">
      <c r="AL4376" s="309"/>
    </row>
    <row r="4377" spans="38:38">
      <c r="AL4377" s="309"/>
    </row>
    <row r="4378" spans="38:38">
      <c r="AL4378" s="309"/>
    </row>
    <row r="4379" spans="38:38">
      <c r="AL4379" s="309"/>
    </row>
    <row r="4380" spans="38:38">
      <c r="AL4380" s="309"/>
    </row>
    <row r="4381" spans="38:38">
      <c r="AL4381" s="309"/>
    </row>
    <row r="4382" spans="38:38">
      <c r="AL4382" s="309"/>
    </row>
    <row r="4383" spans="38:38">
      <c r="AL4383" s="309"/>
    </row>
    <row r="4384" spans="38:38">
      <c r="AL4384" s="309"/>
    </row>
    <row r="4385" spans="38:38">
      <c r="AL4385" s="309"/>
    </row>
    <row r="4386" spans="38:38">
      <c r="AL4386" s="309"/>
    </row>
    <row r="4387" spans="38:38">
      <c r="AL4387" s="309"/>
    </row>
    <row r="4388" spans="38:38">
      <c r="AL4388" s="309"/>
    </row>
    <row r="4389" spans="38:38">
      <c r="AL4389" s="309"/>
    </row>
    <row r="4390" spans="38:38">
      <c r="AL4390" s="309"/>
    </row>
    <row r="4391" spans="38:38">
      <c r="AL4391" s="309"/>
    </row>
    <row r="4392" spans="38:38">
      <c r="AL4392" s="309"/>
    </row>
    <row r="4393" spans="38:38">
      <c r="AL4393" s="309"/>
    </row>
    <row r="4394" spans="38:38">
      <c r="AL4394" s="309"/>
    </row>
    <row r="4395" spans="38:38">
      <c r="AL4395" s="309"/>
    </row>
    <row r="4396" spans="38:38">
      <c r="AL4396" s="309"/>
    </row>
    <row r="4397" spans="38:38">
      <c r="AL4397" s="309"/>
    </row>
    <row r="4398" spans="38:38">
      <c r="AL4398" s="309"/>
    </row>
    <row r="4399" spans="38:38">
      <c r="AL4399" s="309"/>
    </row>
    <row r="4400" spans="38:38">
      <c r="AL4400" s="309"/>
    </row>
    <row r="4401" spans="38:38">
      <c r="AL4401" s="309"/>
    </row>
    <row r="4402" spans="38:38">
      <c r="AL4402" s="309"/>
    </row>
    <row r="4403" spans="38:38">
      <c r="AL4403" s="309"/>
    </row>
    <row r="4404" spans="38:38">
      <c r="AL4404" s="309"/>
    </row>
    <row r="4405" spans="38:38">
      <c r="AL4405" s="309"/>
    </row>
    <row r="4406" spans="38:38">
      <c r="AL4406" s="309"/>
    </row>
    <row r="4407" spans="38:38">
      <c r="AL4407" s="309"/>
    </row>
    <row r="4408" spans="38:38">
      <c r="AL4408" s="309"/>
    </row>
    <row r="4409" spans="38:38">
      <c r="AL4409" s="309"/>
    </row>
    <row r="4410" spans="38:38">
      <c r="AL4410" s="309"/>
    </row>
    <row r="4411" spans="38:38">
      <c r="AL4411" s="309"/>
    </row>
    <row r="4412" spans="38:38">
      <c r="AL4412" s="309"/>
    </row>
    <row r="4413" spans="38:38">
      <c r="AL4413" s="309"/>
    </row>
    <row r="4414" spans="38:38">
      <c r="AL4414" s="309"/>
    </row>
    <row r="4415" spans="38:38">
      <c r="AL4415" s="309"/>
    </row>
    <row r="4416" spans="38:38">
      <c r="AL4416" s="309"/>
    </row>
    <row r="4417" spans="38:38">
      <c r="AL4417" s="309"/>
    </row>
    <row r="4418" spans="38:38">
      <c r="AL4418" s="309"/>
    </row>
    <row r="4419" spans="38:38">
      <c r="AL4419" s="309"/>
    </row>
    <row r="4420" spans="38:38">
      <c r="AL4420" s="309"/>
    </row>
    <row r="4421" spans="38:38">
      <c r="AL4421" s="309"/>
    </row>
    <row r="4422" spans="38:38">
      <c r="AL4422" s="309"/>
    </row>
    <row r="4423" spans="38:38">
      <c r="AL4423" s="309"/>
    </row>
    <row r="4424" spans="38:38">
      <c r="AL4424" s="309"/>
    </row>
    <row r="4425" spans="38:38">
      <c r="AL4425" s="309"/>
    </row>
    <row r="4426" spans="38:38">
      <c r="AL4426" s="309"/>
    </row>
    <row r="4427" spans="38:38">
      <c r="AL4427" s="309"/>
    </row>
    <row r="4428" spans="38:38">
      <c r="AL4428" s="309"/>
    </row>
    <row r="4429" spans="38:38">
      <c r="AL4429" s="309"/>
    </row>
    <row r="4430" spans="38:38">
      <c r="AL4430" s="309"/>
    </row>
    <row r="4431" spans="38:38">
      <c r="AL4431" s="309"/>
    </row>
    <row r="4432" spans="38:38">
      <c r="AL4432" s="309"/>
    </row>
    <row r="4433" spans="38:38">
      <c r="AL4433" s="309"/>
    </row>
    <row r="4434" spans="38:38">
      <c r="AL4434" s="309"/>
    </row>
    <row r="4435" spans="38:38">
      <c r="AL4435" s="309"/>
    </row>
    <row r="4436" spans="38:38">
      <c r="AL4436" s="309"/>
    </row>
    <row r="4437" spans="38:38">
      <c r="AL4437" s="309"/>
    </row>
    <row r="4438" spans="38:38">
      <c r="AL4438" s="309"/>
    </row>
    <row r="4439" spans="38:38">
      <c r="AL4439" s="309"/>
    </row>
    <row r="4440" spans="38:38">
      <c r="AL4440" s="309"/>
    </row>
    <row r="4441" spans="38:38">
      <c r="AL4441" s="309"/>
    </row>
    <row r="4442" spans="38:38">
      <c r="AL4442" s="309"/>
    </row>
    <row r="4443" spans="38:38">
      <c r="AL4443" s="309"/>
    </row>
    <row r="4444" spans="38:38">
      <c r="AL4444" s="309"/>
    </row>
    <row r="4445" spans="38:38">
      <c r="AL4445" s="309"/>
    </row>
    <row r="4446" spans="38:38">
      <c r="AL4446" s="309"/>
    </row>
    <row r="4447" spans="38:38">
      <c r="AL4447" s="309"/>
    </row>
    <row r="4448" spans="38:38">
      <c r="AL4448" s="309"/>
    </row>
    <row r="4449" spans="38:38">
      <c r="AL4449" s="309"/>
    </row>
    <row r="4450" spans="38:38">
      <c r="AL4450" s="309"/>
    </row>
    <row r="4451" spans="38:38">
      <c r="AL4451" s="309"/>
    </row>
    <row r="4452" spans="38:38">
      <c r="AL4452" s="309"/>
    </row>
    <row r="4453" spans="38:38">
      <c r="AL4453" s="309"/>
    </row>
    <row r="4454" spans="38:38">
      <c r="AL4454" s="309"/>
    </row>
    <row r="4455" spans="38:38">
      <c r="AL4455" s="309"/>
    </row>
    <row r="4456" spans="38:38">
      <c r="AL4456" s="309"/>
    </row>
    <row r="4457" spans="38:38">
      <c r="AL4457" s="309"/>
    </row>
    <row r="4458" spans="38:38">
      <c r="AL4458" s="309"/>
    </row>
    <row r="4459" spans="38:38">
      <c r="AL4459" s="309"/>
    </row>
    <row r="4460" spans="38:38">
      <c r="AL4460" s="309"/>
    </row>
    <row r="4461" spans="38:38">
      <c r="AL4461" s="309"/>
    </row>
    <row r="4462" spans="38:38">
      <c r="AL4462" s="309"/>
    </row>
    <row r="4463" spans="38:38">
      <c r="AL4463" s="309"/>
    </row>
    <row r="4464" spans="38:38">
      <c r="AL4464" s="309"/>
    </row>
    <row r="4465" spans="38:38">
      <c r="AL4465" s="309"/>
    </row>
    <row r="4466" spans="38:38">
      <c r="AL4466" s="309"/>
    </row>
    <row r="4467" spans="38:38">
      <c r="AL4467" s="309"/>
    </row>
    <row r="4468" spans="38:38">
      <c r="AL4468" s="309"/>
    </row>
    <row r="4469" spans="38:38">
      <c r="AL4469" s="309"/>
    </row>
    <row r="4470" spans="38:38">
      <c r="AL4470" s="309"/>
    </row>
    <row r="4471" spans="38:38">
      <c r="AL4471" s="309"/>
    </row>
    <row r="4472" spans="38:38">
      <c r="AL4472" s="309"/>
    </row>
    <row r="4473" spans="38:38">
      <c r="AL4473" s="309"/>
    </row>
    <row r="4474" spans="38:38">
      <c r="AL4474" s="309"/>
    </row>
    <row r="4475" spans="38:38">
      <c r="AL4475" s="309"/>
    </row>
    <row r="4476" spans="38:38">
      <c r="AL4476" s="309"/>
    </row>
    <row r="4477" spans="38:38">
      <c r="AL4477" s="309"/>
    </row>
    <row r="4478" spans="38:38">
      <c r="AL4478" s="309"/>
    </row>
    <row r="4479" spans="38:38">
      <c r="AL4479" s="309"/>
    </row>
    <row r="4480" spans="38:38">
      <c r="AL4480" s="309"/>
    </row>
    <row r="4481" spans="38:38">
      <c r="AL4481" s="309"/>
    </row>
    <row r="4482" spans="38:38">
      <c r="AL4482" s="309"/>
    </row>
    <row r="4483" spans="38:38">
      <c r="AL4483" s="309"/>
    </row>
    <row r="4484" spans="38:38">
      <c r="AL4484" s="309"/>
    </row>
    <row r="4485" spans="38:38">
      <c r="AL4485" s="309"/>
    </row>
    <row r="4486" spans="38:38">
      <c r="AL4486" s="309"/>
    </row>
    <row r="4487" spans="38:38">
      <c r="AL4487" s="309"/>
    </row>
    <row r="4488" spans="38:38">
      <c r="AL4488" s="309"/>
    </row>
    <row r="4489" spans="38:38">
      <c r="AL4489" s="309"/>
    </row>
    <row r="4490" spans="38:38">
      <c r="AL4490" s="309"/>
    </row>
    <row r="4491" spans="38:38">
      <c r="AL4491" s="309"/>
    </row>
    <row r="4492" spans="38:38">
      <c r="AL4492" s="309"/>
    </row>
    <row r="4493" spans="38:38">
      <c r="AL4493" s="309"/>
    </row>
    <row r="4494" spans="38:38">
      <c r="AL4494" s="309"/>
    </row>
    <row r="4495" spans="38:38">
      <c r="AL4495" s="309"/>
    </row>
    <row r="4496" spans="38:38">
      <c r="AL4496" s="309"/>
    </row>
    <row r="4497" spans="38:38">
      <c r="AL4497" s="309"/>
    </row>
    <row r="4498" spans="38:38">
      <c r="AL4498" s="309"/>
    </row>
    <row r="4499" spans="38:38">
      <c r="AL4499" s="309"/>
    </row>
    <row r="4500" spans="38:38">
      <c r="AL4500" s="309"/>
    </row>
    <row r="4501" spans="38:38">
      <c r="AL4501" s="309"/>
    </row>
    <row r="4502" spans="38:38">
      <c r="AL4502" s="309"/>
    </row>
    <row r="4503" spans="38:38">
      <c r="AL4503" s="309"/>
    </row>
    <row r="4504" spans="38:38">
      <c r="AL4504" s="309"/>
    </row>
    <row r="4505" spans="38:38">
      <c r="AL4505" s="309"/>
    </row>
    <row r="4506" spans="38:38">
      <c r="AL4506" s="309"/>
    </row>
    <row r="4507" spans="38:38">
      <c r="AL4507" s="309"/>
    </row>
    <row r="4508" spans="38:38">
      <c r="AL4508" s="309"/>
    </row>
    <row r="4509" spans="38:38">
      <c r="AL4509" s="309"/>
    </row>
    <row r="4510" spans="38:38">
      <c r="AL4510" s="309"/>
    </row>
    <row r="4511" spans="38:38">
      <c r="AL4511" s="309"/>
    </row>
    <row r="4512" spans="38:38">
      <c r="AL4512" s="309"/>
    </row>
    <row r="4513" spans="38:38">
      <c r="AL4513" s="309"/>
    </row>
    <row r="4514" spans="38:38">
      <c r="AL4514" s="309"/>
    </row>
    <row r="4515" spans="38:38">
      <c r="AL4515" s="309"/>
    </row>
    <row r="4516" spans="38:38">
      <c r="AL4516" s="309"/>
    </row>
    <row r="4517" spans="38:38">
      <c r="AL4517" s="309"/>
    </row>
    <row r="4518" spans="38:38">
      <c r="AL4518" s="309"/>
    </row>
    <row r="4519" spans="38:38">
      <c r="AL4519" s="309"/>
    </row>
    <row r="4520" spans="38:38">
      <c r="AL4520" s="309"/>
    </row>
    <row r="4521" spans="38:38">
      <c r="AL4521" s="309"/>
    </row>
    <row r="4522" spans="38:38">
      <c r="AL4522" s="309"/>
    </row>
    <row r="4523" spans="38:38">
      <c r="AL4523" s="309"/>
    </row>
    <row r="4524" spans="38:38">
      <c r="AL4524" s="309"/>
    </row>
    <row r="4525" spans="38:38">
      <c r="AL4525" s="309"/>
    </row>
    <row r="4526" spans="38:38">
      <c r="AL4526" s="309"/>
    </row>
    <row r="4527" spans="38:38">
      <c r="AL4527" s="309"/>
    </row>
    <row r="4528" spans="38:38">
      <c r="AL4528" s="309"/>
    </row>
    <row r="4529" spans="38:38">
      <c r="AL4529" s="309"/>
    </row>
    <row r="4530" spans="38:38">
      <c r="AL4530" s="309"/>
    </row>
    <row r="4531" spans="38:38">
      <c r="AL4531" s="309"/>
    </row>
    <row r="4532" spans="38:38">
      <c r="AL4532" s="309"/>
    </row>
    <row r="4533" spans="38:38">
      <c r="AL4533" s="309"/>
    </row>
    <row r="4534" spans="38:38">
      <c r="AL4534" s="309"/>
    </row>
    <row r="4535" spans="38:38">
      <c r="AL4535" s="309"/>
    </row>
    <row r="4536" spans="38:38">
      <c r="AL4536" s="309"/>
    </row>
    <row r="4537" spans="38:38">
      <c r="AL4537" s="309"/>
    </row>
    <row r="4538" spans="38:38">
      <c r="AL4538" s="309"/>
    </row>
    <row r="4539" spans="38:38">
      <c r="AL4539" s="309"/>
    </row>
    <row r="4540" spans="38:38">
      <c r="AL4540" s="309"/>
    </row>
    <row r="4541" spans="38:38">
      <c r="AL4541" s="309"/>
    </row>
    <row r="4542" spans="38:38">
      <c r="AL4542" s="309"/>
    </row>
    <row r="4543" spans="38:38">
      <c r="AL4543" s="309"/>
    </row>
    <row r="4544" spans="38:38">
      <c r="AL4544" s="309"/>
    </row>
    <row r="4545" spans="38:38">
      <c r="AL4545" s="309"/>
    </row>
    <row r="4546" spans="38:38">
      <c r="AL4546" s="309"/>
    </row>
    <row r="4547" spans="38:38">
      <c r="AL4547" s="309"/>
    </row>
    <row r="4548" spans="38:38">
      <c r="AL4548" s="309"/>
    </row>
    <row r="4549" spans="38:38">
      <c r="AL4549" s="309"/>
    </row>
    <row r="4550" spans="38:38">
      <c r="AL4550" s="309"/>
    </row>
    <row r="4551" spans="38:38">
      <c r="AL4551" s="309"/>
    </row>
    <row r="4552" spans="38:38">
      <c r="AL4552" s="309"/>
    </row>
    <row r="4553" spans="38:38">
      <c r="AL4553" s="309"/>
    </row>
    <row r="4554" spans="38:38">
      <c r="AL4554" s="309"/>
    </row>
    <row r="4555" spans="38:38">
      <c r="AL4555" s="309"/>
    </row>
    <row r="4556" spans="38:38">
      <c r="AL4556" s="309"/>
    </row>
    <row r="4557" spans="38:38">
      <c r="AL4557" s="309"/>
    </row>
    <row r="4558" spans="38:38">
      <c r="AL4558" s="309"/>
    </row>
    <row r="4559" spans="38:38">
      <c r="AL4559" s="309"/>
    </row>
    <row r="4560" spans="38:38">
      <c r="AL4560" s="309"/>
    </row>
    <row r="4561" spans="38:38">
      <c r="AL4561" s="309"/>
    </row>
    <row r="4562" spans="38:38">
      <c r="AL4562" s="309"/>
    </row>
    <row r="4563" spans="38:38">
      <c r="AL4563" s="309"/>
    </row>
    <row r="4564" spans="38:38">
      <c r="AL4564" s="309"/>
    </row>
    <row r="4565" spans="38:38">
      <c r="AL4565" s="309"/>
    </row>
    <row r="4566" spans="38:38">
      <c r="AL4566" s="309"/>
    </row>
    <row r="4567" spans="38:38">
      <c r="AL4567" s="309"/>
    </row>
    <row r="4568" spans="38:38">
      <c r="AL4568" s="309"/>
    </row>
    <row r="4569" spans="38:38">
      <c r="AL4569" s="309"/>
    </row>
    <row r="4570" spans="38:38">
      <c r="AL4570" s="309"/>
    </row>
    <row r="4571" spans="38:38">
      <c r="AL4571" s="309"/>
    </row>
    <row r="4572" spans="38:38">
      <c r="AL4572" s="309"/>
    </row>
    <row r="4573" spans="38:38">
      <c r="AL4573" s="309"/>
    </row>
    <row r="4574" spans="38:38">
      <c r="AL4574" s="309"/>
    </row>
    <row r="4575" spans="38:38">
      <c r="AL4575" s="309"/>
    </row>
    <row r="4576" spans="38:38">
      <c r="AL4576" s="309"/>
    </row>
    <row r="4577" spans="38:38">
      <c r="AL4577" s="309"/>
    </row>
    <row r="4578" spans="38:38">
      <c r="AL4578" s="309"/>
    </row>
    <row r="4579" spans="38:38">
      <c r="AL4579" s="309"/>
    </row>
    <row r="4580" spans="38:38">
      <c r="AL4580" s="309"/>
    </row>
    <row r="4581" spans="38:38">
      <c r="AL4581" s="309"/>
    </row>
    <row r="4582" spans="38:38">
      <c r="AL4582" s="309"/>
    </row>
    <row r="4583" spans="38:38">
      <c r="AL4583" s="309"/>
    </row>
    <row r="4584" spans="38:38">
      <c r="AL4584" s="309"/>
    </row>
    <row r="4585" spans="38:38">
      <c r="AL4585" s="309"/>
    </row>
    <row r="4586" spans="38:38">
      <c r="AL4586" s="309"/>
    </row>
    <row r="4587" spans="38:38">
      <c r="AL4587" s="309"/>
    </row>
    <row r="4588" spans="38:38">
      <c r="AL4588" s="309"/>
    </row>
    <row r="4589" spans="38:38">
      <c r="AL4589" s="309"/>
    </row>
    <row r="4590" spans="38:38">
      <c r="AL4590" s="309"/>
    </row>
    <row r="4591" spans="38:38">
      <c r="AL4591" s="309"/>
    </row>
    <row r="4592" spans="38:38">
      <c r="AL4592" s="309"/>
    </row>
    <row r="4593" spans="38:38">
      <c r="AL4593" s="309"/>
    </row>
    <row r="4594" spans="38:38">
      <c r="AL4594" s="309"/>
    </row>
    <row r="4595" spans="38:38">
      <c r="AL4595" s="309"/>
    </row>
    <row r="4596" spans="38:38">
      <c r="AL4596" s="309"/>
    </row>
    <row r="4597" spans="38:38">
      <c r="AL4597" s="309"/>
    </row>
    <row r="4598" spans="38:38">
      <c r="AL4598" s="309"/>
    </row>
    <row r="4599" spans="38:38">
      <c r="AL4599" s="309"/>
    </row>
    <row r="4600" spans="38:38">
      <c r="AL4600" s="309"/>
    </row>
    <row r="4601" spans="38:38">
      <c r="AL4601" s="309"/>
    </row>
    <row r="4602" spans="38:38">
      <c r="AL4602" s="309"/>
    </row>
    <row r="4603" spans="38:38">
      <c r="AL4603" s="309"/>
    </row>
    <row r="4604" spans="38:38">
      <c r="AL4604" s="309"/>
    </row>
    <row r="4605" spans="38:38">
      <c r="AL4605" s="309"/>
    </row>
    <row r="4606" spans="38:38">
      <c r="AL4606" s="309"/>
    </row>
    <row r="4607" spans="38:38">
      <c r="AL4607" s="309"/>
    </row>
    <row r="4608" spans="38:38">
      <c r="AL4608" s="309"/>
    </row>
    <row r="4609" spans="38:38">
      <c r="AL4609" s="309"/>
    </row>
    <row r="4610" spans="38:38">
      <c r="AL4610" s="309"/>
    </row>
    <row r="4611" spans="38:38">
      <c r="AL4611" s="309"/>
    </row>
    <row r="4612" spans="38:38">
      <c r="AL4612" s="309"/>
    </row>
    <row r="4613" spans="38:38">
      <c r="AL4613" s="309"/>
    </row>
    <row r="4614" spans="38:38">
      <c r="AL4614" s="309"/>
    </row>
    <row r="4615" spans="38:38">
      <c r="AL4615" s="309"/>
    </row>
    <row r="4616" spans="38:38">
      <c r="AL4616" s="309"/>
    </row>
    <row r="4617" spans="38:38">
      <c r="AL4617" s="309"/>
    </row>
    <row r="4618" spans="38:38">
      <c r="AL4618" s="309"/>
    </row>
    <row r="4619" spans="38:38">
      <c r="AL4619" s="309"/>
    </row>
    <row r="4620" spans="38:38">
      <c r="AL4620" s="309"/>
    </row>
    <row r="4621" spans="38:38">
      <c r="AL4621" s="309"/>
    </row>
    <row r="4622" spans="38:38">
      <c r="AL4622" s="309"/>
    </row>
    <row r="4623" spans="38:38">
      <c r="AL4623" s="309"/>
    </row>
    <row r="4624" spans="38:38">
      <c r="AL4624" s="309"/>
    </row>
    <row r="4625" spans="38:38">
      <c r="AL4625" s="309"/>
    </row>
    <row r="4626" spans="38:38">
      <c r="AL4626" s="309"/>
    </row>
    <row r="4627" spans="38:38">
      <c r="AL4627" s="309"/>
    </row>
    <row r="4628" spans="38:38">
      <c r="AL4628" s="309"/>
    </row>
    <row r="4629" spans="38:38">
      <c r="AL4629" s="309"/>
    </row>
    <row r="4630" spans="38:38">
      <c r="AL4630" s="309"/>
    </row>
    <row r="4631" spans="38:38">
      <c r="AL4631" s="309"/>
    </row>
    <row r="4632" spans="38:38">
      <c r="AL4632" s="309"/>
    </row>
    <row r="4633" spans="38:38">
      <c r="AL4633" s="309"/>
    </row>
    <row r="4634" spans="38:38">
      <c r="AL4634" s="309"/>
    </row>
    <row r="4635" spans="38:38">
      <c r="AL4635" s="309"/>
    </row>
    <row r="4636" spans="38:38">
      <c r="AL4636" s="309"/>
    </row>
    <row r="4637" spans="38:38">
      <c r="AL4637" s="309"/>
    </row>
    <row r="4638" spans="38:38">
      <c r="AL4638" s="309"/>
    </row>
    <row r="4639" spans="38:38">
      <c r="AL4639" s="309"/>
    </row>
    <row r="4640" spans="38:38">
      <c r="AL4640" s="309"/>
    </row>
    <row r="4641" spans="38:38">
      <c r="AL4641" s="309"/>
    </row>
    <row r="4642" spans="38:38">
      <c r="AL4642" s="309"/>
    </row>
    <row r="4643" spans="38:38">
      <c r="AL4643" s="309"/>
    </row>
    <row r="4644" spans="38:38">
      <c r="AL4644" s="309"/>
    </row>
    <row r="4645" spans="38:38">
      <c r="AL4645" s="309"/>
    </row>
    <row r="4646" spans="38:38">
      <c r="AL4646" s="309"/>
    </row>
    <row r="4647" spans="38:38">
      <c r="AL4647" s="309"/>
    </row>
    <row r="4648" spans="38:38">
      <c r="AL4648" s="309"/>
    </row>
    <row r="4649" spans="38:38">
      <c r="AL4649" s="309"/>
    </row>
    <row r="4650" spans="38:38">
      <c r="AL4650" s="309"/>
    </row>
    <row r="4651" spans="38:38">
      <c r="AL4651" s="309"/>
    </row>
    <row r="4652" spans="38:38">
      <c r="AL4652" s="309"/>
    </row>
    <row r="4653" spans="38:38">
      <c r="AL4653" s="309"/>
    </row>
    <row r="4654" spans="38:38">
      <c r="AL4654" s="309"/>
    </row>
    <row r="4655" spans="38:38">
      <c r="AL4655" s="309"/>
    </row>
    <row r="4656" spans="38:38">
      <c r="AL4656" s="309"/>
    </row>
    <row r="4657" spans="38:38">
      <c r="AL4657" s="309"/>
    </row>
    <row r="4658" spans="38:38">
      <c r="AL4658" s="309"/>
    </row>
    <row r="4659" spans="38:38">
      <c r="AL4659" s="309"/>
    </row>
    <row r="4660" spans="38:38">
      <c r="AL4660" s="309"/>
    </row>
    <row r="4661" spans="38:38">
      <c r="AL4661" s="309"/>
    </row>
    <row r="4662" spans="38:38">
      <c r="AL4662" s="309"/>
    </row>
    <row r="4663" spans="38:38">
      <c r="AL4663" s="309"/>
    </row>
    <row r="4664" spans="38:38">
      <c r="AL4664" s="309"/>
    </row>
    <row r="4665" spans="38:38">
      <c r="AL4665" s="309"/>
    </row>
    <row r="4666" spans="38:38">
      <c r="AL4666" s="309"/>
    </row>
    <row r="4667" spans="38:38">
      <c r="AL4667" s="309"/>
    </row>
    <row r="4668" spans="38:38">
      <c r="AL4668" s="309"/>
    </row>
    <row r="4669" spans="38:38">
      <c r="AL4669" s="309"/>
    </row>
    <row r="4670" spans="38:38">
      <c r="AL4670" s="309"/>
    </row>
    <row r="4671" spans="38:38">
      <c r="AL4671" s="309"/>
    </row>
    <row r="4672" spans="38:38">
      <c r="AL4672" s="309"/>
    </row>
    <row r="4673" spans="38:38">
      <c r="AL4673" s="309"/>
    </row>
    <row r="4674" spans="38:38">
      <c r="AL4674" s="309"/>
    </row>
    <row r="4675" spans="38:38">
      <c r="AL4675" s="309"/>
    </row>
    <row r="4676" spans="38:38">
      <c r="AL4676" s="309"/>
    </row>
    <row r="4677" spans="38:38">
      <c r="AL4677" s="309"/>
    </row>
    <row r="4678" spans="38:38">
      <c r="AL4678" s="309"/>
    </row>
    <row r="4679" spans="38:38">
      <c r="AL4679" s="309"/>
    </row>
    <row r="4680" spans="38:38">
      <c r="AL4680" s="309"/>
    </row>
    <row r="4681" spans="38:38">
      <c r="AL4681" s="309"/>
    </row>
    <row r="4682" spans="38:38">
      <c r="AL4682" s="309"/>
    </row>
    <row r="4683" spans="38:38">
      <c r="AL4683" s="309"/>
    </row>
    <row r="4684" spans="38:38">
      <c r="AL4684" s="309"/>
    </row>
    <row r="4685" spans="38:38">
      <c r="AL4685" s="309"/>
    </row>
    <row r="4686" spans="38:38">
      <c r="AL4686" s="309"/>
    </row>
    <row r="4687" spans="38:38">
      <c r="AL4687" s="309"/>
    </row>
    <row r="4688" spans="38:38">
      <c r="AL4688" s="309"/>
    </row>
    <row r="4689" spans="38:38">
      <c r="AL4689" s="309"/>
    </row>
    <row r="4690" spans="38:38">
      <c r="AL4690" s="309"/>
    </row>
    <row r="4691" spans="38:38">
      <c r="AL4691" s="309"/>
    </row>
    <row r="4692" spans="38:38">
      <c r="AL4692" s="309"/>
    </row>
    <row r="4693" spans="38:38">
      <c r="AL4693" s="309"/>
    </row>
    <row r="4694" spans="38:38">
      <c r="AL4694" s="309"/>
    </row>
    <row r="4695" spans="38:38">
      <c r="AL4695" s="309"/>
    </row>
    <row r="4696" spans="38:38">
      <c r="AL4696" s="309"/>
    </row>
    <row r="4697" spans="38:38">
      <c r="AL4697" s="309"/>
    </row>
    <row r="4698" spans="38:38">
      <c r="AL4698" s="309"/>
    </row>
    <row r="4699" spans="38:38">
      <c r="AL4699" s="309"/>
    </row>
    <row r="4700" spans="38:38">
      <c r="AL4700" s="309"/>
    </row>
    <row r="4701" spans="38:38">
      <c r="AL4701" s="309"/>
    </row>
    <row r="4702" spans="38:38">
      <c r="AL4702" s="309"/>
    </row>
    <row r="4703" spans="38:38">
      <c r="AL4703" s="309"/>
    </row>
    <row r="4704" spans="38:38">
      <c r="AL4704" s="309"/>
    </row>
    <row r="4705" spans="38:38">
      <c r="AL4705" s="309"/>
    </row>
    <row r="4706" spans="38:38">
      <c r="AL4706" s="309"/>
    </row>
    <row r="4707" spans="38:38">
      <c r="AL4707" s="309"/>
    </row>
    <row r="4708" spans="38:38">
      <c r="AL4708" s="309"/>
    </row>
    <row r="4709" spans="38:38">
      <c r="AL4709" s="309"/>
    </row>
    <row r="4710" spans="38:38">
      <c r="AL4710" s="309"/>
    </row>
    <row r="4711" spans="38:38">
      <c r="AL4711" s="309"/>
    </row>
    <row r="4712" spans="38:38">
      <c r="AL4712" s="309"/>
    </row>
    <row r="4713" spans="38:38">
      <c r="AL4713" s="309"/>
    </row>
    <row r="4714" spans="38:38">
      <c r="AL4714" s="309"/>
    </row>
    <row r="4715" spans="38:38">
      <c r="AL4715" s="309"/>
    </row>
    <row r="4716" spans="38:38">
      <c r="AL4716" s="309"/>
    </row>
    <row r="4717" spans="38:38">
      <c r="AL4717" s="309"/>
    </row>
    <row r="4718" spans="38:38">
      <c r="AL4718" s="309"/>
    </row>
    <row r="4719" spans="38:38">
      <c r="AL4719" s="309"/>
    </row>
    <row r="4720" spans="38:38">
      <c r="AL4720" s="309"/>
    </row>
    <row r="4721" spans="38:38">
      <c r="AL4721" s="309"/>
    </row>
    <row r="4722" spans="38:38">
      <c r="AL4722" s="309"/>
    </row>
    <row r="4723" spans="38:38">
      <c r="AL4723" s="309"/>
    </row>
    <row r="4724" spans="38:38">
      <c r="AL4724" s="309"/>
    </row>
    <row r="4725" spans="38:38">
      <c r="AL4725" s="309"/>
    </row>
    <row r="4726" spans="38:38">
      <c r="AL4726" s="309"/>
    </row>
    <row r="4727" spans="38:38">
      <c r="AL4727" s="309"/>
    </row>
    <row r="4728" spans="38:38">
      <c r="AL4728" s="309"/>
    </row>
    <row r="4729" spans="38:38">
      <c r="AL4729" s="309"/>
    </row>
    <row r="4730" spans="38:38">
      <c r="AL4730" s="309"/>
    </row>
    <row r="4731" spans="38:38">
      <c r="AL4731" s="309"/>
    </row>
    <row r="4732" spans="38:38">
      <c r="AL4732" s="309"/>
    </row>
    <row r="4733" spans="38:38">
      <c r="AL4733" s="309"/>
    </row>
    <row r="4734" spans="38:38">
      <c r="AL4734" s="309"/>
    </row>
    <row r="4735" spans="38:38">
      <c r="AL4735" s="309"/>
    </row>
    <row r="4736" spans="38:38">
      <c r="AL4736" s="309"/>
    </row>
    <row r="4737" spans="38:38">
      <c r="AL4737" s="309"/>
    </row>
    <row r="4738" spans="38:38">
      <c r="AL4738" s="309"/>
    </row>
    <row r="4739" spans="38:38">
      <c r="AL4739" s="309"/>
    </row>
    <row r="4740" spans="38:38">
      <c r="AL4740" s="309"/>
    </row>
    <row r="4741" spans="38:38">
      <c r="AL4741" s="309"/>
    </row>
    <row r="4742" spans="38:38">
      <c r="AL4742" s="309"/>
    </row>
    <row r="4743" spans="38:38">
      <c r="AL4743" s="309"/>
    </row>
    <row r="4744" spans="38:38">
      <c r="AL4744" s="309"/>
    </row>
    <row r="4745" spans="38:38">
      <c r="AL4745" s="309"/>
    </row>
    <row r="4746" spans="38:38">
      <c r="AL4746" s="309"/>
    </row>
    <row r="4747" spans="38:38">
      <c r="AL4747" s="309"/>
    </row>
    <row r="4748" spans="38:38">
      <c r="AL4748" s="309"/>
    </row>
    <row r="4749" spans="38:38">
      <c r="AL4749" s="309"/>
    </row>
    <row r="4750" spans="38:38">
      <c r="AL4750" s="309"/>
    </row>
    <row r="4751" spans="38:38">
      <c r="AL4751" s="309"/>
    </row>
    <row r="4752" spans="38:38">
      <c r="AL4752" s="309"/>
    </row>
    <row r="4753" spans="38:38">
      <c r="AL4753" s="309"/>
    </row>
    <row r="4754" spans="38:38">
      <c r="AL4754" s="309"/>
    </row>
    <row r="4755" spans="38:38">
      <c r="AL4755" s="309"/>
    </row>
    <row r="4756" spans="38:38">
      <c r="AL4756" s="309"/>
    </row>
    <row r="4757" spans="38:38">
      <c r="AL4757" s="309"/>
    </row>
    <row r="4758" spans="38:38">
      <c r="AL4758" s="309"/>
    </row>
    <row r="4759" spans="38:38">
      <c r="AL4759" s="309"/>
    </row>
    <row r="4760" spans="38:38">
      <c r="AL4760" s="309"/>
    </row>
    <row r="4761" spans="38:38">
      <c r="AL4761" s="309"/>
    </row>
    <row r="4762" spans="38:38">
      <c r="AL4762" s="309"/>
    </row>
    <row r="4763" spans="38:38">
      <c r="AL4763" s="309"/>
    </row>
    <row r="4764" spans="38:38">
      <c r="AL4764" s="309"/>
    </row>
    <row r="4765" spans="38:38">
      <c r="AL4765" s="309"/>
    </row>
    <row r="4766" spans="38:38">
      <c r="AL4766" s="309"/>
    </row>
    <row r="4767" spans="38:38">
      <c r="AL4767" s="309"/>
    </row>
    <row r="4768" spans="38:38">
      <c r="AL4768" s="309"/>
    </row>
    <row r="4769" spans="38:38">
      <c r="AL4769" s="309"/>
    </row>
    <row r="4770" spans="38:38">
      <c r="AL4770" s="309"/>
    </row>
    <row r="4771" spans="38:38">
      <c r="AL4771" s="309"/>
    </row>
    <row r="4772" spans="38:38">
      <c r="AL4772" s="309"/>
    </row>
    <row r="4773" spans="38:38">
      <c r="AL4773" s="309"/>
    </row>
    <row r="4774" spans="38:38">
      <c r="AL4774" s="309"/>
    </row>
    <row r="4775" spans="38:38">
      <c r="AL4775" s="309"/>
    </row>
    <row r="4776" spans="38:38">
      <c r="AL4776" s="309"/>
    </row>
    <row r="4777" spans="38:38">
      <c r="AL4777" s="309"/>
    </row>
    <row r="4778" spans="38:38">
      <c r="AL4778" s="309"/>
    </row>
    <row r="4779" spans="38:38">
      <c r="AL4779" s="309"/>
    </row>
    <row r="4780" spans="38:38">
      <c r="AL4780" s="309"/>
    </row>
    <row r="4781" spans="38:38">
      <c r="AL4781" s="309"/>
    </row>
    <row r="4782" spans="38:38">
      <c r="AL4782" s="309"/>
    </row>
    <row r="4783" spans="38:38">
      <c r="AL4783" s="309"/>
    </row>
    <row r="4784" spans="38:38">
      <c r="AL4784" s="309"/>
    </row>
    <row r="4785" spans="38:38">
      <c r="AL4785" s="309"/>
    </row>
    <row r="4786" spans="38:38">
      <c r="AL4786" s="309"/>
    </row>
    <row r="4787" spans="38:38">
      <c r="AL4787" s="309"/>
    </row>
    <row r="4788" spans="38:38">
      <c r="AL4788" s="309"/>
    </row>
    <row r="4789" spans="38:38">
      <c r="AL4789" s="309"/>
    </row>
    <row r="4790" spans="38:38">
      <c r="AL4790" s="309"/>
    </row>
    <row r="4791" spans="38:38">
      <c r="AL4791" s="309"/>
    </row>
    <row r="4792" spans="38:38">
      <c r="AL4792" s="309"/>
    </row>
    <row r="4793" spans="38:38">
      <c r="AL4793" s="309"/>
    </row>
    <row r="4794" spans="38:38">
      <c r="AL4794" s="309"/>
    </row>
    <row r="4795" spans="38:38">
      <c r="AL4795" s="309"/>
    </row>
    <row r="4796" spans="38:38">
      <c r="AL4796" s="309"/>
    </row>
    <row r="4797" spans="38:38">
      <c r="AL4797" s="309"/>
    </row>
    <row r="4798" spans="38:38">
      <c r="AL4798" s="309"/>
    </row>
    <row r="4799" spans="38:38">
      <c r="AL4799" s="309"/>
    </row>
    <row r="4800" spans="38:38">
      <c r="AL4800" s="309"/>
    </row>
    <row r="4801" spans="38:38">
      <c r="AL4801" s="309"/>
    </row>
    <row r="4802" spans="38:38">
      <c r="AL4802" s="309"/>
    </row>
    <row r="4803" spans="38:38">
      <c r="AL4803" s="309"/>
    </row>
    <row r="4804" spans="38:38">
      <c r="AL4804" s="309"/>
    </row>
    <row r="4805" spans="38:38">
      <c r="AL4805" s="309"/>
    </row>
    <row r="4806" spans="38:38">
      <c r="AL4806" s="309"/>
    </row>
    <row r="4807" spans="38:38">
      <c r="AL4807" s="309"/>
    </row>
    <row r="4808" spans="38:38">
      <c r="AL4808" s="309"/>
    </row>
    <row r="4809" spans="38:38">
      <c r="AL4809" s="309"/>
    </row>
    <row r="4810" spans="38:38">
      <c r="AL4810" s="309"/>
    </row>
    <row r="4811" spans="38:38">
      <c r="AL4811" s="309"/>
    </row>
    <row r="4812" spans="38:38">
      <c r="AL4812" s="309"/>
    </row>
    <row r="4813" spans="38:38">
      <c r="AL4813" s="309"/>
    </row>
    <row r="4814" spans="38:38">
      <c r="AL4814" s="309"/>
    </row>
    <row r="4815" spans="38:38">
      <c r="AL4815" s="309"/>
    </row>
    <row r="4816" spans="38:38">
      <c r="AL4816" s="309"/>
    </row>
    <row r="4817" spans="38:38">
      <c r="AL4817" s="309"/>
    </row>
    <row r="4818" spans="38:38">
      <c r="AL4818" s="309"/>
    </row>
    <row r="4819" spans="38:38">
      <c r="AL4819" s="309"/>
    </row>
    <row r="4820" spans="38:38">
      <c r="AL4820" s="309"/>
    </row>
    <row r="4821" spans="38:38">
      <c r="AL4821" s="309"/>
    </row>
    <row r="4822" spans="38:38">
      <c r="AL4822" s="309"/>
    </row>
    <row r="4823" spans="38:38">
      <c r="AL4823" s="309"/>
    </row>
    <row r="4824" spans="38:38">
      <c r="AL4824" s="309"/>
    </row>
    <row r="4825" spans="38:38">
      <c r="AL4825" s="309"/>
    </row>
    <row r="4826" spans="38:38">
      <c r="AL4826" s="309"/>
    </row>
    <row r="4827" spans="38:38">
      <c r="AL4827" s="309"/>
    </row>
    <row r="4828" spans="38:38">
      <c r="AL4828" s="309"/>
    </row>
    <row r="4829" spans="38:38">
      <c r="AL4829" s="309"/>
    </row>
    <row r="4830" spans="38:38">
      <c r="AL4830" s="309"/>
    </row>
    <row r="4831" spans="38:38">
      <c r="AL4831" s="309"/>
    </row>
    <row r="4832" spans="38:38">
      <c r="AL4832" s="309"/>
    </row>
    <row r="4833" spans="38:38">
      <c r="AL4833" s="309"/>
    </row>
    <row r="4834" spans="38:38">
      <c r="AL4834" s="309"/>
    </row>
    <row r="4835" spans="38:38">
      <c r="AL4835" s="309"/>
    </row>
    <row r="4836" spans="38:38">
      <c r="AL4836" s="309"/>
    </row>
    <row r="4837" spans="38:38">
      <c r="AL4837" s="309"/>
    </row>
    <row r="4838" spans="38:38">
      <c r="AL4838" s="309"/>
    </row>
    <row r="4839" spans="38:38">
      <c r="AL4839" s="309"/>
    </row>
    <row r="4840" spans="38:38">
      <c r="AL4840" s="309"/>
    </row>
    <row r="4841" spans="38:38">
      <c r="AL4841" s="309"/>
    </row>
    <row r="4842" spans="38:38">
      <c r="AL4842" s="309"/>
    </row>
    <row r="4843" spans="38:38">
      <c r="AL4843" s="309"/>
    </row>
    <row r="4844" spans="38:38">
      <c r="AL4844" s="309"/>
    </row>
    <row r="4845" spans="38:38">
      <c r="AL4845" s="309"/>
    </row>
    <row r="4846" spans="38:38">
      <c r="AL4846" s="309"/>
    </row>
    <row r="4847" spans="38:38">
      <c r="AL4847" s="309"/>
    </row>
    <row r="4848" spans="38:38">
      <c r="AL4848" s="309"/>
    </row>
    <row r="4849" spans="38:38">
      <c r="AL4849" s="309"/>
    </row>
    <row r="4850" spans="38:38">
      <c r="AL4850" s="309"/>
    </row>
    <row r="4851" spans="38:38">
      <c r="AL4851" s="309"/>
    </row>
    <row r="4852" spans="38:38">
      <c r="AL4852" s="309"/>
    </row>
    <row r="4853" spans="38:38">
      <c r="AL4853" s="309"/>
    </row>
    <row r="4854" spans="38:38">
      <c r="AL4854" s="309"/>
    </row>
    <row r="4855" spans="38:38">
      <c r="AL4855" s="309"/>
    </row>
    <row r="4856" spans="38:38">
      <c r="AL4856" s="309"/>
    </row>
    <row r="4857" spans="38:38">
      <c r="AL4857" s="309"/>
    </row>
    <row r="4858" spans="38:38">
      <c r="AL4858" s="309"/>
    </row>
    <row r="4859" spans="38:38">
      <c r="AL4859" s="309"/>
    </row>
    <row r="4860" spans="38:38">
      <c r="AL4860" s="309"/>
    </row>
    <row r="4861" spans="38:38">
      <c r="AL4861" s="309"/>
    </row>
    <row r="4862" spans="38:38">
      <c r="AL4862" s="309"/>
    </row>
    <row r="4863" spans="38:38">
      <c r="AL4863" s="309"/>
    </row>
    <row r="4864" spans="38:38">
      <c r="AL4864" s="309"/>
    </row>
    <row r="4865" spans="38:38">
      <c r="AL4865" s="309"/>
    </row>
    <row r="4866" spans="38:38">
      <c r="AL4866" s="309"/>
    </row>
    <row r="4867" spans="38:38">
      <c r="AL4867" s="309"/>
    </row>
    <row r="4868" spans="38:38">
      <c r="AL4868" s="309"/>
    </row>
    <row r="4869" spans="38:38">
      <c r="AL4869" s="309"/>
    </row>
    <row r="4870" spans="38:38">
      <c r="AL4870" s="309"/>
    </row>
    <row r="4871" spans="38:38">
      <c r="AL4871" s="309"/>
    </row>
    <row r="4872" spans="38:38">
      <c r="AL4872" s="309"/>
    </row>
    <row r="4873" spans="38:38">
      <c r="AL4873" s="309"/>
    </row>
    <row r="4874" spans="38:38">
      <c r="AL4874" s="309"/>
    </row>
    <row r="4875" spans="38:38">
      <c r="AL4875" s="309"/>
    </row>
    <row r="4876" spans="38:38">
      <c r="AL4876" s="309"/>
    </row>
    <row r="4877" spans="38:38">
      <c r="AL4877" s="309"/>
    </row>
    <row r="4878" spans="38:38">
      <c r="AL4878" s="309"/>
    </row>
    <row r="4879" spans="38:38">
      <c r="AL4879" s="309"/>
    </row>
    <row r="4880" spans="38:38">
      <c r="AL4880" s="309"/>
    </row>
    <row r="4881" spans="38:38">
      <c r="AL4881" s="309"/>
    </row>
    <row r="4882" spans="38:38">
      <c r="AL4882" s="309"/>
    </row>
    <row r="4883" spans="38:38">
      <c r="AL4883" s="309"/>
    </row>
    <row r="4884" spans="38:38">
      <c r="AL4884" s="309"/>
    </row>
    <row r="4885" spans="38:38">
      <c r="AL4885" s="309"/>
    </row>
    <row r="4886" spans="38:38">
      <c r="AL4886" s="309"/>
    </row>
    <row r="4887" spans="38:38">
      <c r="AL4887" s="309"/>
    </row>
    <row r="4888" spans="38:38">
      <c r="AL4888" s="309"/>
    </row>
    <row r="4889" spans="38:38">
      <c r="AL4889" s="309"/>
    </row>
    <row r="4890" spans="38:38">
      <c r="AL4890" s="309"/>
    </row>
    <row r="4891" spans="38:38">
      <c r="AL4891" s="309"/>
    </row>
    <row r="4892" spans="38:38">
      <c r="AL4892" s="309"/>
    </row>
    <row r="4893" spans="38:38">
      <c r="AL4893" s="309"/>
    </row>
    <row r="4894" spans="38:38">
      <c r="AL4894" s="309"/>
    </row>
    <row r="4895" spans="38:38">
      <c r="AL4895" s="309"/>
    </row>
    <row r="4896" spans="38:38">
      <c r="AL4896" s="309"/>
    </row>
    <row r="4897" spans="38:38">
      <c r="AL4897" s="309"/>
    </row>
    <row r="4898" spans="38:38">
      <c r="AL4898" s="309"/>
    </row>
    <row r="4899" spans="38:38">
      <c r="AL4899" s="309"/>
    </row>
    <row r="4900" spans="38:38">
      <c r="AL4900" s="309"/>
    </row>
    <row r="4901" spans="38:38">
      <c r="AL4901" s="309"/>
    </row>
    <row r="4902" spans="38:38">
      <c r="AL4902" s="309"/>
    </row>
    <row r="4903" spans="38:38">
      <c r="AL4903" s="309"/>
    </row>
    <row r="4904" spans="38:38">
      <c r="AL4904" s="309"/>
    </row>
    <row r="4905" spans="38:38">
      <c r="AL4905" s="309"/>
    </row>
    <row r="4906" spans="38:38">
      <c r="AL4906" s="309"/>
    </row>
    <row r="4907" spans="38:38">
      <c r="AL4907" s="309"/>
    </row>
    <row r="4908" spans="38:38">
      <c r="AL4908" s="309"/>
    </row>
    <row r="4909" spans="38:38">
      <c r="AL4909" s="309"/>
    </row>
    <row r="4910" spans="38:38">
      <c r="AL4910" s="309"/>
    </row>
    <row r="4911" spans="38:38">
      <c r="AL4911" s="309"/>
    </row>
    <row r="4912" spans="38:38">
      <c r="AL4912" s="309"/>
    </row>
    <row r="4913" spans="38:38">
      <c r="AL4913" s="309"/>
    </row>
    <row r="4914" spans="38:38">
      <c r="AL4914" s="309"/>
    </row>
    <row r="4915" spans="38:38">
      <c r="AL4915" s="309"/>
    </row>
    <row r="4916" spans="38:38">
      <c r="AL4916" s="309"/>
    </row>
    <row r="4917" spans="38:38">
      <c r="AL4917" s="309"/>
    </row>
    <row r="4918" spans="38:38">
      <c r="AL4918" s="309"/>
    </row>
    <row r="4919" spans="38:38">
      <c r="AL4919" s="309"/>
    </row>
    <row r="4920" spans="38:38">
      <c r="AL4920" s="309"/>
    </row>
    <row r="4921" spans="38:38">
      <c r="AL4921" s="309"/>
    </row>
    <row r="4922" spans="38:38">
      <c r="AL4922" s="309"/>
    </row>
    <row r="4923" spans="38:38">
      <c r="AL4923" s="309"/>
    </row>
    <row r="4924" spans="38:38">
      <c r="AL4924" s="309"/>
    </row>
    <row r="4925" spans="38:38">
      <c r="AL4925" s="309"/>
    </row>
    <row r="4926" spans="38:38">
      <c r="AL4926" s="309"/>
    </row>
    <row r="4927" spans="38:38">
      <c r="AL4927" s="309"/>
    </row>
    <row r="4928" spans="38:38">
      <c r="AL4928" s="309"/>
    </row>
    <row r="4929" spans="38:38">
      <c r="AL4929" s="309"/>
    </row>
    <row r="4930" spans="38:38">
      <c r="AL4930" s="309"/>
    </row>
    <row r="4931" spans="38:38">
      <c r="AL4931" s="309"/>
    </row>
    <row r="4932" spans="38:38">
      <c r="AL4932" s="309"/>
    </row>
    <row r="4933" spans="38:38">
      <c r="AL4933" s="309"/>
    </row>
    <row r="4934" spans="38:38">
      <c r="AL4934" s="309"/>
    </row>
    <row r="4935" spans="38:38">
      <c r="AL4935" s="309"/>
    </row>
    <row r="4936" spans="38:38">
      <c r="AL4936" s="309"/>
    </row>
    <row r="4937" spans="38:38">
      <c r="AL4937" s="309"/>
    </row>
    <row r="4938" spans="38:38">
      <c r="AL4938" s="309"/>
    </row>
    <row r="4939" spans="38:38">
      <c r="AL4939" s="309"/>
    </row>
    <row r="4940" spans="38:38">
      <c r="AL4940" s="309"/>
    </row>
    <row r="4941" spans="38:38">
      <c r="AL4941" s="309"/>
    </row>
    <row r="4942" spans="38:38">
      <c r="AL4942" s="309"/>
    </row>
    <row r="4943" spans="38:38">
      <c r="AL4943" s="309"/>
    </row>
    <row r="4944" spans="38:38">
      <c r="AL4944" s="309"/>
    </row>
    <row r="4945" spans="38:38">
      <c r="AL4945" s="309"/>
    </row>
    <row r="4946" spans="38:38">
      <c r="AL4946" s="309"/>
    </row>
    <row r="4947" spans="38:38">
      <c r="AL4947" s="309"/>
    </row>
    <row r="4948" spans="38:38">
      <c r="AL4948" s="309"/>
    </row>
    <row r="4949" spans="38:38">
      <c r="AL4949" s="309"/>
    </row>
    <row r="4950" spans="38:38">
      <c r="AL4950" s="309"/>
    </row>
    <row r="4951" spans="38:38">
      <c r="AL4951" s="309"/>
    </row>
    <row r="4952" spans="38:38">
      <c r="AL4952" s="309"/>
    </row>
    <row r="4953" spans="38:38">
      <c r="AL4953" s="309"/>
    </row>
    <row r="4954" spans="38:38">
      <c r="AL4954" s="309"/>
    </row>
    <row r="4955" spans="38:38">
      <c r="AL4955" s="309"/>
    </row>
    <row r="4956" spans="38:38">
      <c r="AL4956" s="309"/>
    </row>
    <row r="4957" spans="38:38">
      <c r="AL4957" s="309"/>
    </row>
    <row r="4958" spans="38:38">
      <c r="AL4958" s="309"/>
    </row>
    <row r="4959" spans="38:38">
      <c r="AL4959" s="309"/>
    </row>
    <row r="4960" spans="38:38">
      <c r="AL4960" s="309"/>
    </row>
    <row r="4961" spans="38:38">
      <c r="AL4961" s="309"/>
    </row>
    <row r="4962" spans="38:38">
      <c r="AL4962" s="309"/>
    </row>
    <row r="4963" spans="38:38">
      <c r="AL4963" s="309"/>
    </row>
    <row r="4964" spans="38:38">
      <c r="AL4964" s="309"/>
    </row>
    <row r="4965" spans="38:38">
      <c r="AL4965" s="309"/>
    </row>
    <row r="4966" spans="38:38">
      <c r="AL4966" s="309"/>
    </row>
    <row r="4967" spans="38:38">
      <c r="AL4967" s="309"/>
    </row>
    <row r="4968" spans="38:38">
      <c r="AL4968" s="309"/>
    </row>
    <row r="4969" spans="38:38">
      <c r="AL4969" s="309"/>
    </row>
    <row r="4970" spans="38:38">
      <c r="AL4970" s="309"/>
    </row>
    <row r="4971" spans="38:38">
      <c r="AL4971" s="309"/>
    </row>
    <row r="4972" spans="38:38">
      <c r="AL4972" s="309"/>
    </row>
    <row r="4973" spans="38:38">
      <c r="AL4973" s="309"/>
    </row>
    <row r="4974" spans="38:38">
      <c r="AL4974" s="309"/>
    </row>
    <row r="4975" spans="38:38">
      <c r="AL4975" s="309"/>
    </row>
    <row r="4976" spans="38:38">
      <c r="AL4976" s="309"/>
    </row>
    <row r="4977" spans="38:38">
      <c r="AL4977" s="309"/>
    </row>
    <row r="4978" spans="38:38">
      <c r="AL4978" s="309"/>
    </row>
    <row r="4979" spans="38:38">
      <c r="AL4979" s="309"/>
    </row>
    <row r="4980" spans="38:38">
      <c r="AL4980" s="309"/>
    </row>
    <row r="4981" spans="38:38">
      <c r="AL4981" s="309"/>
    </row>
    <row r="4982" spans="38:38">
      <c r="AL4982" s="309"/>
    </row>
    <row r="4983" spans="38:38">
      <c r="AL4983" s="309"/>
    </row>
    <row r="4984" spans="38:38">
      <c r="AL4984" s="309"/>
    </row>
    <row r="4985" spans="38:38">
      <c r="AL4985" s="309"/>
    </row>
    <row r="4986" spans="38:38">
      <c r="AL4986" s="309"/>
    </row>
    <row r="4987" spans="38:38">
      <c r="AL4987" s="309"/>
    </row>
    <row r="4988" spans="38:38">
      <c r="AL4988" s="309"/>
    </row>
    <row r="4989" spans="38:38">
      <c r="AL4989" s="309"/>
    </row>
    <row r="4990" spans="38:38">
      <c r="AL4990" s="309"/>
    </row>
    <row r="4991" spans="38:38">
      <c r="AL4991" s="309"/>
    </row>
    <row r="4992" spans="38:38">
      <c r="AL4992" s="309"/>
    </row>
    <row r="4993" spans="38:38">
      <c r="AL4993" s="309"/>
    </row>
    <row r="4994" spans="38:38">
      <c r="AL4994" s="309"/>
    </row>
    <row r="4995" spans="38:38">
      <c r="AL4995" s="309"/>
    </row>
    <row r="4996" spans="38:38">
      <c r="AL4996" s="309"/>
    </row>
    <row r="4997" spans="38:38">
      <c r="AL4997" s="309"/>
    </row>
    <row r="4998" spans="38:38">
      <c r="AL4998" s="309"/>
    </row>
    <row r="4999" spans="38:38">
      <c r="AL4999" s="309"/>
    </row>
    <row r="5000" spans="38:38">
      <c r="AL5000" s="309"/>
    </row>
    <row r="5001" spans="38:38">
      <c r="AL5001" s="309"/>
    </row>
    <row r="5002" spans="38:38">
      <c r="AL5002" s="309"/>
    </row>
    <row r="5003" spans="38:38">
      <c r="AL5003" s="309"/>
    </row>
    <row r="5004" spans="38:38">
      <c r="AL5004" s="309"/>
    </row>
    <row r="5005" spans="38:38">
      <c r="AL5005" s="309"/>
    </row>
    <row r="5006" spans="38:38">
      <c r="AL5006" s="309"/>
    </row>
    <row r="5007" spans="38:38">
      <c r="AL5007" s="309"/>
    </row>
    <row r="5008" spans="38:38">
      <c r="AL5008" s="309"/>
    </row>
    <row r="5009" spans="38:38">
      <c r="AL5009" s="309"/>
    </row>
    <row r="5010" spans="38:38">
      <c r="AL5010" s="309"/>
    </row>
    <row r="5011" spans="38:38">
      <c r="AL5011" s="309"/>
    </row>
    <row r="5012" spans="38:38">
      <c r="AL5012" s="309"/>
    </row>
    <row r="5013" spans="38:38">
      <c r="AL5013" s="309"/>
    </row>
    <row r="5014" spans="38:38">
      <c r="AL5014" s="309"/>
    </row>
    <row r="5015" spans="38:38">
      <c r="AL5015" s="309"/>
    </row>
    <row r="5016" spans="38:38">
      <c r="AL5016" s="309"/>
    </row>
    <row r="5017" spans="38:38">
      <c r="AL5017" s="309"/>
    </row>
    <row r="5018" spans="38:38">
      <c r="AL5018" s="309"/>
    </row>
    <row r="5019" spans="38:38">
      <c r="AL5019" s="309"/>
    </row>
    <row r="5020" spans="38:38">
      <c r="AL5020" s="309"/>
    </row>
    <row r="5021" spans="38:38">
      <c r="AL5021" s="309"/>
    </row>
    <row r="5022" spans="38:38">
      <c r="AL5022" s="309"/>
    </row>
    <row r="5023" spans="38:38">
      <c r="AL5023" s="309"/>
    </row>
    <row r="5024" spans="38:38">
      <c r="AL5024" s="309"/>
    </row>
    <row r="5025" spans="38:38">
      <c r="AL5025" s="309"/>
    </row>
    <row r="5026" spans="38:38">
      <c r="AL5026" s="309"/>
    </row>
    <row r="5027" spans="38:38">
      <c r="AL5027" s="309"/>
    </row>
    <row r="5028" spans="38:38">
      <c r="AL5028" s="309"/>
    </row>
    <row r="5029" spans="38:38">
      <c r="AL5029" s="309"/>
    </row>
    <row r="5030" spans="38:38">
      <c r="AL5030" s="309"/>
    </row>
    <row r="5031" spans="38:38">
      <c r="AL5031" s="309"/>
    </row>
    <row r="5032" spans="38:38">
      <c r="AL5032" s="309"/>
    </row>
    <row r="5033" spans="38:38">
      <c r="AL5033" s="309"/>
    </row>
    <row r="5034" spans="38:38">
      <c r="AL5034" s="309"/>
    </row>
    <row r="5035" spans="38:38">
      <c r="AL5035" s="309"/>
    </row>
    <row r="5036" spans="38:38">
      <c r="AL5036" s="309"/>
    </row>
    <row r="5037" spans="38:38">
      <c r="AL5037" s="309"/>
    </row>
    <row r="5038" spans="38:38">
      <c r="AL5038" s="309"/>
    </row>
    <row r="5039" spans="38:38">
      <c r="AL5039" s="309"/>
    </row>
    <row r="5040" spans="38:38">
      <c r="AL5040" s="309"/>
    </row>
    <row r="5041" spans="38:38">
      <c r="AL5041" s="309"/>
    </row>
    <row r="5042" spans="38:38">
      <c r="AL5042" s="309"/>
    </row>
    <row r="5043" spans="38:38">
      <c r="AL5043" s="309"/>
    </row>
    <row r="5044" spans="38:38">
      <c r="AL5044" s="309"/>
    </row>
    <row r="5045" spans="38:38">
      <c r="AL5045" s="309"/>
    </row>
    <row r="5046" spans="38:38">
      <c r="AL5046" s="309"/>
    </row>
    <row r="5047" spans="38:38">
      <c r="AL5047" s="309"/>
    </row>
    <row r="5048" spans="38:38">
      <c r="AL5048" s="309"/>
    </row>
    <row r="5049" spans="38:38">
      <c r="AL5049" s="309"/>
    </row>
    <row r="5050" spans="38:38">
      <c r="AL5050" s="309"/>
    </row>
    <row r="5051" spans="38:38">
      <c r="AL5051" s="309"/>
    </row>
    <row r="5052" spans="38:38">
      <c r="AL5052" s="309"/>
    </row>
    <row r="5053" spans="38:38">
      <c r="AL5053" s="309"/>
    </row>
    <row r="5054" spans="38:38">
      <c r="AL5054" s="309"/>
    </row>
    <row r="5055" spans="38:38">
      <c r="AL5055" s="309"/>
    </row>
    <row r="5056" spans="38:38">
      <c r="AL5056" s="309"/>
    </row>
    <row r="5057" spans="38:38">
      <c r="AL5057" s="309"/>
    </row>
    <row r="5058" spans="38:38">
      <c r="AL5058" s="309"/>
    </row>
    <row r="5059" spans="38:38">
      <c r="AL5059" s="309"/>
    </row>
    <row r="5060" spans="38:38">
      <c r="AL5060" s="309"/>
    </row>
    <row r="5061" spans="38:38">
      <c r="AL5061" s="309"/>
    </row>
    <row r="5062" spans="38:38">
      <c r="AL5062" s="309"/>
    </row>
    <row r="5063" spans="38:38">
      <c r="AL5063" s="309"/>
    </row>
    <row r="5064" spans="38:38">
      <c r="AL5064" s="309"/>
    </row>
    <row r="5065" spans="38:38">
      <c r="AL5065" s="309"/>
    </row>
    <row r="5066" spans="38:38">
      <c r="AL5066" s="309"/>
    </row>
    <row r="5067" spans="38:38">
      <c r="AL5067" s="309"/>
    </row>
    <row r="5068" spans="38:38">
      <c r="AL5068" s="309"/>
    </row>
    <row r="5069" spans="38:38">
      <c r="AL5069" s="309"/>
    </row>
    <row r="5070" spans="38:38">
      <c r="AL5070" s="309"/>
    </row>
    <row r="5071" spans="38:38">
      <c r="AL5071" s="309"/>
    </row>
    <row r="5072" spans="38:38">
      <c r="AL5072" s="309"/>
    </row>
    <row r="5073" spans="38:38">
      <c r="AL5073" s="309"/>
    </row>
    <row r="5074" spans="38:38">
      <c r="AL5074" s="309"/>
    </row>
    <row r="5075" spans="38:38">
      <c r="AL5075" s="309"/>
    </row>
    <row r="5076" spans="38:38">
      <c r="AL5076" s="309"/>
    </row>
    <row r="5077" spans="38:38">
      <c r="AL5077" s="309"/>
    </row>
    <row r="5078" spans="38:38">
      <c r="AL5078" s="309"/>
    </row>
    <row r="5079" spans="38:38">
      <c r="AL5079" s="309"/>
    </row>
    <row r="5080" spans="38:38">
      <c r="AL5080" s="309"/>
    </row>
    <row r="5081" spans="38:38">
      <c r="AL5081" s="309"/>
    </row>
    <row r="5082" spans="38:38">
      <c r="AL5082" s="309"/>
    </row>
    <row r="5083" spans="38:38">
      <c r="AL5083" s="309"/>
    </row>
    <row r="5084" spans="38:38">
      <c r="AL5084" s="309"/>
    </row>
    <row r="5085" spans="38:38">
      <c r="AL5085" s="309"/>
    </row>
    <row r="5086" spans="38:38">
      <c r="AL5086" s="309"/>
    </row>
    <row r="5087" spans="38:38">
      <c r="AL5087" s="309"/>
    </row>
    <row r="5088" spans="38:38">
      <c r="AL5088" s="309"/>
    </row>
    <row r="5089" spans="38:38">
      <c r="AL5089" s="309"/>
    </row>
    <row r="5090" spans="38:38">
      <c r="AL5090" s="309"/>
    </row>
    <row r="5091" spans="38:38">
      <c r="AL5091" s="309"/>
    </row>
    <row r="5092" spans="38:38">
      <c r="AL5092" s="309"/>
    </row>
    <row r="5093" spans="38:38">
      <c r="AL5093" s="309"/>
    </row>
    <row r="5094" spans="38:38">
      <c r="AL5094" s="309"/>
    </row>
    <row r="5095" spans="38:38">
      <c r="AL5095" s="309"/>
    </row>
    <row r="5096" spans="38:38">
      <c r="AL5096" s="309"/>
    </row>
    <row r="5097" spans="38:38">
      <c r="AL5097" s="309"/>
    </row>
    <row r="5098" spans="38:38">
      <c r="AL5098" s="309"/>
    </row>
    <row r="5099" spans="38:38">
      <c r="AL5099" s="309"/>
    </row>
    <row r="5100" spans="38:38">
      <c r="AL5100" s="309"/>
    </row>
    <row r="5101" spans="38:38">
      <c r="AL5101" s="309"/>
    </row>
    <row r="5102" spans="38:38">
      <c r="AL5102" s="309"/>
    </row>
    <row r="5103" spans="38:38">
      <c r="AL5103" s="309"/>
    </row>
    <row r="5104" spans="38:38">
      <c r="AL5104" s="309"/>
    </row>
    <row r="5105" spans="38:38">
      <c r="AL5105" s="309"/>
    </row>
    <row r="5106" spans="38:38">
      <c r="AL5106" s="309"/>
    </row>
    <row r="5107" spans="38:38">
      <c r="AL5107" s="309"/>
    </row>
    <row r="5108" spans="38:38">
      <c r="AL5108" s="309"/>
    </row>
    <row r="5109" spans="38:38">
      <c r="AL5109" s="309"/>
    </row>
    <row r="5110" spans="38:38">
      <c r="AL5110" s="309"/>
    </row>
    <row r="5111" spans="38:38">
      <c r="AL5111" s="309"/>
    </row>
    <row r="5112" spans="38:38">
      <c r="AL5112" s="309"/>
    </row>
    <row r="5113" spans="38:38">
      <c r="AL5113" s="309"/>
    </row>
    <row r="5114" spans="38:38">
      <c r="AL5114" s="309"/>
    </row>
    <row r="5115" spans="38:38">
      <c r="AL5115" s="309"/>
    </row>
    <row r="5116" spans="38:38">
      <c r="AL5116" s="309"/>
    </row>
    <row r="5117" spans="38:38">
      <c r="AL5117" s="309"/>
    </row>
    <row r="5118" spans="38:38">
      <c r="AL5118" s="309"/>
    </row>
    <row r="5119" spans="38:38">
      <c r="AL5119" s="309"/>
    </row>
    <row r="5120" spans="38:38">
      <c r="AL5120" s="309"/>
    </row>
    <row r="5121" spans="38:38">
      <c r="AL5121" s="309"/>
    </row>
    <row r="5122" spans="38:38">
      <c r="AL5122" s="309"/>
    </row>
    <row r="5123" spans="38:38">
      <c r="AL5123" s="309"/>
    </row>
    <row r="5124" spans="38:38">
      <c r="AL5124" s="309"/>
    </row>
    <row r="5125" spans="38:38">
      <c r="AL5125" s="309"/>
    </row>
    <row r="5126" spans="38:38">
      <c r="AL5126" s="309"/>
    </row>
    <row r="5127" spans="38:38">
      <c r="AL5127" s="309"/>
    </row>
    <row r="5128" spans="38:38">
      <c r="AL5128" s="309"/>
    </row>
    <row r="5129" spans="38:38">
      <c r="AL5129" s="309"/>
    </row>
    <row r="5130" spans="38:38">
      <c r="AL5130" s="309"/>
    </row>
    <row r="5131" spans="38:38">
      <c r="AL5131" s="309"/>
    </row>
    <row r="5132" spans="38:38">
      <c r="AL5132" s="309"/>
    </row>
    <row r="5133" spans="38:38">
      <c r="AL5133" s="309"/>
    </row>
    <row r="5134" spans="38:38">
      <c r="AL5134" s="309"/>
    </row>
    <row r="5135" spans="38:38">
      <c r="AL5135" s="309"/>
    </row>
    <row r="5136" spans="38:38">
      <c r="AL5136" s="309"/>
    </row>
    <row r="5137" spans="38:38">
      <c r="AL5137" s="309"/>
    </row>
    <row r="5138" spans="38:38">
      <c r="AL5138" s="309"/>
    </row>
    <row r="5139" spans="38:38">
      <c r="AL5139" s="309"/>
    </row>
    <row r="5140" spans="38:38">
      <c r="AL5140" s="309"/>
    </row>
    <row r="5141" spans="38:38">
      <c r="AL5141" s="309"/>
    </row>
    <row r="5142" spans="38:38">
      <c r="AL5142" s="309"/>
    </row>
    <row r="5143" spans="38:38">
      <c r="AL5143" s="309"/>
    </row>
    <row r="5144" spans="38:38">
      <c r="AL5144" s="309"/>
    </row>
    <row r="5145" spans="38:38">
      <c r="AL5145" s="309"/>
    </row>
    <row r="5146" spans="38:38">
      <c r="AL5146" s="309"/>
    </row>
    <row r="5147" spans="38:38">
      <c r="AL5147" s="309"/>
    </row>
    <row r="5148" spans="38:38">
      <c r="AL5148" s="309"/>
    </row>
    <row r="5149" spans="38:38">
      <c r="AL5149" s="309"/>
    </row>
    <row r="5150" spans="38:38">
      <c r="AL5150" s="309"/>
    </row>
    <row r="5151" spans="38:38">
      <c r="AL5151" s="309"/>
    </row>
    <row r="5152" spans="38:38">
      <c r="AL5152" s="309"/>
    </row>
    <row r="5153" spans="38:38">
      <c r="AL5153" s="309"/>
    </row>
    <row r="5154" spans="38:38">
      <c r="AL5154" s="309"/>
    </row>
    <row r="5155" spans="38:38">
      <c r="AL5155" s="309"/>
    </row>
    <row r="5156" spans="38:38">
      <c r="AL5156" s="309"/>
    </row>
    <row r="5157" spans="38:38">
      <c r="AL5157" s="309"/>
    </row>
    <row r="5158" spans="38:38">
      <c r="AL5158" s="309"/>
    </row>
    <row r="5159" spans="38:38">
      <c r="AL5159" s="309"/>
    </row>
    <row r="5160" spans="38:38">
      <c r="AL5160" s="309"/>
    </row>
    <row r="5161" spans="38:38">
      <c r="AL5161" s="309"/>
    </row>
    <row r="5162" spans="38:38">
      <c r="AL5162" s="309"/>
    </row>
    <row r="5163" spans="38:38">
      <c r="AL5163" s="309"/>
    </row>
    <row r="5164" spans="38:38">
      <c r="AL5164" s="309"/>
    </row>
    <row r="5165" spans="38:38">
      <c r="AL5165" s="309"/>
    </row>
    <row r="5166" spans="38:38">
      <c r="AL5166" s="309"/>
    </row>
    <row r="5167" spans="38:38">
      <c r="AL5167" s="309"/>
    </row>
    <row r="5168" spans="38:38">
      <c r="AL5168" s="309"/>
    </row>
    <row r="5169" spans="38:38">
      <c r="AL5169" s="309"/>
    </row>
    <row r="5170" spans="38:38">
      <c r="AL5170" s="309"/>
    </row>
    <row r="5171" spans="38:38">
      <c r="AL5171" s="309"/>
    </row>
    <row r="5172" spans="38:38">
      <c r="AL5172" s="309"/>
    </row>
    <row r="5173" spans="38:38">
      <c r="AL5173" s="309"/>
    </row>
    <row r="5174" spans="38:38">
      <c r="AL5174" s="309"/>
    </row>
    <row r="5175" spans="38:38">
      <c r="AL5175" s="309"/>
    </row>
    <row r="5176" spans="38:38">
      <c r="AL5176" s="309"/>
    </row>
    <row r="5177" spans="38:38">
      <c r="AL5177" s="309"/>
    </row>
    <row r="5178" spans="38:38">
      <c r="AL5178" s="309"/>
    </row>
    <row r="5179" spans="38:38">
      <c r="AL5179" s="309"/>
    </row>
    <row r="5180" spans="38:38">
      <c r="AL5180" s="309"/>
    </row>
    <row r="5181" spans="38:38">
      <c r="AL5181" s="309"/>
    </row>
    <row r="5182" spans="38:38">
      <c r="AL5182" s="309"/>
    </row>
    <row r="5183" spans="38:38">
      <c r="AL5183" s="309"/>
    </row>
    <row r="5184" spans="38:38">
      <c r="AL5184" s="309"/>
    </row>
    <row r="5185" spans="38:38">
      <c r="AL5185" s="309"/>
    </row>
    <row r="5186" spans="38:38">
      <c r="AL5186" s="309"/>
    </row>
    <row r="5187" spans="38:38">
      <c r="AL5187" s="309"/>
    </row>
    <row r="5188" spans="38:38">
      <c r="AL5188" s="309"/>
    </row>
    <row r="5189" spans="38:38">
      <c r="AL5189" s="309"/>
    </row>
    <row r="5190" spans="38:38">
      <c r="AL5190" s="309"/>
    </row>
    <row r="5191" spans="38:38">
      <c r="AL5191" s="309"/>
    </row>
    <row r="5192" spans="38:38">
      <c r="AL5192" s="309"/>
    </row>
    <row r="5193" spans="38:38">
      <c r="AL5193" s="309"/>
    </row>
    <row r="5194" spans="38:38">
      <c r="AL5194" s="309"/>
    </row>
    <row r="5195" spans="38:38">
      <c r="AL5195" s="309"/>
    </row>
    <row r="5196" spans="38:38">
      <c r="AL5196" s="309"/>
    </row>
    <row r="5197" spans="38:38">
      <c r="AL5197" s="309"/>
    </row>
    <row r="5198" spans="38:38">
      <c r="AL5198" s="309"/>
    </row>
    <row r="5199" spans="38:38">
      <c r="AL5199" s="309"/>
    </row>
    <row r="5200" spans="38:38">
      <c r="AL5200" s="309"/>
    </row>
    <row r="5201" spans="38:38">
      <c r="AL5201" s="309"/>
    </row>
    <row r="5202" spans="38:38">
      <c r="AL5202" s="309"/>
    </row>
    <row r="5203" spans="38:38">
      <c r="AL5203" s="309"/>
    </row>
    <row r="5204" spans="38:38">
      <c r="AL5204" s="309"/>
    </row>
    <row r="5205" spans="38:38">
      <c r="AL5205" s="309"/>
    </row>
    <row r="5206" spans="38:38">
      <c r="AL5206" s="309"/>
    </row>
    <row r="5207" spans="38:38">
      <c r="AL5207" s="309"/>
    </row>
    <row r="5208" spans="38:38">
      <c r="AL5208" s="309"/>
    </row>
    <row r="5209" spans="38:38">
      <c r="AL5209" s="309"/>
    </row>
    <row r="5210" spans="38:38">
      <c r="AL5210" s="309"/>
    </row>
    <row r="5211" spans="38:38">
      <c r="AL5211" s="309"/>
    </row>
    <row r="5212" spans="38:38">
      <c r="AL5212" s="309"/>
    </row>
    <row r="5213" spans="38:38">
      <c r="AL5213" s="309"/>
    </row>
    <row r="5214" spans="38:38">
      <c r="AL5214" s="309"/>
    </row>
    <row r="5215" spans="38:38">
      <c r="AL5215" s="309"/>
    </row>
    <row r="5216" spans="38:38">
      <c r="AL5216" s="309"/>
    </row>
    <row r="5217" spans="38:38">
      <c r="AL5217" s="309"/>
    </row>
    <row r="5218" spans="38:38">
      <c r="AL5218" s="309"/>
    </row>
    <row r="5219" spans="38:38">
      <c r="AL5219" s="309"/>
    </row>
    <row r="5220" spans="38:38">
      <c r="AL5220" s="309"/>
    </row>
    <row r="5221" spans="38:38">
      <c r="AL5221" s="309"/>
    </row>
    <row r="5222" spans="38:38">
      <c r="AL5222" s="309"/>
    </row>
    <row r="5223" spans="38:38">
      <c r="AL5223" s="309"/>
    </row>
    <row r="5224" spans="38:38">
      <c r="AL5224" s="309"/>
    </row>
    <row r="5225" spans="38:38">
      <c r="AL5225" s="309"/>
    </row>
    <row r="5226" spans="38:38">
      <c r="AL5226" s="309"/>
    </row>
    <row r="5227" spans="38:38">
      <c r="AL5227" s="309"/>
    </row>
    <row r="5228" spans="38:38">
      <c r="AL5228" s="309"/>
    </row>
    <row r="5229" spans="38:38">
      <c r="AL5229" s="309"/>
    </row>
    <row r="5230" spans="38:38">
      <c r="AL5230" s="309"/>
    </row>
    <row r="5231" spans="38:38">
      <c r="AL5231" s="309"/>
    </row>
    <row r="5232" spans="38:38">
      <c r="AL5232" s="309"/>
    </row>
    <row r="5233" spans="38:38">
      <c r="AL5233" s="309"/>
    </row>
    <row r="5234" spans="38:38">
      <c r="AL5234" s="309"/>
    </row>
    <row r="5235" spans="38:38">
      <c r="AL5235" s="309"/>
    </row>
    <row r="5236" spans="38:38">
      <c r="AL5236" s="309"/>
    </row>
    <row r="5237" spans="38:38">
      <c r="AL5237" s="309"/>
    </row>
    <row r="5238" spans="38:38">
      <c r="AL5238" s="309"/>
    </row>
    <row r="5239" spans="38:38">
      <c r="AL5239" s="309"/>
    </row>
    <row r="5240" spans="38:38">
      <c r="AL5240" s="309"/>
    </row>
    <row r="5241" spans="38:38">
      <c r="AL5241" s="309"/>
    </row>
    <row r="5242" spans="38:38">
      <c r="AL5242" s="309"/>
    </row>
    <row r="5243" spans="38:38">
      <c r="AL5243" s="309"/>
    </row>
    <row r="5244" spans="38:38">
      <c r="AL5244" s="309"/>
    </row>
    <row r="5245" spans="38:38">
      <c r="AL5245" s="309"/>
    </row>
    <row r="5246" spans="38:38">
      <c r="AL5246" s="309"/>
    </row>
    <row r="5247" spans="38:38">
      <c r="AL5247" s="309"/>
    </row>
    <row r="5248" spans="38:38">
      <c r="AL5248" s="309"/>
    </row>
    <row r="5249" spans="38:38">
      <c r="AL5249" s="309"/>
    </row>
    <row r="5250" spans="38:38">
      <c r="AL5250" s="309"/>
    </row>
    <row r="5251" spans="38:38">
      <c r="AL5251" s="309"/>
    </row>
    <row r="5252" spans="38:38">
      <c r="AL5252" s="309"/>
    </row>
    <row r="5253" spans="38:38">
      <c r="AL5253" s="309"/>
    </row>
    <row r="5254" spans="38:38">
      <c r="AL5254" s="309"/>
    </row>
    <row r="5255" spans="38:38">
      <c r="AL5255" s="309"/>
    </row>
    <row r="5256" spans="38:38">
      <c r="AL5256" s="309"/>
    </row>
    <row r="5257" spans="38:38">
      <c r="AL5257" s="309"/>
    </row>
    <row r="5258" spans="38:38">
      <c r="AL5258" s="309"/>
    </row>
    <row r="5259" spans="38:38">
      <c r="AL5259" s="309"/>
    </row>
    <row r="5260" spans="38:38">
      <c r="AL5260" s="309"/>
    </row>
    <row r="5261" spans="38:38">
      <c r="AL5261" s="309"/>
    </row>
    <row r="5262" spans="38:38">
      <c r="AL5262" s="309"/>
    </row>
    <row r="5263" spans="38:38">
      <c r="AL5263" s="309"/>
    </row>
    <row r="5264" spans="38:38">
      <c r="AL5264" s="309"/>
    </row>
    <row r="5265" spans="38:38">
      <c r="AL5265" s="309"/>
    </row>
    <row r="5266" spans="38:38">
      <c r="AL5266" s="309"/>
    </row>
    <row r="5267" spans="38:38">
      <c r="AL5267" s="309"/>
    </row>
    <row r="5268" spans="38:38">
      <c r="AL5268" s="309"/>
    </row>
    <row r="5269" spans="38:38">
      <c r="AL5269" s="309"/>
    </row>
    <row r="5270" spans="38:38">
      <c r="AL5270" s="309"/>
    </row>
    <row r="5271" spans="38:38">
      <c r="AL5271" s="309"/>
    </row>
    <row r="5272" spans="38:38">
      <c r="AL5272" s="309"/>
    </row>
    <row r="5273" spans="38:38">
      <c r="AL5273" s="309"/>
    </row>
    <row r="5274" spans="38:38">
      <c r="AL5274" s="309"/>
    </row>
    <row r="5275" spans="38:38">
      <c r="AL5275" s="309"/>
    </row>
    <row r="5276" spans="38:38">
      <c r="AL5276" s="309"/>
    </row>
    <row r="5277" spans="38:38">
      <c r="AL5277" s="309"/>
    </row>
    <row r="5278" spans="38:38">
      <c r="AL5278" s="309"/>
    </row>
    <row r="5279" spans="38:38">
      <c r="AL5279" s="309"/>
    </row>
    <row r="5280" spans="38:38">
      <c r="AL5280" s="309"/>
    </row>
    <row r="5281" spans="38:38">
      <c r="AL5281" s="309"/>
    </row>
    <row r="5282" spans="38:38">
      <c r="AL5282" s="309"/>
    </row>
    <row r="5283" spans="38:38">
      <c r="AL5283" s="309"/>
    </row>
    <row r="5284" spans="38:38">
      <c r="AL5284" s="309"/>
    </row>
    <row r="5285" spans="38:38">
      <c r="AL5285" s="309"/>
    </row>
    <row r="5286" spans="38:38">
      <c r="AL5286" s="309"/>
    </row>
    <row r="5287" spans="38:38">
      <c r="AL5287" s="309"/>
    </row>
    <row r="5288" spans="38:38">
      <c r="AL5288" s="309"/>
    </row>
    <row r="5289" spans="38:38">
      <c r="AL5289" s="309"/>
    </row>
    <row r="5290" spans="38:38">
      <c r="AL5290" s="309"/>
    </row>
    <row r="5291" spans="38:38">
      <c r="AL5291" s="309"/>
    </row>
    <row r="5292" spans="38:38">
      <c r="AL5292" s="309"/>
    </row>
    <row r="5293" spans="38:38">
      <c r="AL5293" s="309"/>
    </row>
    <row r="5294" spans="38:38">
      <c r="AL5294" s="309"/>
    </row>
    <row r="5295" spans="38:38">
      <c r="AL5295" s="309"/>
    </row>
    <row r="5296" spans="38:38">
      <c r="AL5296" s="309"/>
    </row>
    <row r="5297" spans="38:38">
      <c r="AL5297" s="309"/>
    </row>
    <row r="5298" spans="38:38">
      <c r="AL5298" s="309"/>
    </row>
    <row r="5299" spans="38:38">
      <c r="AL5299" s="309"/>
    </row>
    <row r="5300" spans="38:38">
      <c r="AL5300" s="309"/>
    </row>
    <row r="5301" spans="38:38">
      <c r="AL5301" s="309"/>
    </row>
    <row r="5302" spans="38:38">
      <c r="AL5302" s="309"/>
    </row>
    <row r="5303" spans="38:38">
      <c r="AL5303" s="309"/>
    </row>
    <row r="5304" spans="38:38">
      <c r="AL5304" s="309"/>
    </row>
    <row r="5305" spans="38:38">
      <c r="AL5305" s="309"/>
    </row>
    <row r="5306" spans="38:38">
      <c r="AL5306" s="309"/>
    </row>
    <row r="5307" spans="38:38">
      <c r="AL5307" s="309"/>
    </row>
    <row r="5308" spans="38:38">
      <c r="AL5308" s="309"/>
    </row>
    <row r="5309" spans="38:38">
      <c r="AL5309" s="309"/>
    </row>
    <row r="5310" spans="38:38">
      <c r="AL5310" s="309"/>
    </row>
    <row r="5311" spans="38:38">
      <c r="AL5311" s="309"/>
    </row>
    <row r="5312" spans="38:38">
      <c r="AL5312" s="309"/>
    </row>
    <row r="5313" spans="38:38">
      <c r="AL5313" s="309"/>
    </row>
    <row r="5314" spans="38:38">
      <c r="AL5314" s="309"/>
    </row>
    <row r="5315" spans="38:38">
      <c r="AL5315" s="309"/>
    </row>
    <row r="5316" spans="38:38">
      <c r="AL5316" s="309"/>
    </row>
    <row r="5317" spans="38:38">
      <c r="AL5317" s="309"/>
    </row>
    <row r="5318" spans="38:38">
      <c r="AL5318" s="309"/>
    </row>
    <row r="5319" spans="38:38">
      <c r="AL5319" s="309"/>
    </row>
    <row r="5320" spans="38:38">
      <c r="AL5320" s="309"/>
    </row>
    <row r="5321" spans="38:38">
      <c r="AL5321" s="309"/>
    </row>
    <row r="5322" spans="38:38">
      <c r="AL5322" s="309"/>
    </row>
    <row r="5323" spans="38:38">
      <c r="AL5323" s="309"/>
    </row>
    <row r="5324" spans="38:38">
      <c r="AL5324" s="309"/>
    </row>
    <row r="5325" spans="38:38">
      <c r="AL5325" s="309"/>
    </row>
    <row r="5326" spans="38:38">
      <c r="AL5326" s="309"/>
    </row>
    <row r="5327" spans="38:38">
      <c r="AL5327" s="309"/>
    </row>
    <row r="5328" spans="38:38">
      <c r="AL5328" s="309"/>
    </row>
    <row r="5329" spans="38:38">
      <c r="AL5329" s="309"/>
    </row>
    <row r="5330" spans="38:38">
      <c r="AL5330" s="309"/>
    </row>
    <row r="5331" spans="38:38">
      <c r="AL5331" s="309"/>
    </row>
    <row r="5332" spans="38:38">
      <c r="AL5332" s="309"/>
    </row>
    <row r="5333" spans="38:38">
      <c r="AL5333" s="309"/>
    </row>
    <row r="5334" spans="38:38">
      <c r="AL5334" s="309"/>
    </row>
    <row r="5335" spans="38:38">
      <c r="AL5335" s="309"/>
    </row>
    <row r="5336" spans="38:38">
      <c r="AL5336" s="309"/>
    </row>
    <row r="5337" spans="38:38">
      <c r="AL5337" s="309"/>
    </row>
    <row r="5338" spans="38:38">
      <c r="AL5338" s="309"/>
    </row>
    <row r="5339" spans="38:38">
      <c r="AL5339" s="309"/>
    </row>
    <row r="5340" spans="38:38">
      <c r="AL5340" s="309"/>
    </row>
    <row r="5341" spans="38:38">
      <c r="AL5341" s="309"/>
    </row>
    <row r="5342" spans="38:38">
      <c r="AL5342" s="309"/>
    </row>
    <row r="5343" spans="38:38">
      <c r="AL5343" s="309"/>
    </row>
    <row r="5344" spans="38:38">
      <c r="AL5344" s="309"/>
    </row>
    <row r="5345" spans="38:38">
      <c r="AL5345" s="309"/>
    </row>
    <row r="5346" spans="38:38">
      <c r="AL5346" s="309"/>
    </row>
    <row r="5347" spans="38:38">
      <c r="AL5347" s="309"/>
    </row>
    <row r="5348" spans="38:38">
      <c r="AL5348" s="309"/>
    </row>
    <row r="5349" spans="38:38">
      <c r="AL5349" s="309"/>
    </row>
    <row r="5350" spans="38:38">
      <c r="AL5350" s="309"/>
    </row>
    <row r="5351" spans="38:38">
      <c r="AL5351" s="309"/>
    </row>
    <row r="5352" spans="38:38">
      <c r="AL5352" s="309"/>
    </row>
    <row r="5353" spans="38:38">
      <c r="AL5353" s="309"/>
    </row>
    <row r="5354" spans="38:38">
      <c r="AL5354" s="309"/>
    </row>
    <row r="5355" spans="38:38">
      <c r="AL5355" s="309"/>
    </row>
    <row r="5356" spans="38:38">
      <c r="AL5356" s="309"/>
    </row>
    <row r="5357" spans="38:38">
      <c r="AL5357" s="309"/>
    </row>
    <row r="5358" spans="38:38">
      <c r="AL5358" s="309"/>
    </row>
    <row r="5359" spans="38:38">
      <c r="AL5359" s="309"/>
    </row>
    <row r="5360" spans="38:38">
      <c r="AL5360" s="309"/>
    </row>
    <row r="5361" spans="38:38">
      <c r="AL5361" s="309"/>
    </row>
    <row r="5362" spans="38:38">
      <c r="AL5362" s="309"/>
    </row>
    <row r="5363" spans="38:38">
      <c r="AL5363" s="309"/>
    </row>
    <row r="5364" spans="38:38">
      <c r="AL5364" s="309"/>
    </row>
    <row r="5365" spans="38:38">
      <c r="AL5365" s="309"/>
    </row>
    <row r="5366" spans="38:38">
      <c r="AL5366" s="309"/>
    </row>
    <row r="5367" spans="38:38">
      <c r="AL5367" s="309"/>
    </row>
    <row r="5368" spans="38:38">
      <c r="AL5368" s="309"/>
    </row>
    <row r="5369" spans="38:38">
      <c r="AL5369" s="309"/>
    </row>
    <row r="5370" spans="38:38">
      <c r="AL5370" s="309"/>
    </row>
    <row r="5371" spans="38:38">
      <c r="AL5371" s="309"/>
    </row>
    <row r="5372" spans="38:38">
      <c r="AL5372" s="309"/>
    </row>
    <row r="5373" spans="38:38">
      <c r="AL5373" s="309"/>
    </row>
    <row r="5374" spans="38:38">
      <c r="AL5374" s="309"/>
    </row>
    <row r="5375" spans="38:38">
      <c r="AL5375" s="309"/>
    </row>
    <row r="5376" spans="38:38">
      <c r="AL5376" s="309"/>
    </row>
    <row r="5377" spans="38:38">
      <c r="AL5377" s="309"/>
    </row>
    <row r="5378" spans="38:38">
      <c r="AL5378" s="309"/>
    </row>
    <row r="5379" spans="38:38">
      <c r="AL5379" s="309"/>
    </row>
    <row r="5380" spans="38:38">
      <c r="AL5380" s="309"/>
    </row>
    <row r="5381" spans="38:38">
      <c r="AL5381" s="309"/>
    </row>
    <row r="5382" spans="38:38">
      <c r="AL5382" s="309"/>
    </row>
    <row r="5383" spans="38:38">
      <c r="AL5383" s="309"/>
    </row>
    <row r="5384" spans="38:38">
      <c r="AL5384" s="309"/>
    </row>
    <row r="5385" spans="38:38">
      <c r="AL5385" s="309"/>
    </row>
    <row r="5386" spans="38:38">
      <c r="AL5386" s="309"/>
    </row>
    <row r="5387" spans="38:38">
      <c r="AL5387" s="309"/>
    </row>
    <row r="5388" spans="38:38">
      <c r="AL5388" s="309"/>
    </row>
    <row r="5389" spans="38:38">
      <c r="AL5389" s="309"/>
    </row>
    <row r="5390" spans="38:38">
      <c r="AL5390" s="309"/>
    </row>
    <row r="5391" spans="38:38">
      <c r="AL5391" s="309"/>
    </row>
    <row r="5392" spans="38:38">
      <c r="AL5392" s="309"/>
    </row>
    <row r="5393" spans="38:38">
      <c r="AL5393" s="309"/>
    </row>
    <row r="5394" spans="38:38">
      <c r="AL5394" s="309"/>
    </row>
    <row r="5395" spans="38:38">
      <c r="AL5395" s="309"/>
    </row>
    <row r="5396" spans="38:38">
      <c r="AL5396" s="309"/>
    </row>
    <row r="5397" spans="38:38">
      <c r="AL5397" s="309"/>
    </row>
    <row r="5398" spans="38:38">
      <c r="AL5398" s="309"/>
    </row>
    <row r="5399" spans="38:38">
      <c r="AL5399" s="309"/>
    </row>
    <row r="5400" spans="38:38">
      <c r="AL5400" s="309"/>
    </row>
    <row r="5401" spans="38:38">
      <c r="AL5401" s="309"/>
    </row>
    <row r="5402" spans="38:38">
      <c r="AL5402" s="309"/>
    </row>
    <row r="5403" spans="38:38">
      <c r="AL5403" s="309"/>
    </row>
    <row r="5404" spans="38:38">
      <c r="AL5404" s="309"/>
    </row>
    <row r="5405" spans="38:38">
      <c r="AL5405" s="309"/>
    </row>
    <row r="5406" spans="38:38">
      <c r="AL5406" s="309"/>
    </row>
    <row r="5407" spans="38:38">
      <c r="AL5407" s="309"/>
    </row>
    <row r="5408" spans="38:38">
      <c r="AL5408" s="309"/>
    </row>
    <row r="5409" spans="38:38">
      <c r="AL5409" s="309"/>
    </row>
    <row r="5410" spans="38:38">
      <c r="AL5410" s="309"/>
    </row>
    <row r="5411" spans="38:38">
      <c r="AL5411" s="309"/>
    </row>
    <row r="5412" spans="38:38">
      <c r="AL5412" s="309"/>
    </row>
    <row r="5413" spans="38:38">
      <c r="AL5413" s="309"/>
    </row>
    <row r="5414" spans="38:38">
      <c r="AL5414" s="309"/>
    </row>
    <row r="5415" spans="38:38">
      <c r="AL5415" s="309"/>
    </row>
    <row r="5416" spans="38:38">
      <c r="AL5416" s="309"/>
    </row>
    <row r="5417" spans="38:38">
      <c r="AL5417" s="309"/>
    </row>
    <row r="5418" spans="38:38">
      <c r="AL5418" s="309"/>
    </row>
    <row r="5419" spans="38:38">
      <c r="AL5419" s="309"/>
    </row>
    <row r="5420" spans="38:38">
      <c r="AL5420" s="309"/>
    </row>
    <row r="5421" spans="38:38">
      <c r="AL5421" s="309"/>
    </row>
    <row r="5422" spans="38:38">
      <c r="AL5422" s="309"/>
    </row>
    <row r="5423" spans="38:38">
      <c r="AL5423" s="309"/>
    </row>
    <row r="5424" spans="38:38">
      <c r="AL5424" s="309"/>
    </row>
    <row r="5425" spans="38:38">
      <c r="AL5425" s="309"/>
    </row>
    <row r="5426" spans="38:38">
      <c r="AL5426" s="309"/>
    </row>
    <row r="5427" spans="38:38">
      <c r="AL5427" s="309"/>
    </row>
    <row r="5428" spans="38:38">
      <c r="AL5428" s="309"/>
    </row>
    <row r="5429" spans="38:38">
      <c r="AL5429" s="309"/>
    </row>
    <row r="5430" spans="38:38">
      <c r="AL5430" s="309"/>
    </row>
    <row r="5431" spans="38:38">
      <c r="AL5431" s="309"/>
    </row>
    <row r="5432" spans="38:38">
      <c r="AL5432" s="309"/>
    </row>
    <row r="5433" spans="38:38">
      <c r="AL5433" s="309"/>
    </row>
    <row r="5434" spans="38:38">
      <c r="AL5434" s="309"/>
    </row>
    <row r="5435" spans="38:38">
      <c r="AL5435" s="309"/>
    </row>
    <row r="5436" spans="38:38">
      <c r="AL5436" s="309"/>
    </row>
    <row r="5437" spans="38:38">
      <c r="AL5437" s="309"/>
    </row>
    <row r="5438" spans="38:38">
      <c r="AL5438" s="309"/>
    </row>
    <row r="5439" spans="38:38">
      <c r="AL5439" s="309"/>
    </row>
    <row r="5440" spans="38:38">
      <c r="AL5440" s="309"/>
    </row>
    <row r="5441" spans="38:38">
      <c r="AL5441" s="309"/>
    </row>
    <row r="5442" spans="38:38">
      <c r="AL5442" s="309"/>
    </row>
    <row r="5443" spans="38:38">
      <c r="AL5443" s="309"/>
    </row>
    <row r="5444" spans="38:38">
      <c r="AL5444" s="309"/>
    </row>
    <row r="5445" spans="38:38">
      <c r="AL5445" s="309"/>
    </row>
    <row r="5446" spans="38:38">
      <c r="AL5446" s="309"/>
    </row>
    <row r="5447" spans="38:38">
      <c r="AL5447" s="309"/>
    </row>
    <row r="5448" spans="38:38">
      <c r="AL5448" s="309"/>
    </row>
    <row r="5449" spans="38:38">
      <c r="AL5449" s="309"/>
    </row>
    <row r="5450" spans="38:38">
      <c r="AL5450" s="309"/>
    </row>
    <row r="5451" spans="38:38">
      <c r="AL5451" s="309"/>
    </row>
    <row r="5452" spans="38:38">
      <c r="AL5452" s="309"/>
    </row>
    <row r="5453" spans="38:38">
      <c r="AL5453" s="309"/>
    </row>
    <row r="5454" spans="38:38">
      <c r="AL5454" s="309"/>
    </row>
    <row r="5455" spans="38:38">
      <c r="AL5455" s="309"/>
    </row>
    <row r="5456" spans="38:38">
      <c r="AL5456" s="309"/>
    </row>
    <row r="5457" spans="38:38">
      <c r="AL5457" s="309"/>
    </row>
    <row r="5458" spans="38:38">
      <c r="AL5458" s="309"/>
    </row>
    <row r="5459" spans="38:38">
      <c r="AL5459" s="309"/>
    </row>
    <row r="5460" spans="38:38">
      <c r="AL5460" s="309"/>
    </row>
    <row r="5461" spans="38:38">
      <c r="AL5461" s="309"/>
    </row>
    <row r="5462" spans="38:38">
      <c r="AL5462" s="309"/>
    </row>
    <row r="5463" spans="38:38">
      <c r="AL5463" s="309"/>
    </row>
    <row r="5464" spans="38:38">
      <c r="AL5464" s="309"/>
    </row>
    <row r="5465" spans="38:38">
      <c r="AL5465" s="309"/>
    </row>
    <row r="5466" spans="38:38">
      <c r="AL5466" s="309"/>
    </row>
    <row r="5467" spans="38:38">
      <c r="AL5467" s="309"/>
    </row>
    <row r="5468" spans="38:38">
      <c r="AL5468" s="309"/>
    </row>
    <row r="5469" spans="38:38">
      <c r="AL5469" s="309"/>
    </row>
    <row r="5470" spans="38:38">
      <c r="AL5470" s="309"/>
    </row>
    <row r="5471" spans="38:38">
      <c r="AL5471" s="309"/>
    </row>
    <row r="5472" spans="38:38">
      <c r="AL5472" s="309"/>
    </row>
    <row r="5473" spans="38:38">
      <c r="AL5473" s="309"/>
    </row>
    <row r="5474" spans="38:38">
      <c r="AL5474" s="309"/>
    </row>
    <row r="5475" spans="38:38">
      <c r="AL5475" s="309"/>
    </row>
    <row r="5476" spans="38:38">
      <c r="AL5476" s="309"/>
    </row>
    <row r="5477" spans="38:38">
      <c r="AL5477" s="309"/>
    </row>
    <row r="5478" spans="38:38">
      <c r="AL5478" s="309"/>
    </row>
    <row r="5479" spans="38:38">
      <c r="AL5479" s="309"/>
    </row>
    <row r="5480" spans="38:38">
      <c r="AL5480" s="309"/>
    </row>
    <row r="5481" spans="38:38">
      <c r="AL5481" s="309"/>
    </row>
    <row r="5482" spans="38:38">
      <c r="AL5482" s="309"/>
    </row>
    <row r="5483" spans="38:38">
      <c r="AL5483" s="309"/>
    </row>
    <row r="5484" spans="38:38">
      <c r="AL5484" s="309"/>
    </row>
    <row r="5485" spans="38:38">
      <c r="AL5485" s="309"/>
    </row>
    <row r="5486" spans="38:38">
      <c r="AL5486" s="309"/>
    </row>
    <row r="5487" spans="38:38">
      <c r="AL5487" s="309"/>
    </row>
    <row r="5488" spans="38:38">
      <c r="AL5488" s="309"/>
    </row>
    <row r="5489" spans="38:38">
      <c r="AL5489" s="309"/>
    </row>
    <row r="5490" spans="38:38">
      <c r="AL5490" s="309"/>
    </row>
    <row r="5491" spans="38:38">
      <c r="AL5491" s="309"/>
    </row>
    <row r="5492" spans="38:38">
      <c r="AL5492" s="309"/>
    </row>
    <row r="5493" spans="38:38">
      <c r="AL5493" s="309"/>
    </row>
    <row r="5494" spans="38:38">
      <c r="AL5494" s="309"/>
    </row>
    <row r="5495" spans="38:38">
      <c r="AL5495" s="309"/>
    </row>
    <row r="5496" spans="38:38">
      <c r="AL5496" s="309"/>
    </row>
    <row r="5497" spans="38:38">
      <c r="AL5497" s="309"/>
    </row>
    <row r="5498" spans="38:38">
      <c r="AL5498" s="309"/>
    </row>
    <row r="5499" spans="38:38">
      <c r="AL5499" s="309"/>
    </row>
    <row r="5500" spans="38:38">
      <c r="AL5500" s="309"/>
    </row>
    <row r="5501" spans="38:38">
      <c r="AL5501" s="309"/>
    </row>
    <row r="5502" spans="38:38">
      <c r="AL5502" s="309"/>
    </row>
    <row r="5503" spans="38:38">
      <c r="AL5503" s="309"/>
    </row>
    <row r="5504" spans="38:38">
      <c r="AL5504" s="309"/>
    </row>
    <row r="5505" spans="38:38">
      <c r="AL5505" s="309"/>
    </row>
    <row r="5506" spans="38:38">
      <c r="AL5506" s="309"/>
    </row>
    <row r="5507" spans="38:38">
      <c r="AL5507" s="309"/>
    </row>
    <row r="5508" spans="38:38">
      <c r="AL5508" s="309"/>
    </row>
    <row r="5509" spans="38:38">
      <c r="AL5509" s="309"/>
    </row>
    <row r="5510" spans="38:38">
      <c r="AL5510" s="309"/>
    </row>
    <row r="5511" spans="38:38">
      <c r="AL5511" s="309"/>
    </row>
    <row r="5512" spans="38:38">
      <c r="AL5512" s="309"/>
    </row>
    <row r="5513" spans="38:38">
      <c r="AL5513" s="309"/>
    </row>
    <row r="5514" spans="38:38">
      <c r="AL5514" s="309"/>
    </row>
    <row r="5515" spans="38:38">
      <c r="AL5515" s="309"/>
    </row>
    <row r="5516" spans="38:38">
      <c r="AL5516" s="309"/>
    </row>
    <row r="5517" spans="38:38">
      <c r="AL5517" s="309"/>
    </row>
    <row r="5518" spans="38:38">
      <c r="AL5518" s="309"/>
    </row>
    <row r="5519" spans="38:38">
      <c r="AL5519" s="309"/>
    </row>
    <row r="5520" spans="38:38">
      <c r="AL5520" s="309"/>
    </row>
    <row r="5521" spans="38:38">
      <c r="AL5521" s="309"/>
    </row>
    <row r="5522" spans="38:38">
      <c r="AL5522" s="309"/>
    </row>
    <row r="5523" spans="38:38">
      <c r="AL5523" s="309"/>
    </row>
    <row r="5524" spans="38:38">
      <c r="AL5524" s="309"/>
    </row>
    <row r="5525" spans="38:38">
      <c r="AL5525" s="309"/>
    </row>
    <row r="5526" spans="38:38">
      <c r="AL5526" s="309"/>
    </row>
    <row r="5527" spans="38:38">
      <c r="AL5527" s="309"/>
    </row>
    <row r="5528" spans="38:38">
      <c r="AL5528" s="309"/>
    </row>
    <row r="5529" spans="38:38">
      <c r="AL5529" s="309"/>
    </row>
    <row r="5530" spans="38:38">
      <c r="AL5530" s="309"/>
    </row>
    <row r="5531" spans="38:38">
      <c r="AL5531" s="309"/>
    </row>
    <row r="5532" spans="38:38">
      <c r="AL5532" s="309"/>
    </row>
    <row r="5533" spans="38:38">
      <c r="AL5533" s="309"/>
    </row>
    <row r="5534" spans="38:38">
      <c r="AL5534" s="309"/>
    </row>
    <row r="5535" spans="38:38">
      <c r="AL5535" s="309"/>
    </row>
    <row r="5536" spans="38:38">
      <c r="AL5536" s="309"/>
    </row>
    <row r="5537" spans="38:38">
      <c r="AL5537" s="309"/>
    </row>
    <row r="5538" spans="38:38">
      <c r="AL5538" s="309"/>
    </row>
    <row r="5539" spans="38:38">
      <c r="AL5539" s="309"/>
    </row>
    <row r="5540" spans="38:38">
      <c r="AL5540" s="309"/>
    </row>
    <row r="5541" spans="38:38">
      <c r="AL5541" s="309"/>
    </row>
    <row r="5542" spans="38:38">
      <c r="AL5542" s="309"/>
    </row>
    <row r="5543" spans="38:38">
      <c r="AL5543" s="309"/>
    </row>
    <row r="5544" spans="38:38">
      <c r="AL5544" s="309"/>
    </row>
    <row r="5545" spans="38:38">
      <c r="AL5545" s="309"/>
    </row>
    <row r="5546" spans="38:38">
      <c r="AL5546" s="309"/>
    </row>
    <row r="5547" spans="38:38">
      <c r="AL5547" s="309"/>
    </row>
    <row r="5548" spans="38:38">
      <c r="AL5548" s="309"/>
    </row>
    <row r="5549" spans="38:38">
      <c r="AL5549" s="309"/>
    </row>
    <row r="5550" spans="38:38">
      <c r="AL5550" s="309"/>
    </row>
    <row r="5551" spans="38:38">
      <c r="AL5551" s="309"/>
    </row>
    <row r="5552" spans="38:38">
      <c r="AL5552" s="309"/>
    </row>
    <row r="5553" spans="38:38">
      <c r="AL5553" s="309"/>
    </row>
    <row r="5554" spans="38:38">
      <c r="AL5554" s="309"/>
    </row>
    <row r="5555" spans="38:38">
      <c r="AL5555" s="309"/>
    </row>
    <row r="5556" spans="38:38">
      <c r="AL5556" s="309"/>
    </row>
    <row r="5557" spans="38:38">
      <c r="AL5557" s="309"/>
    </row>
    <row r="5558" spans="38:38">
      <c r="AL5558" s="309"/>
    </row>
    <row r="5559" spans="38:38">
      <c r="AL5559" s="309"/>
    </row>
    <row r="5560" spans="38:38">
      <c r="AL5560" s="309"/>
    </row>
    <row r="5561" spans="38:38">
      <c r="AL5561" s="309"/>
    </row>
    <row r="5562" spans="38:38">
      <c r="AL5562" s="309"/>
    </row>
    <row r="5563" spans="38:38">
      <c r="AL5563" s="309"/>
    </row>
    <row r="5564" spans="38:38">
      <c r="AL5564" s="309"/>
    </row>
    <row r="5565" spans="38:38">
      <c r="AL5565" s="309"/>
    </row>
    <row r="5566" spans="38:38">
      <c r="AL5566" s="309"/>
    </row>
    <row r="5567" spans="38:38">
      <c r="AL5567" s="309"/>
    </row>
    <row r="5568" spans="38:38">
      <c r="AL5568" s="309"/>
    </row>
    <row r="5569" spans="38:38">
      <c r="AL5569" s="309"/>
    </row>
    <row r="5570" spans="38:38">
      <c r="AL5570" s="309"/>
    </row>
    <row r="5571" spans="38:38">
      <c r="AL5571" s="309"/>
    </row>
    <row r="5572" spans="38:38">
      <c r="AL5572" s="309"/>
    </row>
    <row r="5573" spans="38:38">
      <c r="AL5573" s="309"/>
    </row>
    <row r="5574" spans="38:38">
      <c r="AL5574" s="309"/>
    </row>
    <row r="5575" spans="38:38">
      <c r="AL5575" s="309"/>
    </row>
    <row r="5576" spans="38:38">
      <c r="AL5576" s="309"/>
    </row>
    <row r="5577" spans="38:38">
      <c r="AL5577" s="309"/>
    </row>
    <row r="5578" spans="38:38">
      <c r="AL5578" s="309"/>
    </row>
    <row r="5579" spans="38:38">
      <c r="AL5579" s="309"/>
    </row>
    <row r="5580" spans="38:38">
      <c r="AL5580" s="309"/>
    </row>
    <row r="5581" spans="38:38">
      <c r="AL5581" s="309"/>
    </row>
    <row r="5582" spans="38:38">
      <c r="AL5582" s="309"/>
    </row>
    <row r="5583" spans="38:38">
      <c r="AL5583" s="309"/>
    </row>
    <row r="5584" spans="38:38">
      <c r="AL5584" s="309"/>
    </row>
    <row r="5585" spans="38:38">
      <c r="AL5585" s="309"/>
    </row>
    <row r="5586" spans="38:38">
      <c r="AL5586" s="309"/>
    </row>
    <row r="5587" spans="38:38">
      <c r="AL5587" s="309"/>
    </row>
    <row r="5588" spans="38:38">
      <c r="AL5588" s="309"/>
    </row>
    <row r="5589" spans="38:38">
      <c r="AL5589" s="309"/>
    </row>
    <row r="5590" spans="38:38">
      <c r="AL5590" s="309"/>
    </row>
    <row r="5591" spans="38:38">
      <c r="AL5591" s="309"/>
    </row>
    <row r="5592" spans="38:38">
      <c r="AL5592" s="309"/>
    </row>
    <row r="5593" spans="38:38">
      <c r="AL5593" s="309"/>
    </row>
    <row r="5594" spans="38:38">
      <c r="AL5594" s="309"/>
    </row>
    <row r="5595" spans="38:38">
      <c r="AL5595" s="309"/>
    </row>
    <row r="5596" spans="38:38">
      <c r="AL5596" s="309"/>
    </row>
    <row r="5597" spans="38:38">
      <c r="AL5597" s="309"/>
    </row>
    <row r="5598" spans="38:38">
      <c r="AL5598" s="309"/>
    </row>
    <row r="5599" spans="38:38">
      <c r="AL5599" s="309"/>
    </row>
    <row r="5600" spans="38:38">
      <c r="AL5600" s="309"/>
    </row>
    <row r="5601" spans="38:38">
      <c r="AL5601" s="309"/>
    </row>
    <row r="5602" spans="38:38">
      <c r="AL5602" s="309"/>
    </row>
    <row r="5603" spans="38:38">
      <c r="AL5603" s="309"/>
    </row>
    <row r="5604" spans="38:38">
      <c r="AL5604" s="309"/>
    </row>
    <row r="5605" spans="38:38">
      <c r="AL5605" s="309"/>
    </row>
    <row r="5606" spans="38:38">
      <c r="AL5606" s="309"/>
    </row>
    <row r="5607" spans="38:38">
      <c r="AL5607" s="309"/>
    </row>
    <row r="5608" spans="38:38">
      <c r="AL5608" s="309"/>
    </row>
    <row r="5609" spans="38:38">
      <c r="AL5609" s="309"/>
    </row>
    <row r="5610" spans="38:38">
      <c r="AL5610" s="309"/>
    </row>
    <row r="5611" spans="38:38">
      <c r="AL5611" s="309"/>
    </row>
    <row r="5612" spans="38:38">
      <c r="AL5612" s="309"/>
    </row>
    <row r="5613" spans="38:38">
      <c r="AL5613" s="309"/>
    </row>
    <row r="5614" spans="38:38">
      <c r="AL5614" s="309"/>
    </row>
    <row r="5615" spans="38:38">
      <c r="AL5615" s="309"/>
    </row>
    <row r="5616" spans="38:38">
      <c r="AL5616" s="309"/>
    </row>
    <row r="5617" spans="38:38">
      <c r="AL5617" s="309"/>
    </row>
    <row r="5618" spans="38:38">
      <c r="AL5618" s="309"/>
    </row>
    <row r="5619" spans="38:38">
      <c r="AL5619" s="309"/>
    </row>
    <row r="5620" spans="38:38">
      <c r="AL5620" s="309"/>
    </row>
    <row r="5621" spans="38:38">
      <c r="AL5621" s="309"/>
    </row>
    <row r="5622" spans="38:38">
      <c r="AL5622" s="309"/>
    </row>
    <row r="5623" spans="38:38">
      <c r="AL5623" s="309"/>
    </row>
    <row r="5624" spans="38:38">
      <c r="AL5624" s="309"/>
    </row>
    <row r="5625" spans="38:38">
      <c r="AL5625" s="309"/>
    </row>
    <row r="5626" spans="38:38">
      <c r="AL5626" s="309"/>
    </row>
    <row r="5627" spans="38:38">
      <c r="AL5627" s="309"/>
    </row>
    <row r="5628" spans="38:38">
      <c r="AL5628" s="309"/>
    </row>
    <row r="5629" spans="38:38">
      <c r="AL5629" s="309"/>
    </row>
    <row r="5630" spans="38:38">
      <c r="AL5630" s="309"/>
    </row>
    <row r="5631" spans="38:38">
      <c r="AL5631" s="309"/>
    </row>
    <row r="5632" spans="38:38">
      <c r="AL5632" s="309"/>
    </row>
    <row r="5633" spans="38:38">
      <c r="AL5633" s="309"/>
    </row>
    <row r="5634" spans="38:38">
      <c r="AL5634" s="309"/>
    </row>
    <row r="5635" spans="38:38">
      <c r="AL5635" s="309"/>
    </row>
    <row r="5636" spans="38:38">
      <c r="AL5636" s="309"/>
    </row>
    <row r="5637" spans="38:38">
      <c r="AL5637" s="309"/>
    </row>
    <row r="5638" spans="38:38">
      <c r="AL5638" s="309"/>
    </row>
    <row r="5639" spans="38:38">
      <c r="AL5639" s="309"/>
    </row>
    <row r="5640" spans="38:38">
      <c r="AL5640" s="309"/>
    </row>
    <row r="5641" spans="38:38">
      <c r="AL5641" s="309"/>
    </row>
    <row r="5642" spans="38:38">
      <c r="AL5642" s="309"/>
    </row>
    <row r="5643" spans="38:38">
      <c r="AL5643" s="309"/>
    </row>
    <row r="5644" spans="38:38">
      <c r="AL5644" s="309"/>
    </row>
    <row r="5645" spans="38:38">
      <c r="AL5645" s="309"/>
    </row>
    <row r="5646" spans="38:38">
      <c r="AL5646" s="309"/>
    </row>
    <row r="5647" spans="38:38">
      <c r="AL5647" s="309"/>
    </row>
    <row r="5648" spans="38:38">
      <c r="AL5648" s="309"/>
    </row>
    <row r="5649" spans="38:38">
      <c r="AL5649" s="309"/>
    </row>
    <row r="5650" spans="38:38">
      <c r="AL5650" s="309"/>
    </row>
    <row r="5651" spans="38:38">
      <c r="AL5651" s="309"/>
    </row>
    <row r="5652" spans="38:38">
      <c r="AL5652" s="309"/>
    </row>
    <row r="5653" spans="38:38">
      <c r="AL5653" s="309"/>
    </row>
    <row r="5654" spans="38:38">
      <c r="AL5654" s="309"/>
    </row>
    <row r="5655" spans="38:38">
      <c r="AL5655" s="309"/>
    </row>
    <row r="5656" spans="38:38">
      <c r="AL5656" s="309"/>
    </row>
    <row r="5657" spans="38:38">
      <c r="AL5657" s="309"/>
    </row>
    <row r="5658" spans="38:38">
      <c r="AL5658" s="309"/>
    </row>
    <row r="5659" spans="38:38">
      <c r="AL5659" s="309"/>
    </row>
    <row r="5660" spans="38:38">
      <c r="AL5660" s="309"/>
    </row>
    <row r="5661" spans="38:38">
      <c r="AL5661" s="309"/>
    </row>
    <row r="5662" spans="38:38">
      <c r="AL5662" s="309"/>
    </row>
    <row r="5663" spans="38:38">
      <c r="AL5663" s="309"/>
    </row>
    <row r="5664" spans="38:38">
      <c r="AL5664" s="309"/>
    </row>
    <row r="5665" spans="38:38">
      <c r="AL5665" s="309"/>
    </row>
    <row r="5666" spans="38:38">
      <c r="AL5666" s="309"/>
    </row>
    <row r="5667" spans="38:38">
      <c r="AL5667" s="309"/>
    </row>
    <row r="5668" spans="38:38">
      <c r="AL5668" s="309"/>
    </row>
    <row r="5669" spans="38:38">
      <c r="AL5669" s="309"/>
    </row>
    <row r="5670" spans="38:38">
      <c r="AL5670" s="309"/>
    </row>
    <row r="5671" spans="38:38">
      <c r="AL5671" s="309"/>
    </row>
    <row r="5672" spans="38:38">
      <c r="AL5672" s="309"/>
    </row>
    <row r="5673" spans="38:38">
      <c r="AL5673" s="309"/>
    </row>
    <row r="5674" spans="38:38">
      <c r="AL5674" s="309"/>
    </row>
    <row r="5675" spans="38:38">
      <c r="AL5675" s="309"/>
    </row>
    <row r="5676" spans="38:38">
      <c r="AL5676" s="309"/>
    </row>
    <row r="5677" spans="38:38">
      <c r="AL5677" s="309"/>
    </row>
    <row r="5678" spans="38:38">
      <c r="AL5678" s="309"/>
    </row>
    <row r="5679" spans="38:38">
      <c r="AL5679" s="309"/>
    </row>
    <row r="5680" spans="38:38">
      <c r="AL5680" s="309"/>
    </row>
    <row r="5681" spans="38:38">
      <c r="AL5681" s="309"/>
    </row>
    <row r="5682" spans="38:38">
      <c r="AL5682" s="309"/>
    </row>
    <row r="5683" spans="38:38">
      <c r="AL5683" s="309"/>
    </row>
    <row r="5684" spans="38:38">
      <c r="AL5684" s="309"/>
    </row>
    <row r="5685" spans="38:38">
      <c r="AL5685" s="309"/>
    </row>
    <row r="5686" spans="38:38">
      <c r="AL5686" s="309"/>
    </row>
    <row r="5687" spans="38:38">
      <c r="AL5687" s="309"/>
    </row>
    <row r="5688" spans="38:38">
      <c r="AL5688" s="309"/>
    </row>
    <row r="5689" spans="38:38">
      <c r="AL5689" s="309"/>
    </row>
    <row r="5690" spans="38:38">
      <c r="AL5690" s="309"/>
    </row>
    <row r="5691" spans="38:38">
      <c r="AL5691" s="309"/>
    </row>
    <row r="5692" spans="38:38">
      <c r="AL5692" s="309"/>
    </row>
    <row r="5693" spans="38:38">
      <c r="AL5693" s="309"/>
    </row>
    <row r="5694" spans="38:38">
      <c r="AL5694" s="309"/>
    </row>
    <row r="5695" spans="38:38">
      <c r="AL5695" s="309"/>
    </row>
    <row r="5696" spans="38:38">
      <c r="AL5696" s="309"/>
    </row>
    <row r="5697" spans="38:38">
      <c r="AL5697" s="309"/>
    </row>
    <row r="5698" spans="38:38">
      <c r="AL5698" s="309"/>
    </row>
    <row r="5699" spans="38:38">
      <c r="AL5699" s="309"/>
    </row>
    <row r="5700" spans="38:38">
      <c r="AL5700" s="309"/>
    </row>
    <row r="5701" spans="38:38">
      <c r="AL5701" s="309"/>
    </row>
    <row r="5702" spans="38:38">
      <c r="AL5702" s="309"/>
    </row>
    <row r="5703" spans="38:38">
      <c r="AL5703" s="309"/>
    </row>
    <row r="5704" spans="38:38">
      <c r="AL5704" s="309"/>
    </row>
    <row r="5705" spans="38:38">
      <c r="AL5705" s="309"/>
    </row>
    <row r="5706" spans="38:38">
      <c r="AL5706" s="309"/>
    </row>
    <row r="5707" spans="38:38">
      <c r="AL5707" s="309"/>
    </row>
    <row r="5708" spans="38:38">
      <c r="AL5708" s="309"/>
    </row>
    <row r="5709" spans="38:38">
      <c r="AL5709" s="309"/>
    </row>
    <row r="5710" spans="38:38">
      <c r="AL5710" s="309"/>
    </row>
    <row r="5711" spans="38:38">
      <c r="AL5711" s="309"/>
    </row>
    <row r="5712" spans="38:38">
      <c r="AL5712" s="309"/>
    </row>
    <row r="5713" spans="38:38">
      <c r="AL5713" s="309"/>
    </row>
    <row r="5714" spans="38:38">
      <c r="AL5714" s="309"/>
    </row>
    <row r="5715" spans="38:38">
      <c r="AL5715" s="309"/>
    </row>
    <row r="5716" spans="38:38">
      <c r="AL5716" s="309"/>
    </row>
    <row r="5717" spans="38:38">
      <c r="AL5717" s="309"/>
    </row>
    <row r="5718" spans="38:38">
      <c r="AL5718" s="309"/>
    </row>
    <row r="5719" spans="38:38">
      <c r="AL5719" s="309"/>
    </row>
    <row r="5720" spans="38:38">
      <c r="AL5720" s="309"/>
    </row>
    <row r="5721" spans="38:38">
      <c r="AL5721" s="309"/>
    </row>
    <row r="5722" spans="38:38">
      <c r="AL5722" s="309"/>
    </row>
    <row r="5723" spans="38:38">
      <c r="AL5723" s="309"/>
    </row>
    <row r="5724" spans="38:38">
      <c r="AL5724" s="309"/>
    </row>
    <row r="5725" spans="38:38">
      <c r="AL5725" s="309"/>
    </row>
    <row r="5726" spans="38:38">
      <c r="AL5726" s="309"/>
    </row>
    <row r="5727" spans="38:38">
      <c r="AL5727" s="309"/>
    </row>
    <row r="5728" spans="38:38">
      <c r="AL5728" s="309"/>
    </row>
    <row r="5729" spans="38:38">
      <c r="AL5729" s="309"/>
    </row>
    <row r="5730" spans="38:38">
      <c r="AL5730" s="309"/>
    </row>
    <row r="5731" spans="38:38">
      <c r="AL5731" s="309"/>
    </row>
    <row r="5732" spans="38:38">
      <c r="AL5732" s="309"/>
    </row>
    <row r="5733" spans="38:38">
      <c r="AL5733" s="309"/>
    </row>
    <row r="5734" spans="38:38">
      <c r="AL5734" s="309"/>
    </row>
    <row r="5735" spans="38:38">
      <c r="AL5735" s="309"/>
    </row>
    <row r="5736" spans="38:38">
      <c r="AL5736" s="309"/>
    </row>
    <row r="5737" spans="38:38">
      <c r="AL5737" s="309"/>
    </row>
    <row r="5738" spans="38:38">
      <c r="AL5738" s="309"/>
    </row>
    <row r="5739" spans="38:38">
      <c r="AL5739" s="309"/>
    </row>
    <row r="5740" spans="38:38">
      <c r="AL5740" s="309"/>
    </row>
    <row r="5741" spans="38:38">
      <c r="AL5741" s="309"/>
    </row>
    <row r="5742" spans="38:38">
      <c r="AL5742" s="309"/>
    </row>
    <row r="5743" spans="38:38">
      <c r="AL5743" s="309"/>
    </row>
    <row r="5744" spans="38:38">
      <c r="AL5744" s="309"/>
    </row>
    <row r="5745" spans="38:38">
      <c r="AL5745" s="309"/>
    </row>
    <row r="5746" spans="38:38">
      <c r="AL5746" s="309"/>
    </row>
    <row r="5747" spans="38:38">
      <c r="AL5747" s="309"/>
    </row>
    <row r="5748" spans="38:38">
      <c r="AL5748" s="309"/>
    </row>
    <row r="5749" spans="38:38">
      <c r="AL5749" s="309"/>
    </row>
    <row r="5750" spans="38:38">
      <c r="AL5750" s="309"/>
    </row>
    <row r="5751" spans="38:38">
      <c r="AL5751" s="309"/>
    </row>
    <row r="5752" spans="38:38">
      <c r="AL5752" s="309"/>
    </row>
    <row r="5753" spans="38:38">
      <c r="AL5753" s="309"/>
    </row>
    <row r="5754" spans="38:38">
      <c r="AL5754" s="309"/>
    </row>
    <row r="5755" spans="38:38">
      <c r="AL5755" s="309"/>
    </row>
    <row r="5756" spans="38:38">
      <c r="AL5756" s="309"/>
    </row>
    <row r="5757" spans="38:38">
      <c r="AL5757" s="309"/>
    </row>
    <row r="5758" spans="38:38">
      <c r="AL5758" s="309"/>
    </row>
    <row r="5759" spans="38:38">
      <c r="AL5759" s="309"/>
    </row>
    <row r="5760" spans="38:38">
      <c r="AL5760" s="309"/>
    </row>
    <row r="5761" spans="38:38">
      <c r="AL5761" s="309"/>
    </row>
    <row r="5762" spans="38:38">
      <c r="AL5762" s="309"/>
    </row>
    <row r="5763" spans="38:38">
      <c r="AL5763" s="309"/>
    </row>
    <row r="5764" spans="38:38">
      <c r="AL5764" s="309"/>
    </row>
    <row r="5765" spans="38:38">
      <c r="AL5765" s="309"/>
    </row>
    <row r="5766" spans="38:38">
      <c r="AL5766" s="309"/>
    </row>
    <row r="5767" spans="38:38">
      <c r="AL5767" s="309"/>
    </row>
    <row r="5768" spans="38:38">
      <c r="AL5768" s="309"/>
    </row>
    <row r="5769" spans="38:38">
      <c r="AL5769" s="309"/>
    </row>
    <row r="5770" spans="38:38">
      <c r="AL5770" s="309"/>
    </row>
    <row r="5771" spans="38:38">
      <c r="AL5771" s="309"/>
    </row>
    <row r="5772" spans="38:38">
      <c r="AL5772" s="309"/>
    </row>
    <row r="5773" spans="38:38">
      <c r="AL5773" s="309"/>
    </row>
    <row r="5774" spans="38:38">
      <c r="AL5774" s="309"/>
    </row>
    <row r="5775" spans="38:38">
      <c r="AL5775" s="309"/>
    </row>
    <row r="5776" spans="38:38">
      <c r="AL5776" s="309"/>
    </row>
    <row r="5777" spans="38:38">
      <c r="AL5777" s="309"/>
    </row>
    <row r="5778" spans="38:38">
      <c r="AL5778" s="309"/>
    </row>
    <row r="5779" spans="38:38">
      <c r="AL5779" s="309"/>
    </row>
    <row r="5780" spans="38:38">
      <c r="AL5780" s="309"/>
    </row>
    <row r="5781" spans="38:38">
      <c r="AL5781" s="309"/>
    </row>
    <row r="5782" spans="38:38">
      <c r="AL5782" s="309"/>
    </row>
    <row r="5783" spans="38:38">
      <c r="AL5783" s="309"/>
    </row>
    <row r="5784" spans="38:38">
      <c r="AL5784" s="309"/>
    </row>
    <row r="5785" spans="38:38">
      <c r="AL5785" s="309"/>
    </row>
    <row r="5786" spans="38:38">
      <c r="AL5786" s="309"/>
    </row>
    <row r="5787" spans="38:38">
      <c r="AL5787" s="309"/>
    </row>
    <row r="5788" spans="38:38">
      <c r="AL5788" s="309"/>
    </row>
    <row r="5789" spans="38:38">
      <c r="AL5789" s="309"/>
    </row>
    <row r="5790" spans="38:38">
      <c r="AL5790" s="309"/>
    </row>
    <row r="5791" spans="38:38">
      <c r="AL5791" s="309"/>
    </row>
    <row r="5792" spans="38:38">
      <c r="AL5792" s="309"/>
    </row>
    <row r="5793" spans="38:38">
      <c r="AL5793" s="309"/>
    </row>
    <row r="5794" spans="38:38">
      <c r="AL5794" s="309"/>
    </row>
    <row r="5795" spans="38:38">
      <c r="AL5795" s="309"/>
    </row>
    <row r="5796" spans="38:38">
      <c r="AL5796" s="309"/>
    </row>
    <row r="5797" spans="38:38">
      <c r="AL5797" s="309"/>
    </row>
    <row r="5798" spans="38:38">
      <c r="AL5798" s="309"/>
    </row>
    <row r="5799" spans="38:38">
      <c r="AL5799" s="309"/>
    </row>
    <row r="5800" spans="38:38">
      <c r="AL5800" s="309"/>
    </row>
    <row r="5801" spans="38:38">
      <c r="AL5801" s="309"/>
    </row>
    <row r="5802" spans="38:38">
      <c r="AL5802" s="309"/>
    </row>
    <row r="5803" spans="38:38">
      <c r="AL5803" s="309"/>
    </row>
    <row r="5804" spans="38:38">
      <c r="AL5804" s="309"/>
    </row>
    <row r="5805" spans="38:38">
      <c r="AL5805" s="309"/>
    </row>
    <row r="5806" spans="38:38">
      <c r="AL5806" s="309"/>
    </row>
    <row r="5807" spans="38:38">
      <c r="AL5807" s="309"/>
    </row>
    <row r="5808" spans="38:38">
      <c r="AL5808" s="309"/>
    </row>
    <row r="5809" spans="38:38">
      <c r="AL5809" s="309"/>
    </row>
    <row r="5810" spans="38:38">
      <c r="AL5810" s="309"/>
    </row>
    <row r="5811" spans="38:38">
      <c r="AL5811" s="309"/>
    </row>
    <row r="5812" spans="38:38">
      <c r="AL5812" s="309"/>
    </row>
    <row r="5813" spans="38:38">
      <c r="AL5813" s="309"/>
    </row>
    <row r="5814" spans="38:38">
      <c r="AL5814" s="309"/>
    </row>
    <row r="5815" spans="38:38">
      <c r="AL5815" s="309"/>
    </row>
    <row r="5816" spans="38:38">
      <c r="AL5816" s="309"/>
    </row>
    <row r="5817" spans="38:38">
      <c r="AL5817" s="309"/>
    </row>
    <row r="5818" spans="38:38">
      <c r="AL5818" s="309"/>
    </row>
    <row r="5819" spans="38:38">
      <c r="AL5819" s="309"/>
    </row>
    <row r="5820" spans="38:38">
      <c r="AL5820" s="309"/>
    </row>
    <row r="5821" spans="38:38">
      <c r="AL5821" s="309"/>
    </row>
    <row r="5822" spans="38:38">
      <c r="AL5822" s="309"/>
    </row>
    <row r="5823" spans="38:38">
      <c r="AL5823" s="309"/>
    </row>
    <row r="5824" spans="38:38">
      <c r="AL5824" s="309"/>
    </row>
    <row r="5825" spans="38:38">
      <c r="AL5825" s="309"/>
    </row>
    <row r="5826" spans="38:38">
      <c r="AL5826" s="309"/>
    </row>
    <row r="5827" spans="38:38">
      <c r="AL5827" s="309"/>
    </row>
    <row r="5828" spans="38:38">
      <c r="AL5828" s="309"/>
    </row>
    <row r="5829" spans="38:38">
      <c r="AL5829" s="309"/>
    </row>
    <row r="5830" spans="38:38">
      <c r="AL5830" s="309"/>
    </row>
    <row r="5831" spans="38:38">
      <c r="AL5831" s="309"/>
    </row>
    <row r="5832" spans="38:38">
      <c r="AL5832" s="309"/>
    </row>
    <row r="5833" spans="38:38">
      <c r="AL5833" s="309"/>
    </row>
    <row r="5834" spans="38:38">
      <c r="AL5834" s="309"/>
    </row>
    <row r="5835" spans="38:38">
      <c r="AL5835" s="309"/>
    </row>
    <row r="5836" spans="38:38">
      <c r="AL5836" s="309"/>
    </row>
    <row r="5837" spans="38:38">
      <c r="AL5837" s="309"/>
    </row>
    <row r="5838" spans="38:38">
      <c r="AL5838" s="309"/>
    </row>
    <row r="5839" spans="38:38">
      <c r="AL5839" s="309"/>
    </row>
    <row r="5840" spans="38:38">
      <c r="AL5840" s="309"/>
    </row>
    <row r="5841" spans="38:38">
      <c r="AL5841" s="309"/>
    </row>
    <row r="5842" spans="38:38">
      <c r="AL5842" s="309"/>
    </row>
    <row r="5843" spans="38:38">
      <c r="AL5843" s="309"/>
    </row>
    <row r="5844" spans="38:38">
      <c r="AL5844" s="309"/>
    </row>
    <row r="5845" spans="38:38">
      <c r="AL5845" s="309"/>
    </row>
    <row r="5846" spans="38:38">
      <c r="AL5846" s="309"/>
    </row>
    <row r="5847" spans="38:38">
      <c r="AL5847" s="309"/>
    </row>
    <row r="5848" spans="38:38">
      <c r="AL5848" s="309"/>
    </row>
    <row r="5849" spans="38:38">
      <c r="AL5849" s="309"/>
    </row>
    <row r="5850" spans="38:38">
      <c r="AL5850" s="309"/>
    </row>
    <row r="5851" spans="38:38">
      <c r="AL5851" s="309"/>
    </row>
    <row r="5852" spans="38:38">
      <c r="AL5852" s="309"/>
    </row>
    <row r="5853" spans="38:38">
      <c r="AL5853" s="309"/>
    </row>
    <row r="5854" spans="38:38">
      <c r="AL5854" s="309"/>
    </row>
    <row r="5855" spans="38:38">
      <c r="AL5855" s="309"/>
    </row>
    <row r="5856" spans="38:38">
      <c r="AL5856" s="309"/>
    </row>
    <row r="5857" spans="38:38">
      <c r="AL5857" s="309"/>
    </row>
    <row r="5858" spans="38:38">
      <c r="AL5858" s="309"/>
    </row>
    <row r="5859" spans="38:38">
      <c r="AL5859" s="309"/>
    </row>
    <row r="5860" spans="38:38">
      <c r="AL5860" s="309"/>
    </row>
    <row r="5861" spans="38:38">
      <c r="AL5861" s="309"/>
    </row>
    <row r="5862" spans="38:38">
      <c r="AL5862" s="309"/>
    </row>
    <row r="5863" spans="38:38">
      <c r="AL5863" s="309"/>
    </row>
    <row r="5864" spans="38:38">
      <c r="AL5864" s="309"/>
    </row>
    <row r="5865" spans="38:38">
      <c r="AL5865" s="309"/>
    </row>
    <row r="5866" spans="38:38">
      <c r="AL5866" s="309"/>
    </row>
    <row r="5867" spans="38:38">
      <c r="AL5867" s="309"/>
    </row>
    <row r="5868" spans="38:38">
      <c r="AL5868" s="309"/>
    </row>
    <row r="5869" spans="38:38">
      <c r="AL5869" s="309"/>
    </row>
    <row r="5870" spans="38:38">
      <c r="AL5870" s="309"/>
    </row>
    <row r="5871" spans="38:38">
      <c r="AL5871" s="309"/>
    </row>
    <row r="5872" spans="38:38">
      <c r="AL5872" s="309"/>
    </row>
    <row r="5873" spans="38:38">
      <c r="AL5873" s="309"/>
    </row>
    <row r="5874" spans="38:38">
      <c r="AL5874" s="309"/>
    </row>
    <row r="5875" spans="38:38">
      <c r="AL5875" s="309"/>
    </row>
    <row r="5876" spans="38:38">
      <c r="AL5876" s="309"/>
    </row>
    <row r="5877" spans="38:38">
      <c r="AL5877" s="309"/>
    </row>
    <row r="5878" spans="38:38">
      <c r="AL5878" s="309"/>
    </row>
    <row r="5879" spans="38:38">
      <c r="AL5879" s="309"/>
    </row>
    <row r="5880" spans="38:38">
      <c r="AL5880" s="309"/>
    </row>
    <row r="5881" spans="38:38">
      <c r="AL5881" s="309"/>
    </row>
    <row r="5882" spans="38:38">
      <c r="AL5882" s="309"/>
    </row>
    <row r="5883" spans="38:38">
      <c r="AL5883" s="309"/>
    </row>
    <row r="5884" spans="38:38">
      <c r="AL5884" s="309"/>
    </row>
    <row r="5885" spans="38:38">
      <c r="AL5885" s="309"/>
    </row>
    <row r="5886" spans="38:38">
      <c r="AL5886" s="309"/>
    </row>
    <row r="5887" spans="38:38">
      <c r="AL5887" s="309"/>
    </row>
    <row r="5888" spans="38:38">
      <c r="AL5888" s="309"/>
    </row>
    <row r="5889" spans="38:38">
      <c r="AL5889" s="309"/>
    </row>
    <row r="5890" spans="38:38">
      <c r="AL5890" s="309"/>
    </row>
    <row r="5891" spans="38:38">
      <c r="AL5891" s="309"/>
    </row>
    <row r="5892" spans="38:38">
      <c r="AL5892" s="309"/>
    </row>
    <row r="5893" spans="38:38">
      <c r="AL5893" s="309"/>
    </row>
    <row r="5894" spans="38:38">
      <c r="AL5894" s="309"/>
    </row>
    <row r="5895" spans="38:38">
      <c r="AL5895" s="309"/>
    </row>
    <row r="5896" spans="38:38">
      <c r="AL5896" s="309"/>
    </row>
    <row r="5897" spans="38:38">
      <c r="AL5897" s="309"/>
    </row>
    <row r="5898" spans="38:38">
      <c r="AL5898" s="309"/>
    </row>
    <row r="5899" spans="38:38">
      <c r="AL5899" s="309"/>
    </row>
    <row r="5900" spans="38:38">
      <c r="AL5900" s="309"/>
    </row>
    <row r="5901" spans="38:38">
      <c r="AL5901" s="309"/>
    </row>
    <row r="5902" spans="38:38">
      <c r="AL5902" s="309"/>
    </row>
    <row r="5903" spans="38:38">
      <c r="AL5903" s="309"/>
    </row>
    <row r="5904" spans="38:38">
      <c r="AL5904" s="309"/>
    </row>
    <row r="5905" spans="38:38">
      <c r="AL5905" s="309"/>
    </row>
    <row r="5906" spans="38:38">
      <c r="AL5906" s="309"/>
    </row>
    <row r="5907" spans="38:38">
      <c r="AL5907" s="309"/>
    </row>
    <row r="5908" spans="38:38">
      <c r="AL5908" s="309"/>
    </row>
    <row r="5909" spans="38:38">
      <c r="AL5909" s="309"/>
    </row>
    <row r="5910" spans="38:38">
      <c r="AL5910" s="309"/>
    </row>
    <row r="5911" spans="38:38">
      <c r="AL5911" s="309"/>
    </row>
    <row r="5912" spans="38:38">
      <c r="AL5912" s="309"/>
    </row>
    <row r="5913" spans="38:38">
      <c r="AL5913" s="309"/>
    </row>
    <row r="5914" spans="38:38">
      <c r="AL5914" s="309"/>
    </row>
    <row r="5915" spans="38:38">
      <c r="AL5915" s="309"/>
    </row>
    <row r="5916" spans="38:38">
      <c r="AL5916" s="309"/>
    </row>
    <row r="5917" spans="38:38">
      <c r="AL5917" s="309"/>
    </row>
    <row r="5918" spans="38:38">
      <c r="AL5918" s="309"/>
    </row>
    <row r="5919" spans="38:38">
      <c r="AL5919" s="309"/>
    </row>
    <row r="5920" spans="38:38">
      <c r="AL5920" s="309"/>
    </row>
    <row r="5921" spans="38:38">
      <c r="AL5921" s="309"/>
    </row>
    <row r="5922" spans="38:38">
      <c r="AL5922" s="309"/>
    </row>
    <row r="5923" spans="38:38">
      <c r="AL5923" s="309"/>
    </row>
    <row r="5924" spans="38:38">
      <c r="AL5924" s="309"/>
    </row>
    <row r="5925" spans="38:38">
      <c r="AL5925" s="309"/>
    </row>
    <row r="5926" spans="38:38">
      <c r="AL5926" s="309"/>
    </row>
    <row r="5927" spans="38:38">
      <c r="AL5927" s="309"/>
    </row>
    <row r="5928" spans="38:38">
      <c r="AL5928" s="309"/>
    </row>
    <row r="5929" spans="38:38">
      <c r="AL5929" s="309"/>
    </row>
    <row r="5930" spans="38:38">
      <c r="AL5930" s="309"/>
    </row>
    <row r="5931" spans="38:38">
      <c r="AL5931" s="309"/>
    </row>
    <row r="5932" spans="38:38">
      <c r="AL5932" s="309"/>
    </row>
    <row r="5933" spans="38:38">
      <c r="AL5933" s="309"/>
    </row>
    <row r="5934" spans="38:38">
      <c r="AL5934" s="309"/>
    </row>
    <row r="5935" spans="38:38">
      <c r="AL5935" s="309"/>
    </row>
    <row r="5936" spans="38:38">
      <c r="AL5936" s="309"/>
    </row>
    <row r="5937" spans="38:38">
      <c r="AL5937" s="309"/>
    </row>
    <row r="5938" spans="38:38">
      <c r="AL5938" s="309"/>
    </row>
    <row r="5939" spans="38:38">
      <c r="AL5939" s="309"/>
    </row>
    <row r="5940" spans="38:38">
      <c r="AL5940" s="309"/>
    </row>
    <row r="5941" spans="38:38">
      <c r="AL5941" s="309"/>
    </row>
    <row r="5942" spans="38:38">
      <c r="AL5942" s="309"/>
    </row>
    <row r="5943" spans="38:38">
      <c r="AL5943" s="309"/>
    </row>
    <row r="5944" spans="38:38">
      <c r="AL5944" s="309"/>
    </row>
    <row r="5945" spans="38:38">
      <c r="AL5945" s="309"/>
    </row>
    <row r="5946" spans="38:38">
      <c r="AL5946" s="309"/>
    </row>
    <row r="5947" spans="38:38">
      <c r="AL5947" s="309"/>
    </row>
    <row r="5948" spans="38:38">
      <c r="AL5948" s="309"/>
    </row>
    <row r="5949" spans="38:38">
      <c r="AL5949" s="309"/>
    </row>
    <row r="5950" spans="38:38">
      <c r="AL5950" s="309"/>
    </row>
    <row r="5951" spans="38:38">
      <c r="AL5951" s="309"/>
    </row>
    <row r="5952" spans="38:38">
      <c r="AL5952" s="309"/>
    </row>
    <row r="5953" spans="38:38">
      <c r="AL5953" s="309"/>
    </row>
    <row r="5954" spans="38:38">
      <c r="AL5954" s="309"/>
    </row>
    <row r="5955" spans="38:38">
      <c r="AL5955" s="309"/>
    </row>
    <row r="5956" spans="38:38">
      <c r="AL5956" s="309"/>
    </row>
    <row r="5957" spans="38:38">
      <c r="AL5957" s="309"/>
    </row>
    <row r="5958" spans="38:38">
      <c r="AL5958" s="309"/>
    </row>
    <row r="5959" spans="38:38">
      <c r="AL5959" s="309"/>
    </row>
    <row r="5960" spans="38:38">
      <c r="AL5960" s="309"/>
    </row>
    <row r="5961" spans="38:38">
      <c r="AL5961" s="309"/>
    </row>
    <row r="5962" spans="38:38">
      <c r="AL5962" s="309"/>
    </row>
    <row r="5963" spans="38:38">
      <c r="AL5963" s="309"/>
    </row>
    <row r="5964" spans="38:38">
      <c r="AL5964" s="309"/>
    </row>
    <row r="5965" spans="38:38">
      <c r="AL5965" s="309"/>
    </row>
    <row r="5966" spans="38:38">
      <c r="AL5966" s="309"/>
    </row>
    <row r="5967" spans="38:38">
      <c r="AL5967" s="309"/>
    </row>
    <row r="5968" spans="38:38">
      <c r="AL5968" s="309"/>
    </row>
    <row r="5969" spans="38:38">
      <c r="AL5969" s="309"/>
    </row>
    <row r="5970" spans="38:38">
      <c r="AL5970" s="309"/>
    </row>
    <row r="5971" spans="38:38">
      <c r="AL5971" s="309"/>
    </row>
    <row r="5972" spans="38:38">
      <c r="AL5972" s="309"/>
    </row>
    <row r="5973" spans="38:38">
      <c r="AL5973" s="309"/>
    </row>
    <row r="5974" spans="38:38">
      <c r="AL5974" s="309"/>
    </row>
    <row r="5975" spans="38:38">
      <c r="AL5975" s="309"/>
    </row>
    <row r="5976" spans="38:38">
      <c r="AL5976" s="309"/>
    </row>
    <row r="5977" spans="38:38">
      <c r="AL5977" s="309"/>
    </row>
    <row r="5978" spans="38:38">
      <c r="AL5978" s="309"/>
    </row>
    <row r="5979" spans="38:38">
      <c r="AL5979" s="309"/>
    </row>
    <row r="5980" spans="38:38">
      <c r="AL5980" s="309"/>
    </row>
    <row r="5981" spans="38:38">
      <c r="AL5981" s="309"/>
    </row>
    <row r="5982" spans="38:38">
      <c r="AL5982" s="309"/>
    </row>
    <row r="5983" spans="38:38">
      <c r="AL5983" s="309"/>
    </row>
    <row r="5984" spans="38:38">
      <c r="AL5984" s="309"/>
    </row>
    <row r="5985" spans="38:38">
      <c r="AL5985" s="309"/>
    </row>
    <row r="5986" spans="38:38">
      <c r="AL5986" s="309"/>
    </row>
    <row r="5987" spans="38:38">
      <c r="AL5987" s="309"/>
    </row>
    <row r="5988" spans="38:38">
      <c r="AL5988" s="309"/>
    </row>
    <row r="5989" spans="38:38">
      <c r="AL5989" s="309"/>
    </row>
    <row r="5990" spans="38:38">
      <c r="AL5990" s="309"/>
    </row>
    <row r="5991" spans="38:38">
      <c r="AL5991" s="309"/>
    </row>
    <row r="5992" spans="38:38">
      <c r="AL5992" s="309"/>
    </row>
    <row r="5993" spans="38:38">
      <c r="AL5993" s="309"/>
    </row>
    <row r="5994" spans="38:38">
      <c r="AL5994" s="309"/>
    </row>
    <row r="5995" spans="38:38">
      <c r="AL5995" s="309"/>
    </row>
    <row r="5996" spans="38:38">
      <c r="AL5996" s="309"/>
    </row>
    <row r="5997" spans="38:38">
      <c r="AL5997" s="309"/>
    </row>
    <row r="5998" spans="38:38">
      <c r="AL5998" s="309"/>
    </row>
    <row r="5999" spans="38:38">
      <c r="AL5999" s="309"/>
    </row>
    <row r="6000" spans="38:38">
      <c r="AL6000" s="309"/>
    </row>
    <row r="6001" spans="38:38">
      <c r="AL6001" s="309"/>
    </row>
    <row r="6002" spans="38:38">
      <c r="AL6002" s="309"/>
    </row>
    <row r="6003" spans="38:38">
      <c r="AL6003" s="309"/>
    </row>
    <row r="6004" spans="38:38">
      <c r="AL6004" s="309"/>
    </row>
    <row r="6005" spans="38:38">
      <c r="AL6005" s="309"/>
    </row>
    <row r="6006" spans="38:38">
      <c r="AL6006" s="309"/>
    </row>
    <row r="6007" spans="38:38">
      <c r="AL6007" s="309"/>
    </row>
    <row r="6008" spans="38:38">
      <c r="AL6008" s="309"/>
    </row>
    <row r="6009" spans="38:38">
      <c r="AL6009" s="309"/>
    </row>
    <row r="6010" spans="38:38">
      <c r="AL6010" s="309"/>
    </row>
    <row r="6011" spans="38:38">
      <c r="AL6011" s="309"/>
    </row>
    <row r="6012" spans="38:38">
      <c r="AL6012" s="309"/>
    </row>
    <row r="6013" spans="38:38">
      <c r="AL6013" s="309"/>
    </row>
    <row r="6014" spans="38:38">
      <c r="AL6014" s="309"/>
    </row>
    <row r="6015" spans="38:38">
      <c r="AL6015" s="309"/>
    </row>
    <row r="6016" spans="38:38">
      <c r="AL6016" s="309"/>
    </row>
    <row r="6017" spans="38:38">
      <c r="AL6017" s="309"/>
    </row>
    <row r="6018" spans="38:38">
      <c r="AL6018" s="309"/>
    </row>
    <row r="6019" spans="38:38">
      <c r="AL6019" s="309"/>
    </row>
    <row r="6020" spans="38:38">
      <c r="AL6020" s="309"/>
    </row>
    <row r="6021" spans="38:38">
      <c r="AL6021" s="309"/>
    </row>
    <row r="6022" spans="38:38">
      <c r="AL6022" s="309"/>
    </row>
    <row r="6023" spans="38:38">
      <c r="AL6023" s="309"/>
    </row>
    <row r="6024" spans="38:38">
      <c r="AL6024" s="309"/>
    </row>
    <row r="6025" spans="38:38">
      <c r="AL6025" s="309"/>
    </row>
    <row r="6026" spans="38:38">
      <c r="AL6026" s="309"/>
    </row>
    <row r="6027" spans="38:38">
      <c r="AL6027" s="309"/>
    </row>
    <row r="6028" spans="38:38">
      <c r="AL6028" s="309"/>
    </row>
    <row r="6029" spans="38:38">
      <c r="AL6029" s="309"/>
    </row>
    <row r="6030" spans="38:38">
      <c r="AL6030" s="309"/>
    </row>
    <row r="6031" spans="38:38">
      <c r="AL6031" s="309"/>
    </row>
    <row r="6032" spans="38:38">
      <c r="AL6032" s="309"/>
    </row>
    <row r="6033" spans="38:38">
      <c r="AL6033" s="309"/>
    </row>
    <row r="6034" spans="38:38">
      <c r="AL6034" s="309"/>
    </row>
    <row r="6035" spans="38:38">
      <c r="AL6035" s="309"/>
    </row>
    <row r="6036" spans="38:38">
      <c r="AL6036" s="309"/>
    </row>
    <row r="6037" spans="38:38">
      <c r="AL6037" s="309"/>
    </row>
    <row r="6038" spans="38:38">
      <c r="AL6038" s="309"/>
    </row>
    <row r="6039" spans="38:38">
      <c r="AL6039" s="309"/>
    </row>
    <row r="6040" spans="38:38">
      <c r="AL6040" s="309"/>
    </row>
    <row r="6041" spans="38:38">
      <c r="AL6041" s="309"/>
    </row>
    <row r="6042" spans="38:38">
      <c r="AL6042" s="309"/>
    </row>
    <row r="6043" spans="38:38">
      <c r="AL6043" s="309"/>
    </row>
    <row r="6044" spans="38:38">
      <c r="AL6044" s="309"/>
    </row>
    <row r="6045" spans="38:38">
      <c r="AL6045" s="309"/>
    </row>
    <row r="6046" spans="38:38">
      <c r="AL6046" s="309"/>
    </row>
    <row r="6047" spans="38:38">
      <c r="AL6047" s="309"/>
    </row>
    <row r="6048" spans="38:38">
      <c r="AL6048" s="309"/>
    </row>
    <row r="6049" spans="38:38">
      <c r="AL6049" s="309"/>
    </row>
    <row r="6050" spans="38:38">
      <c r="AL6050" s="309"/>
    </row>
    <row r="6051" spans="38:38">
      <c r="AL6051" s="309"/>
    </row>
    <row r="6052" spans="38:38">
      <c r="AL6052" s="309"/>
    </row>
    <row r="6053" spans="38:38">
      <c r="AL6053" s="309"/>
    </row>
    <row r="6054" spans="38:38">
      <c r="AL6054" s="309"/>
    </row>
    <row r="6055" spans="38:38">
      <c r="AL6055" s="309"/>
    </row>
    <row r="6056" spans="38:38">
      <c r="AL6056" s="309"/>
    </row>
    <row r="6057" spans="38:38">
      <c r="AL6057" s="309"/>
    </row>
    <row r="6058" spans="38:38">
      <c r="AL6058" s="309"/>
    </row>
    <row r="6059" spans="38:38">
      <c r="AL6059" s="309"/>
    </row>
    <row r="6060" spans="38:38">
      <c r="AL6060" s="309"/>
    </row>
    <row r="6061" spans="38:38">
      <c r="AL6061" s="309"/>
    </row>
    <row r="6062" spans="38:38">
      <c r="AL6062" s="309"/>
    </row>
    <row r="6063" spans="38:38">
      <c r="AL6063" s="309"/>
    </row>
    <row r="6064" spans="38:38">
      <c r="AL6064" s="309"/>
    </row>
    <row r="6065" spans="38:38">
      <c r="AL6065" s="309"/>
    </row>
    <row r="6066" spans="38:38">
      <c r="AL6066" s="309"/>
    </row>
    <row r="6067" spans="38:38">
      <c r="AL6067" s="309"/>
    </row>
    <row r="6068" spans="38:38">
      <c r="AL6068" s="309"/>
    </row>
    <row r="6069" spans="38:38">
      <c r="AL6069" s="309"/>
    </row>
    <row r="6070" spans="38:38">
      <c r="AL6070" s="309"/>
    </row>
    <row r="6071" spans="38:38">
      <c r="AL6071" s="309"/>
    </row>
    <row r="6072" spans="38:38">
      <c r="AL6072" s="309"/>
    </row>
    <row r="6073" spans="38:38">
      <c r="AL6073" s="309"/>
    </row>
    <row r="6074" spans="38:38">
      <c r="AL6074" s="309"/>
    </row>
    <row r="6075" spans="38:38">
      <c r="AL6075" s="309"/>
    </row>
    <row r="6076" spans="38:38">
      <c r="AL6076" s="309"/>
    </row>
    <row r="6077" spans="38:38">
      <c r="AL6077" s="309"/>
    </row>
    <row r="6078" spans="38:38">
      <c r="AL6078" s="309"/>
    </row>
    <row r="6079" spans="38:38">
      <c r="AL6079" s="309"/>
    </row>
    <row r="6080" spans="38:38">
      <c r="AL6080" s="309"/>
    </row>
    <row r="6081" spans="38:38">
      <c r="AL6081" s="309"/>
    </row>
    <row r="6082" spans="38:38">
      <c r="AL6082" s="309"/>
    </row>
    <row r="6083" spans="38:38">
      <c r="AL6083" s="309"/>
    </row>
    <row r="6084" spans="38:38">
      <c r="AL6084" s="309"/>
    </row>
    <row r="6085" spans="38:38">
      <c r="AL6085" s="309"/>
    </row>
    <row r="6086" spans="38:38">
      <c r="AL6086" s="309"/>
    </row>
    <row r="6087" spans="38:38">
      <c r="AL6087" s="309"/>
    </row>
    <row r="6088" spans="38:38">
      <c r="AL6088" s="309"/>
    </row>
    <row r="6089" spans="38:38">
      <c r="AL6089" s="309"/>
    </row>
    <row r="6090" spans="38:38">
      <c r="AL6090" s="309"/>
    </row>
    <row r="6091" spans="38:38">
      <c r="AL6091" s="309"/>
    </row>
    <row r="6092" spans="38:38">
      <c r="AL6092" s="309"/>
    </row>
    <row r="6093" spans="38:38">
      <c r="AL6093" s="309"/>
    </row>
    <row r="6094" spans="38:38">
      <c r="AL6094" s="309"/>
    </row>
    <row r="6095" spans="38:38">
      <c r="AL6095" s="309"/>
    </row>
    <row r="6096" spans="38:38">
      <c r="AL6096" s="309"/>
    </row>
    <row r="6097" spans="38:38">
      <c r="AL6097" s="309"/>
    </row>
    <row r="6098" spans="38:38">
      <c r="AL6098" s="309"/>
    </row>
    <row r="6099" spans="38:38">
      <c r="AL6099" s="309"/>
    </row>
    <row r="6100" spans="38:38">
      <c r="AL6100" s="309"/>
    </row>
    <row r="6101" spans="38:38">
      <c r="AL6101" s="309"/>
    </row>
    <row r="6102" spans="38:38">
      <c r="AL6102" s="309"/>
    </row>
    <row r="6103" spans="38:38">
      <c r="AL6103" s="309"/>
    </row>
    <row r="6104" spans="38:38">
      <c r="AL6104" s="309"/>
    </row>
    <row r="6105" spans="38:38">
      <c r="AL6105" s="309"/>
    </row>
    <row r="6106" spans="38:38">
      <c r="AL6106" s="309"/>
    </row>
    <row r="6107" spans="38:38">
      <c r="AL6107" s="309"/>
    </row>
    <row r="6108" spans="38:38">
      <c r="AL6108" s="309"/>
    </row>
    <row r="6109" spans="38:38">
      <c r="AL6109" s="309"/>
    </row>
    <row r="6110" spans="38:38">
      <c r="AL6110" s="309"/>
    </row>
    <row r="6111" spans="38:38">
      <c r="AL6111" s="309"/>
    </row>
    <row r="6112" spans="38:38">
      <c r="AL6112" s="309"/>
    </row>
    <row r="6113" spans="38:38">
      <c r="AL6113" s="309"/>
    </row>
    <row r="6114" spans="38:38">
      <c r="AL6114" s="309"/>
    </row>
    <row r="6115" spans="38:38">
      <c r="AL6115" s="309"/>
    </row>
    <row r="6116" spans="38:38">
      <c r="AL6116" s="309"/>
    </row>
    <row r="6117" spans="38:38">
      <c r="AL6117" s="309"/>
    </row>
    <row r="6118" spans="38:38">
      <c r="AL6118" s="309"/>
    </row>
    <row r="6119" spans="38:38">
      <c r="AL6119" s="309"/>
    </row>
    <row r="6120" spans="38:38">
      <c r="AL6120" s="309"/>
    </row>
    <row r="6121" spans="38:38">
      <c r="AL6121" s="309"/>
    </row>
    <row r="6122" spans="38:38">
      <c r="AL6122" s="309"/>
    </row>
    <row r="6123" spans="38:38">
      <c r="AL6123" s="309"/>
    </row>
    <row r="6124" spans="38:38">
      <c r="AL6124" s="309"/>
    </row>
    <row r="6125" spans="38:38">
      <c r="AL6125" s="309"/>
    </row>
    <row r="6126" spans="38:38">
      <c r="AL6126" s="309"/>
    </row>
    <row r="6127" spans="38:38">
      <c r="AL6127" s="309"/>
    </row>
    <row r="6128" spans="38:38">
      <c r="AL6128" s="309"/>
    </row>
    <row r="6129" spans="38:38">
      <c r="AL6129" s="309"/>
    </row>
    <row r="6130" spans="38:38">
      <c r="AL6130" s="309"/>
    </row>
    <row r="6131" spans="38:38">
      <c r="AL6131" s="309"/>
    </row>
    <row r="6132" spans="38:38">
      <c r="AL6132" s="309"/>
    </row>
    <row r="6133" spans="38:38">
      <c r="AL6133" s="309"/>
    </row>
    <row r="6134" spans="38:38">
      <c r="AL6134" s="309"/>
    </row>
    <row r="6135" spans="38:38">
      <c r="AL6135" s="309"/>
    </row>
    <row r="6136" spans="38:38">
      <c r="AL6136" s="309"/>
    </row>
    <row r="6137" spans="38:38">
      <c r="AL6137" s="309"/>
    </row>
    <row r="6138" spans="38:38">
      <c r="AL6138" s="309"/>
    </row>
    <row r="6139" spans="38:38">
      <c r="AL6139" s="309"/>
    </row>
    <row r="6140" spans="38:38">
      <c r="AL6140" s="309"/>
    </row>
    <row r="6141" spans="38:38">
      <c r="AL6141" s="309"/>
    </row>
    <row r="6142" spans="38:38">
      <c r="AL6142" s="309"/>
    </row>
    <row r="6143" spans="38:38">
      <c r="AL6143" s="309"/>
    </row>
    <row r="6144" spans="38:38">
      <c r="AL6144" s="309"/>
    </row>
    <row r="6145" spans="38:38">
      <c r="AL6145" s="309"/>
    </row>
    <row r="6146" spans="38:38">
      <c r="AL6146" s="309"/>
    </row>
    <row r="6147" spans="38:38">
      <c r="AL6147" s="309"/>
    </row>
    <row r="6148" spans="38:38">
      <c r="AL6148" s="309"/>
    </row>
    <row r="6149" spans="38:38">
      <c r="AL6149" s="309"/>
    </row>
    <row r="6150" spans="38:38">
      <c r="AL6150" s="309"/>
    </row>
    <row r="6151" spans="38:38">
      <c r="AL6151" s="309"/>
    </row>
    <row r="6152" spans="38:38">
      <c r="AL6152" s="309"/>
    </row>
    <row r="6153" spans="38:38">
      <c r="AL6153" s="309"/>
    </row>
    <row r="6154" spans="38:38">
      <c r="AL6154" s="309"/>
    </row>
    <row r="6155" spans="38:38">
      <c r="AL6155" s="309"/>
    </row>
    <row r="6156" spans="38:38">
      <c r="AL6156" s="309"/>
    </row>
    <row r="6157" spans="38:38">
      <c r="AL6157" s="309"/>
    </row>
    <row r="6158" spans="38:38">
      <c r="AL6158" s="309"/>
    </row>
    <row r="6159" spans="38:38">
      <c r="AL6159" s="309"/>
    </row>
    <row r="6160" spans="38:38">
      <c r="AL6160" s="309"/>
    </row>
    <row r="6161" spans="38:38">
      <c r="AL6161" s="309"/>
    </row>
    <row r="6162" spans="38:38">
      <c r="AL6162" s="309"/>
    </row>
    <row r="6163" spans="38:38">
      <c r="AL6163" s="309"/>
    </row>
    <row r="6164" spans="38:38">
      <c r="AL6164" s="309"/>
    </row>
    <row r="6165" spans="38:38">
      <c r="AL6165" s="309"/>
    </row>
    <row r="6166" spans="38:38">
      <c r="AL6166" s="309"/>
    </row>
    <row r="6167" spans="38:38">
      <c r="AL6167" s="309"/>
    </row>
    <row r="6168" spans="38:38">
      <c r="AL6168" s="309"/>
    </row>
    <row r="6169" spans="38:38">
      <c r="AL6169" s="309"/>
    </row>
    <row r="6170" spans="38:38">
      <c r="AL6170" s="309"/>
    </row>
    <row r="6171" spans="38:38">
      <c r="AL6171" s="309"/>
    </row>
    <row r="6172" spans="38:38">
      <c r="AL6172" s="309"/>
    </row>
    <row r="6173" spans="38:38">
      <c r="AL6173" s="309"/>
    </row>
    <row r="6174" spans="38:38">
      <c r="AL6174" s="309"/>
    </row>
    <row r="6175" spans="38:38">
      <c r="AL6175" s="309"/>
    </row>
    <row r="6176" spans="38:38">
      <c r="AL6176" s="309"/>
    </row>
    <row r="6177" spans="38:38">
      <c r="AL6177" s="309"/>
    </row>
    <row r="6178" spans="38:38">
      <c r="AL6178" s="309"/>
    </row>
    <row r="6179" spans="38:38">
      <c r="AL6179" s="309"/>
    </row>
    <row r="6180" spans="38:38">
      <c r="AL6180" s="309"/>
    </row>
    <row r="6181" spans="38:38">
      <c r="AL6181" s="309"/>
    </row>
    <row r="6182" spans="38:38">
      <c r="AL6182" s="309"/>
    </row>
    <row r="6183" spans="38:38">
      <c r="AL6183" s="309"/>
    </row>
    <row r="6184" spans="38:38">
      <c r="AL6184" s="309"/>
    </row>
    <row r="6185" spans="38:38">
      <c r="AL6185" s="309"/>
    </row>
    <row r="6186" spans="38:38">
      <c r="AL6186" s="309"/>
    </row>
    <row r="6187" spans="38:38">
      <c r="AL6187" s="309"/>
    </row>
    <row r="6188" spans="38:38">
      <c r="AL6188" s="309"/>
    </row>
    <row r="6189" spans="38:38">
      <c r="AL6189" s="309"/>
    </row>
    <row r="6190" spans="38:38">
      <c r="AL6190" s="309"/>
    </row>
    <row r="6191" spans="38:38">
      <c r="AL6191" s="309"/>
    </row>
    <row r="6192" spans="38:38">
      <c r="AL6192" s="309"/>
    </row>
    <row r="6193" spans="38:38">
      <c r="AL6193" s="309"/>
    </row>
    <row r="6194" spans="38:38">
      <c r="AL6194" s="309"/>
    </row>
    <row r="6195" spans="38:38">
      <c r="AL6195" s="309"/>
    </row>
    <row r="6196" spans="38:38">
      <c r="AL6196" s="309"/>
    </row>
    <row r="6197" spans="38:38">
      <c r="AL6197" s="309"/>
    </row>
    <row r="6198" spans="38:38">
      <c r="AL6198" s="309"/>
    </row>
    <row r="6199" spans="38:38">
      <c r="AL6199" s="309"/>
    </row>
    <row r="6200" spans="38:38">
      <c r="AL6200" s="309"/>
    </row>
    <row r="6201" spans="38:38">
      <c r="AL6201" s="309"/>
    </row>
    <row r="6202" spans="38:38">
      <c r="AL6202" s="309"/>
    </row>
    <row r="6203" spans="38:38">
      <c r="AL6203" s="309"/>
    </row>
    <row r="6204" spans="38:38">
      <c r="AL6204" s="309"/>
    </row>
    <row r="6205" spans="38:38">
      <c r="AL6205" s="309"/>
    </row>
    <row r="6206" spans="38:38">
      <c r="AL6206" s="309"/>
    </row>
    <row r="6207" spans="38:38">
      <c r="AL6207" s="309"/>
    </row>
    <row r="6208" spans="38:38">
      <c r="AL6208" s="309"/>
    </row>
    <row r="6209" spans="38:38">
      <c r="AL6209" s="309"/>
    </row>
    <row r="6210" spans="38:38">
      <c r="AL6210" s="309"/>
    </row>
    <row r="6211" spans="38:38">
      <c r="AL6211" s="309"/>
    </row>
    <row r="6212" spans="38:38">
      <c r="AL6212" s="309"/>
    </row>
    <row r="6213" spans="38:38">
      <c r="AL6213" s="309"/>
    </row>
    <row r="6214" spans="38:38">
      <c r="AL6214" s="309"/>
    </row>
    <row r="6215" spans="38:38">
      <c r="AL6215" s="309"/>
    </row>
    <row r="6216" spans="38:38">
      <c r="AL6216" s="309"/>
    </row>
    <row r="6217" spans="38:38">
      <c r="AL6217" s="309"/>
    </row>
    <row r="6218" spans="38:38">
      <c r="AL6218" s="309"/>
    </row>
    <row r="6219" spans="38:38">
      <c r="AL6219" s="309"/>
    </row>
    <row r="6220" spans="38:38">
      <c r="AL6220" s="309"/>
    </row>
    <row r="6221" spans="38:38">
      <c r="AL6221" s="309"/>
    </row>
    <row r="6222" spans="38:38">
      <c r="AL6222" s="309"/>
    </row>
    <row r="6223" spans="38:38">
      <c r="AL6223" s="309"/>
    </row>
    <row r="6224" spans="38:38">
      <c r="AL6224" s="309"/>
    </row>
    <row r="6225" spans="38:38">
      <c r="AL6225" s="309"/>
    </row>
    <row r="6226" spans="38:38">
      <c r="AL6226" s="309"/>
    </row>
    <row r="6227" spans="38:38">
      <c r="AL6227" s="309"/>
    </row>
    <row r="6228" spans="38:38">
      <c r="AL6228" s="309"/>
    </row>
    <row r="6229" spans="38:38">
      <c r="AL6229" s="309"/>
    </row>
    <row r="6230" spans="38:38">
      <c r="AL6230" s="309"/>
    </row>
    <row r="6231" spans="38:38">
      <c r="AL6231" s="309"/>
    </row>
    <row r="6232" spans="38:38">
      <c r="AL6232" s="309"/>
    </row>
    <row r="6233" spans="38:38">
      <c r="AL6233" s="309"/>
    </row>
    <row r="6234" spans="38:38">
      <c r="AL6234" s="309"/>
    </row>
    <row r="6235" spans="38:38">
      <c r="AL6235" s="309"/>
    </row>
    <row r="6236" spans="38:38">
      <c r="AL6236" s="309"/>
    </row>
    <row r="6237" spans="38:38">
      <c r="AL6237" s="309"/>
    </row>
    <row r="6238" spans="38:38">
      <c r="AL6238" s="309"/>
    </row>
    <row r="6239" spans="38:38">
      <c r="AL6239" s="309"/>
    </row>
    <row r="6240" spans="38:38">
      <c r="AL6240" s="309"/>
    </row>
    <row r="6241" spans="38:38">
      <c r="AL6241" s="309"/>
    </row>
    <row r="6242" spans="38:38">
      <c r="AL6242" s="309"/>
    </row>
    <row r="6243" spans="38:38">
      <c r="AL6243" s="309"/>
    </row>
    <row r="6244" spans="38:38">
      <c r="AL6244" s="309"/>
    </row>
    <row r="6245" spans="38:38">
      <c r="AL6245" s="309"/>
    </row>
    <row r="6246" spans="38:38">
      <c r="AL6246" s="309"/>
    </row>
    <row r="6247" spans="38:38">
      <c r="AL6247" s="309"/>
    </row>
    <row r="6248" spans="38:38">
      <c r="AL6248" s="309"/>
    </row>
    <row r="6249" spans="38:38">
      <c r="AL6249" s="309"/>
    </row>
    <row r="6250" spans="38:38">
      <c r="AL6250" s="309"/>
    </row>
    <row r="6251" spans="38:38">
      <c r="AL6251" s="309"/>
    </row>
    <row r="6252" spans="38:38">
      <c r="AL6252" s="309"/>
    </row>
    <row r="6253" spans="38:38">
      <c r="AL6253" s="309"/>
    </row>
    <row r="6254" spans="38:38">
      <c r="AL6254" s="309"/>
    </row>
    <row r="6255" spans="38:38">
      <c r="AL6255" s="309"/>
    </row>
    <row r="6256" spans="38:38">
      <c r="AL6256" s="309"/>
    </row>
    <row r="6257" spans="38:38">
      <c r="AL6257" s="309"/>
    </row>
    <row r="6258" spans="38:38">
      <c r="AL6258" s="309"/>
    </row>
    <row r="6259" spans="38:38">
      <c r="AL6259" s="309"/>
    </row>
    <row r="6260" spans="38:38">
      <c r="AL6260" s="309"/>
    </row>
    <row r="6261" spans="38:38">
      <c r="AL6261" s="309"/>
    </row>
    <row r="6262" spans="38:38">
      <c r="AL6262" s="309"/>
    </row>
    <row r="6263" spans="38:38">
      <c r="AL6263" s="309"/>
    </row>
    <row r="6264" spans="38:38">
      <c r="AL6264" s="309"/>
    </row>
    <row r="6265" spans="38:38">
      <c r="AL6265" s="309"/>
    </row>
    <row r="6266" spans="38:38">
      <c r="AL6266" s="309"/>
    </row>
    <row r="6267" spans="38:38">
      <c r="AL6267" s="309"/>
    </row>
    <row r="6268" spans="38:38">
      <c r="AL6268" s="309"/>
    </row>
    <row r="6269" spans="38:38">
      <c r="AL6269" s="309"/>
    </row>
    <row r="6270" spans="38:38">
      <c r="AL6270" s="309"/>
    </row>
    <row r="6271" spans="38:38">
      <c r="AL6271" s="309"/>
    </row>
    <row r="6272" spans="38:38">
      <c r="AL6272" s="309"/>
    </row>
    <row r="6273" spans="38:38">
      <c r="AL6273" s="309"/>
    </row>
    <row r="6274" spans="38:38">
      <c r="AL6274" s="309"/>
    </row>
    <row r="6275" spans="38:38">
      <c r="AL6275" s="309"/>
    </row>
    <row r="6276" spans="38:38">
      <c r="AL6276" s="309"/>
    </row>
    <row r="6277" spans="38:38">
      <c r="AL6277" s="309"/>
    </row>
    <row r="6278" spans="38:38">
      <c r="AL6278" s="309"/>
    </row>
    <row r="6279" spans="38:38">
      <c r="AL6279" s="309"/>
    </row>
    <row r="6280" spans="38:38">
      <c r="AL6280" s="309"/>
    </row>
    <row r="6281" spans="38:38">
      <c r="AL6281" s="309"/>
    </row>
    <row r="6282" spans="38:38">
      <c r="AL6282" s="309"/>
    </row>
    <row r="6283" spans="38:38">
      <c r="AL6283" s="309"/>
    </row>
    <row r="6284" spans="38:38">
      <c r="AL6284" s="309"/>
    </row>
    <row r="6285" spans="38:38">
      <c r="AL6285" s="309"/>
    </row>
    <row r="6286" spans="38:38">
      <c r="AL6286" s="309"/>
    </row>
    <row r="6287" spans="38:38">
      <c r="AL6287" s="309"/>
    </row>
    <row r="6288" spans="38:38">
      <c r="AL6288" s="309"/>
    </row>
    <row r="6289" spans="38:38">
      <c r="AL6289" s="309"/>
    </row>
    <row r="6290" spans="38:38">
      <c r="AL6290" s="309"/>
    </row>
    <row r="6291" spans="38:38">
      <c r="AL6291" s="309"/>
    </row>
    <row r="6292" spans="38:38">
      <c r="AL6292" s="309"/>
    </row>
    <row r="6293" spans="38:38">
      <c r="AL6293" s="309"/>
    </row>
    <row r="6294" spans="38:38">
      <c r="AL6294" s="309"/>
    </row>
    <row r="6295" spans="38:38">
      <c r="AL6295" s="309"/>
    </row>
    <row r="6296" spans="38:38">
      <c r="AL6296" s="309"/>
    </row>
    <row r="6297" spans="38:38">
      <c r="AL6297" s="309"/>
    </row>
    <row r="6298" spans="38:38">
      <c r="AL6298" s="309"/>
    </row>
    <row r="6299" spans="38:38">
      <c r="AL6299" s="309"/>
    </row>
    <row r="6300" spans="38:38">
      <c r="AL6300" s="309"/>
    </row>
    <row r="6301" spans="38:38">
      <c r="AL6301" s="309"/>
    </row>
    <row r="6302" spans="38:38">
      <c r="AL6302" s="309"/>
    </row>
    <row r="6303" spans="38:38">
      <c r="AL6303" s="309"/>
    </row>
    <row r="6304" spans="38:38">
      <c r="AL6304" s="309"/>
    </row>
    <row r="6305" spans="38:38">
      <c r="AL6305" s="309"/>
    </row>
    <row r="6306" spans="38:38">
      <c r="AL6306" s="309"/>
    </row>
    <row r="6307" spans="38:38">
      <c r="AL6307" s="309"/>
    </row>
    <row r="6308" spans="38:38">
      <c r="AL6308" s="309"/>
    </row>
    <row r="6309" spans="38:38">
      <c r="AL6309" s="309"/>
    </row>
    <row r="6310" spans="38:38">
      <c r="AL6310" s="309"/>
    </row>
    <row r="6311" spans="38:38">
      <c r="AL6311" s="309"/>
    </row>
    <row r="6312" spans="38:38">
      <c r="AL6312" s="309"/>
    </row>
    <row r="6313" spans="38:38">
      <c r="AL6313" s="309"/>
    </row>
    <row r="6314" spans="38:38">
      <c r="AL6314" s="309"/>
    </row>
    <row r="6315" spans="38:38">
      <c r="AL6315" s="309"/>
    </row>
    <row r="6316" spans="38:38">
      <c r="AL6316" s="309"/>
    </row>
    <row r="6317" spans="38:38">
      <c r="AL6317" s="309"/>
    </row>
    <row r="6318" spans="38:38">
      <c r="AL6318" s="309"/>
    </row>
    <row r="6319" spans="38:38">
      <c r="AL6319" s="309"/>
    </row>
    <row r="6320" spans="38:38">
      <c r="AL6320" s="309"/>
    </row>
    <row r="6321" spans="38:38">
      <c r="AL6321" s="309"/>
    </row>
    <row r="6322" spans="38:38">
      <c r="AL6322" s="309"/>
    </row>
    <row r="6323" spans="38:38">
      <c r="AL6323" s="309"/>
    </row>
    <row r="6324" spans="38:38">
      <c r="AL6324" s="309"/>
    </row>
    <row r="6325" spans="38:38">
      <c r="AL6325" s="309"/>
    </row>
    <row r="6326" spans="38:38">
      <c r="AL6326" s="309"/>
    </row>
    <row r="6327" spans="38:38">
      <c r="AL6327" s="309"/>
    </row>
    <row r="6328" spans="38:38">
      <c r="AL6328" s="309"/>
    </row>
    <row r="6329" spans="38:38">
      <c r="AL6329" s="309"/>
    </row>
    <row r="6330" spans="38:38">
      <c r="AL6330" s="309"/>
    </row>
    <row r="6331" spans="38:38">
      <c r="AL6331" s="309"/>
    </row>
    <row r="6332" spans="38:38">
      <c r="AL6332" s="309"/>
    </row>
    <row r="6333" spans="38:38">
      <c r="AL6333" s="309"/>
    </row>
    <row r="6334" spans="38:38">
      <c r="AL6334" s="309"/>
    </row>
    <row r="6335" spans="38:38">
      <c r="AL6335" s="309"/>
    </row>
    <row r="6336" spans="38:38">
      <c r="AL6336" s="309"/>
    </row>
    <row r="6337" spans="38:38">
      <c r="AL6337" s="309"/>
    </row>
    <row r="6338" spans="38:38">
      <c r="AL6338" s="309"/>
    </row>
    <row r="6339" spans="38:38">
      <c r="AL6339" s="309"/>
    </row>
    <row r="6340" spans="38:38">
      <c r="AL6340" s="309"/>
    </row>
    <row r="6341" spans="38:38">
      <c r="AL6341" s="309"/>
    </row>
    <row r="6342" spans="38:38">
      <c r="AL6342" s="309"/>
    </row>
    <row r="6343" spans="38:38">
      <c r="AL6343" s="309"/>
    </row>
    <row r="6344" spans="38:38">
      <c r="AL6344" s="309"/>
    </row>
    <row r="6345" spans="38:38">
      <c r="AL6345" s="309"/>
    </row>
    <row r="6346" spans="38:38">
      <c r="AL6346" s="309"/>
    </row>
    <row r="6347" spans="38:38">
      <c r="AL6347" s="309"/>
    </row>
    <row r="6348" spans="38:38">
      <c r="AL6348" s="309"/>
    </row>
    <row r="6349" spans="38:38">
      <c r="AL6349" s="309"/>
    </row>
    <row r="6350" spans="38:38">
      <c r="AL6350" s="309"/>
    </row>
    <row r="6351" spans="38:38">
      <c r="AL6351" s="309"/>
    </row>
    <row r="6352" spans="38:38">
      <c r="AL6352" s="309"/>
    </row>
    <row r="6353" spans="38:38">
      <c r="AL6353" s="309"/>
    </row>
    <row r="6354" spans="38:38">
      <c r="AL6354" s="309"/>
    </row>
    <row r="6355" spans="38:38">
      <c r="AL6355" s="309"/>
    </row>
    <row r="6356" spans="38:38">
      <c r="AL6356" s="309"/>
    </row>
    <row r="6357" spans="38:38">
      <c r="AL6357" s="309"/>
    </row>
    <row r="6358" spans="38:38">
      <c r="AL6358" s="309"/>
    </row>
    <row r="6359" spans="38:38">
      <c r="AL6359" s="309"/>
    </row>
    <row r="6360" spans="38:38">
      <c r="AL6360" s="309"/>
    </row>
    <row r="6361" spans="38:38">
      <c r="AL6361" s="309"/>
    </row>
    <row r="6362" spans="38:38">
      <c r="AL6362" s="309"/>
    </row>
    <row r="6363" spans="38:38">
      <c r="AL6363" s="309"/>
    </row>
    <row r="6364" spans="38:38">
      <c r="AL6364" s="309"/>
    </row>
    <row r="6365" spans="38:38">
      <c r="AL6365" s="309"/>
    </row>
    <row r="6366" spans="38:38">
      <c r="AL6366" s="309"/>
    </row>
    <row r="6367" spans="38:38">
      <c r="AL6367" s="309"/>
    </row>
    <row r="6368" spans="38:38">
      <c r="AL6368" s="309"/>
    </row>
    <row r="6369" spans="38:38">
      <c r="AL6369" s="309"/>
    </row>
    <row r="6370" spans="38:38">
      <c r="AL6370" s="309"/>
    </row>
    <row r="6371" spans="38:38">
      <c r="AL6371" s="309"/>
    </row>
    <row r="6372" spans="38:38">
      <c r="AL6372" s="309"/>
    </row>
    <row r="6373" spans="38:38">
      <c r="AL6373" s="309"/>
    </row>
    <row r="6374" spans="38:38">
      <c r="AL6374" s="309"/>
    </row>
    <row r="6375" spans="38:38">
      <c r="AL6375" s="309"/>
    </row>
    <row r="6376" spans="38:38">
      <c r="AL6376" s="309"/>
    </row>
    <row r="6377" spans="38:38">
      <c r="AL6377" s="309"/>
    </row>
    <row r="6378" spans="38:38">
      <c r="AL6378" s="309"/>
    </row>
    <row r="6379" spans="38:38">
      <c r="AL6379" s="309"/>
    </row>
    <row r="6380" spans="38:38">
      <c r="AL6380" s="309"/>
    </row>
    <row r="6381" spans="38:38">
      <c r="AL6381" s="309"/>
    </row>
    <row r="6382" spans="38:38">
      <c r="AL6382" s="309"/>
    </row>
    <row r="6383" spans="38:38">
      <c r="AL6383" s="309"/>
    </row>
    <row r="6384" spans="38:38">
      <c r="AL6384" s="309"/>
    </row>
    <row r="6385" spans="38:38">
      <c r="AL6385" s="309"/>
    </row>
    <row r="6386" spans="38:38">
      <c r="AL6386" s="309"/>
    </row>
    <row r="6387" spans="38:38">
      <c r="AL6387" s="309"/>
    </row>
    <row r="6388" spans="38:38">
      <c r="AL6388" s="309"/>
    </row>
    <row r="6389" spans="38:38">
      <c r="AL6389" s="309"/>
    </row>
    <row r="6390" spans="38:38">
      <c r="AL6390" s="309"/>
    </row>
    <row r="6391" spans="38:38">
      <c r="AL6391" s="309"/>
    </row>
    <row r="6392" spans="38:38">
      <c r="AL6392" s="309"/>
    </row>
    <row r="6393" spans="38:38">
      <c r="AL6393" s="309"/>
    </row>
    <row r="6394" spans="38:38">
      <c r="AL6394" s="309"/>
    </row>
    <row r="6395" spans="38:38">
      <c r="AL6395" s="309"/>
    </row>
    <row r="6396" spans="38:38">
      <c r="AL6396" s="309"/>
    </row>
    <row r="6397" spans="38:38">
      <c r="AL6397" s="309"/>
    </row>
    <row r="6398" spans="38:38">
      <c r="AL6398" s="309"/>
    </row>
    <row r="6399" spans="38:38">
      <c r="AL6399" s="309"/>
    </row>
    <row r="6400" spans="38:38">
      <c r="AL6400" s="309"/>
    </row>
    <row r="6401" spans="38:38">
      <c r="AL6401" s="309"/>
    </row>
    <row r="6402" spans="38:38">
      <c r="AL6402" s="309"/>
    </row>
    <row r="6403" spans="38:38">
      <c r="AL6403" s="309"/>
    </row>
    <row r="6404" spans="38:38">
      <c r="AL6404" s="309"/>
    </row>
    <row r="6405" spans="38:38">
      <c r="AL6405" s="309"/>
    </row>
    <row r="6406" spans="38:38">
      <c r="AL6406" s="309"/>
    </row>
    <row r="6407" spans="38:38">
      <c r="AL6407" s="309"/>
    </row>
    <row r="6408" spans="38:38">
      <c r="AL6408" s="309"/>
    </row>
    <row r="6409" spans="38:38">
      <c r="AL6409" s="309"/>
    </row>
    <row r="6410" spans="38:38">
      <c r="AL6410" s="309"/>
    </row>
    <row r="6411" spans="38:38">
      <c r="AL6411" s="309"/>
    </row>
    <row r="6412" spans="38:38">
      <c r="AL6412" s="309"/>
    </row>
    <row r="6413" spans="38:38">
      <c r="AL6413" s="309"/>
    </row>
    <row r="6414" spans="38:38">
      <c r="AL6414" s="309"/>
    </row>
    <row r="6415" spans="38:38">
      <c r="AL6415" s="309"/>
    </row>
    <row r="6416" spans="38:38">
      <c r="AL6416" s="309"/>
    </row>
    <row r="6417" spans="38:38">
      <c r="AL6417" s="309"/>
    </row>
    <row r="6418" spans="38:38">
      <c r="AL6418" s="309"/>
    </row>
    <row r="6419" spans="38:38">
      <c r="AL6419" s="309"/>
    </row>
    <row r="6420" spans="38:38">
      <c r="AL6420" s="309"/>
    </row>
    <row r="6421" spans="38:38">
      <c r="AL6421" s="309"/>
    </row>
    <row r="6422" spans="38:38">
      <c r="AL6422" s="309"/>
    </row>
    <row r="6423" spans="38:38">
      <c r="AL6423" s="309"/>
    </row>
    <row r="6424" spans="38:38">
      <c r="AL6424" s="309"/>
    </row>
    <row r="6425" spans="38:38">
      <c r="AL6425" s="309"/>
    </row>
    <row r="6426" spans="38:38">
      <c r="AL6426" s="309"/>
    </row>
    <row r="6427" spans="38:38">
      <c r="AL6427" s="309"/>
    </row>
    <row r="6428" spans="38:38">
      <c r="AL6428" s="309"/>
    </row>
    <row r="6429" spans="38:38">
      <c r="AL6429" s="309"/>
    </row>
    <row r="6430" spans="38:38">
      <c r="AL6430" s="309"/>
    </row>
    <row r="6431" spans="38:38">
      <c r="AL6431" s="309"/>
    </row>
    <row r="6432" spans="38:38">
      <c r="AL6432" s="309"/>
    </row>
    <row r="6433" spans="38:38">
      <c r="AL6433" s="309"/>
    </row>
    <row r="6434" spans="38:38">
      <c r="AL6434" s="309"/>
    </row>
    <row r="6435" spans="38:38">
      <c r="AL6435" s="309"/>
    </row>
    <row r="6436" spans="38:38">
      <c r="AL6436" s="309"/>
    </row>
    <row r="6437" spans="38:38">
      <c r="AL6437" s="309"/>
    </row>
    <row r="6438" spans="38:38">
      <c r="AL6438" s="309"/>
    </row>
    <row r="6439" spans="38:38">
      <c r="AL6439" s="309"/>
    </row>
    <row r="6440" spans="38:38">
      <c r="AL6440" s="309"/>
    </row>
    <row r="6441" spans="38:38">
      <c r="AL6441" s="309"/>
    </row>
    <row r="6442" spans="38:38">
      <c r="AL6442" s="309"/>
    </row>
    <row r="6443" spans="38:38">
      <c r="AL6443" s="309"/>
    </row>
    <row r="6444" spans="38:38">
      <c r="AL6444" s="309"/>
    </row>
    <row r="6445" spans="38:38">
      <c r="AL6445" s="309"/>
    </row>
    <row r="6446" spans="38:38">
      <c r="AL6446" s="309"/>
    </row>
    <row r="6447" spans="38:38">
      <c r="AL6447" s="309"/>
    </row>
    <row r="6448" spans="38:38">
      <c r="AL6448" s="309"/>
    </row>
    <row r="6449" spans="38:38">
      <c r="AL6449" s="309"/>
    </row>
    <row r="6450" spans="38:38">
      <c r="AL6450" s="309"/>
    </row>
    <row r="6451" spans="38:38">
      <c r="AL6451" s="309"/>
    </row>
    <row r="6452" spans="38:38">
      <c r="AL6452" s="309"/>
    </row>
    <row r="6453" spans="38:38">
      <c r="AL6453" s="309"/>
    </row>
    <row r="6454" spans="38:38">
      <c r="AL6454" s="309"/>
    </row>
    <row r="6455" spans="38:38">
      <c r="AL6455" s="309"/>
    </row>
    <row r="6456" spans="38:38">
      <c r="AL6456" s="309"/>
    </row>
    <row r="6457" spans="38:38">
      <c r="AL6457" s="309"/>
    </row>
    <row r="6458" spans="38:38">
      <c r="AL6458" s="309"/>
    </row>
    <row r="6459" spans="38:38">
      <c r="AL6459" s="309"/>
    </row>
    <row r="6460" spans="38:38">
      <c r="AL6460" s="309"/>
    </row>
    <row r="6461" spans="38:38">
      <c r="AL6461" s="309"/>
    </row>
    <row r="6462" spans="38:38">
      <c r="AL6462" s="309"/>
    </row>
    <row r="6463" spans="38:38">
      <c r="AL6463" s="309"/>
    </row>
    <row r="6464" spans="38:38">
      <c r="AL6464" s="309"/>
    </row>
    <row r="6465" spans="38:38">
      <c r="AL6465" s="309"/>
    </row>
    <row r="6466" spans="38:38">
      <c r="AL6466" s="309"/>
    </row>
    <row r="6467" spans="38:38">
      <c r="AL6467" s="309"/>
    </row>
    <row r="6468" spans="38:38">
      <c r="AL6468" s="309"/>
    </row>
    <row r="6469" spans="38:38">
      <c r="AL6469" s="309"/>
    </row>
    <row r="6470" spans="38:38">
      <c r="AL6470" s="309"/>
    </row>
    <row r="6471" spans="38:38">
      <c r="AL6471" s="309"/>
    </row>
    <row r="6472" spans="38:38">
      <c r="AL6472" s="309"/>
    </row>
    <row r="6473" spans="38:38">
      <c r="AL6473" s="309"/>
    </row>
    <row r="6474" spans="38:38">
      <c r="AL6474" s="309"/>
    </row>
    <row r="6475" spans="38:38">
      <c r="AL6475" s="309"/>
    </row>
    <row r="6476" spans="38:38">
      <c r="AL6476" s="309"/>
    </row>
    <row r="6477" spans="38:38">
      <c r="AL6477" s="309"/>
    </row>
    <row r="6478" spans="38:38">
      <c r="AL6478" s="309"/>
    </row>
    <row r="6479" spans="38:38">
      <c r="AL6479" s="309"/>
    </row>
    <row r="6480" spans="38:38">
      <c r="AL6480" s="309"/>
    </row>
    <row r="6481" spans="38:38">
      <c r="AL6481" s="309"/>
    </row>
    <row r="6482" spans="38:38">
      <c r="AL6482" s="309"/>
    </row>
    <row r="6483" spans="38:38">
      <c r="AL6483" s="309"/>
    </row>
    <row r="6484" spans="38:38">
      <c r="AL6484" s="309"/>
    </row>
    <row r="6485" spans="38:38">
      <c r="AL6485" s="309"/>
    </row>
    <row r="6486" spans="38:38">
      <c r="AL6486" s="309"/>
    </row>
    <row r="6487" spans="38:38">
      <c r="AL6487" s="309"/>
    </row>
    <row r="6488" spans="38:38">
      <c r="AL6488" s="309"/>
    </row>
    <row r="6489" spans="38:38">
      <c r="AL6489" s="309"/>
    </row>
    <row r="6490" spans="38:38">
      <c r="AL6490" s="309"/>
    </row>
    <row r="6491" spans="38:38">
      <c r="AL6491" s="309"/>
    </row>
    <row r="6492" spans="38:38">
      <c r="AL6492" s="309"/>
    </row>
    <row r="6493" spans="38:38">
      <c r="AL6493" s="309"/>
    </row>
    <row r="6494" spans="38:38">
      <c r="AL6494" s="309"/>
    </row>
    <row r="6495" spans="38:38">
      <c r="AL6495" s="309"/>
    </row>
    <row r="6496" spans="38:38">
      <c r="AL6496" s="309"/>
    </row>
    <row r="6497" spans="38:38">
      <c r="AL6497" s="309"/>
    </row>
    <row r="6498" spans="38:38">
      <c r="AL6498" s="309"/>
    </row>
    <row r="6499" spans="38:38">
      <c r="AL6499" s="309"/>
    </row>
    <row r="6500" spans="38:38">
      <c r="AL6500" s="309"/>
    </row>
    <row r="6501" spans="38:38">
      <c r="AL6501" s="309"/>
    </row>
    <row r="6502" spans="38:38">
      <c r="AL6502" s="309"/>
    </row>
    <row r="6503" spans="38:38">
      <c r="AL6503" s="309"/>
    </row>
    <row r="6504" spans="38:38">
      <c r="AL6504" s="309"/>
    </row>
    <row r="6505" spans="38:38">
      <c r="AL6505" s="309"/>
    </row>
    <row r="6506" spans="38:38">
      <c r="AL6506" s="309"/>
    </row>
    <row r="6507" spans="38:38">
      <c r="AL6507" s="309"/>
    </row>
    <row r="6508" spans="38:38">
      <c r="AL6508" s="309"/>
    </row>
    <row r="6509" spans="38:38">
      <c r="AL6509" s="309"/>
    </row>
    <row r="6510" spans="38:38">
      <c r="AL6510" s="309"/>
    </row>
    <row r="6511" spans="38:38">
      <c r="AL6511" s="309"/>
    </row>
    <row r="6512" spans="38:38">
      <c r="AL6512" s="309"/>
    </row>
    <row r="6513" spans="38:38">
      <c r="AL6513" s="309"/>
    </row>
    <row r="6514" spans="38:38">
      <c r="AL6514" s="309"/>
    </row>
    <row r="6515" spans="38:38">
      <c r="AL6515" s="309"/>
    </row>
    <row r="6516" spans="38:38">
      <c r="AL6516" s="309"/>
    </row>
    <row r="6517" spans="38:38">
      <c r="AL6517" s="309"/>
    </row>
    <row r="6518" spans="38:38">
      <c r="AL6518" s="309"/>
    </row>
    <row r="6519" spans="38:38">
      <c r="AL6519" s="309"/>
    </row>
    <row r="6520" spans="38:38">
      <c r="AL6520" s="309"/>
    </row>
    <row r="6521" spans="38:38">
      <c r="AL6521" s="309"/>
    </row>
    <row r="6522" spans="38:38">
      <c r="AL6522" s="309"/>
    </row>
    <row r="6523" spans="38:38">
      <c r="AL6523" s="309"/>
    </row>
    <row r="6524" spans="38:38">
      <c r="AL6524" s="309"/>
    </row>
    <row r="6525" spans="38:38">
      <c r="AL6525" s="309"/>
    </row>
    <row r="6526" spans="38:38">
      <c r="AL6526" s="309"/>
    </row>
    <row r="6527" spans="38:38">
      <c r="AL6527" s="309"/>
    </row>
    <row r="6528" spans="38:38">
      <c r="AL6528" s="309"/>
    </row>
    <row r="6529" spans="38:38">
      <c r="AL6529" s="309"/>
    </row>
    <row r="6530" spans="38:38">
      <c r="AL6530" s="309"/>
    </row>
    <row r="6531" spans="38:38">
      <c r="AL6531" s="309"/>
    </row>
    <row r="6532" spans="38:38">
      <c r="AL6532" s="309"/>
    </row>
    <row r="6533" spans="38:38">
      <c r="AL6533" s="309"/>
    </row>
    <row r="6534" spans="38:38">
      <c r="AL6534" s="309"/>
    </row>
    <row r="6535" spans="38:38">
      <c r="AL6535" s="309"/>
    </row>
    <row r="6536" spans="38:38">
      <c r="AL6536" s="309"/>
    </row>
    <row r="6537" spans="38:38">
      <c r="AL6537" s="309"/>
    </row>
    <row r="6538" spans="38:38">
      <c r="AL6538" s="309"/>
    </row>
    <row r="6539" spans="38:38">
      <c r="AL6539" s="309"/>
    </row>
    <row r="6540" spans="38:38">
      <c r="AL6540" s="309"/>
    </row>
    <row r="6541" spans="38:38">
      <c r="AL6541" s="309"/>
    </row>
    <row r="6542" spans="38:38">
      <c r="AL6542" s="309"/>
    </row>
    <row r="6543" spans="38:38">
      <c r="AL6543" s="309"/>
    </row>
    <row r="6544" spans="38:38">
      <c r="AL6544" s="309"/>
    </row>
    <row r="6545" spans="38:38">
      <c r="AL6545" s="309"/>
    </row>
    <row r="6546" spans="38:38">
      <c r="AL6546" s="309"/>
    </row>
    <row r="6547" spans="38:38">
      <c r="AL6547" s="309"/>
    </row>
    <row r="6548" spans="38:38">
      <c r="AL6548" s="309"/>
    </row>
    <row r="6549" spans="38:38">
      <c r="AL6549" s="309"/>
    </row>
    <row r="6550" spans="38:38">
      <c r="AL6550" s="309"/>
    </row>
    <row r="6551" spans="38:38">
      <c r="AL6551" s="309"/>
    </row>
    <row r="6552" spans="38:38">
      <c r="AL6552" s="309"/>
    </row>
    <row r="6553" spans="38:38">
      <c r="AL6553" s="309"/>
    </row>
    <row r="6554" spans="38:38">
      <c r="AL6554" s="309"/>
    </row>
    <row r="6555" spans="38:38">
      <c r="AL6555" s="309"/>
    </row>
    <row r="6556" spans="38:38">
      <c r="AL6556" s="309"/>
    </row>
    <row r="6557" spans="38:38">
      <c r="AL6557" s="309"/>
    </row>
    <row r="6558" spans="38:38">
      <c r="AL6558" s="309"/>
    </row>
    <row r="6559" spans="38:38">
      <c r="AL6559" s="309"/>
    </row>
    <row r="6560" spans="38:38">
      <c r="AL6560" s="309"/>
    </row>
    <row r="6561" spans="38:38">
      <c r="AL6561" s="309"/>
    </row>
    <row r="6562" spans="38:38">
      <c r="AL6562" s="309"/>
    </row>
    <row r="6563" spans="38:38">
      <c r="AL6563" s="309"/>
    </row>
    <row r="6564" spans="38:38">
      <c r="AL6564" s="309"/>
    </row>
    <row r="6565" spans="38:38">
      <c r="AL6565" s="309"/>
    </row>
    <row r="6566" spans="38:38">
      <c r="AL6566" s="309"/>
    </row>
    <row r="6567" spans="38:38">
      <c r="AL6567" s="309"/>
    </row>
    <row r="6568" spans="38:38">
      <c r="AL6568" s="309"/>
    </row>
    <row r="6569" spans="38:38">
      <c r="AL6569" s="309"/>
    </row>
    <row r="6570" spans="38:38">
      <c r="AL6570" s="309"/>
    </row>
    <row r="6571" spans="38:38">
      <c r="AL6571" s="309"/>
    </row>
    <row r="6572" spans="38:38">
      <c r="AL6572" s="309"/>
    </row>
    <row r="6573" spans="38:38">
      <c r="AL6573" s="309"/>
    </row>
    <row r="6574" spans="38:38">
      <c r="AL6574" s="309"/>
    </row>
    <row r="6575" spans="38:38">
      <c r="AL6575" s="309"/>
    </row>
    <row r="6576" spans="38:38">
      <c r="AL6576" s="309"/>
    </row>
    <row r="6577" spans="38:38">
      <c r="AL6577" s="309"/>
    </row>
    <row r="6578" spans="38:38">
      <c r="AL6578" s="309"/>
    </row>
    <row r="6579" spans="38:38">
      <c r="AL6579" s="309"/>
    </row>
    <row r="6580" spans="38:38">
      <c r="AL6580" s="309"/>
    </row>
    <row r="6581" spans="38:38">
      <c r="AL6581" s="309"/>
    </row>
    <row r="6582" spans="38:38">
      <c r="AL6582" s="309"/>
    </row>
    <row r="6583" spans="38:38">
      <c r="AL6583" s="309"/>
    </row>
    <row r="6584" spans="38:38">
      <c r="AL6584" s="309"/>
    </row>
    <row r="6585" spans="38:38">
      <c r="AL6585" s="309"/>
    </row>
    <row r="6586" spans="38:38">
      <c r="AL6586" s="309"/>
    </row>
    <row r="6587" spans="38:38">
      <c r="AL6587" s="309"/>
    </row>
    <row r="6588" spans="38:38">
      <c r="AL6588" s="309"/>
    </row>
    <row r="6589" spans="38:38">
      <c r="AL6589" s="309"/>
    </row>
    <row r="6590" spans="38:38">
      <c r="AL6590" s="309"/>
    </row>
    <row r="6591" spans="38:38">
      <c r="AL6591" s="309"/>
    </row>
    <row r="6592" spans="38:38">
      <c r="AL6592" s="309"/>
    </row>
    <row r="6593" spans="38:38">
      <c r="AL6593" s="309"/>
    </row>
    <row r="6594" spans="38:38">
      <c r="AL6594" s="309"/>
    </row>
    <row r="6595" spans="38:38">
      <c r="AL6595" s="309"/>
    </row>
    <row r="6596" spans="38:38">
      <c r="AL6596" s="309"/>
    </row>
    <row r="6597" spans="38:38">
      <c r="AL6597" s="309"/>
    </row>
    <row r="6598" spans="38:38">
      <c r="AL6598" s="309"/>
    </row>
    <row r="6599" spans="38:38">
      <c r="AL6599" s="309"/>
    </row>
    <row r="6600" spans="38:38">
      <c r="AL6600" s="309"/>
    </row>
    <row r="6601" spans="38:38">
      <c r="AL6601" s="309"/>
    </row>
    <row r="6602" spans="38:38">
      <c r="AL6602" s="309"/>
    </row>
    <row r="6603" spans="38:38">
      <c r="AL6603" s="309"/>
    </row>
    <row r="6604" spans="38:38">
      <c r="AL6604" s="309"/>
    </row>
    <row r="6605" spans="38:38">
      <c r="AL6605" s="309"/>
    </row>
    <row r="6606" spans="38:38">
      <c r="AL6606" s="309"/>
    </row>
    <row r="6607" spans="38:38">
      <c r="AL6607" s="309"/>
    </row>
    <row r="6608" spans="38:38">
      <c r="AL6608" s="309"/>
    </row>
    <row r="6609" spans="38:38">
      <c r="AL6609" s="309"/>
    </row>
    <row r="6610" spans="38:38">
      <c r="AL6610" s="309"/>
    </row>
    <row r="6611" spans="38:38">
      <c r="AL6611" s="309"/>
    </row>
    <row r="6612" spans="38:38">
      <c r="AL6612" s="309"/>
    </row>
    <row r="6613" spans="38:38">
      <c r="AL6613" s="309"/>
    </row>
    <row r="6614" spans="38:38">
      <c r="AL6614" s="309"/>
    </row>
    <row r="6615" spans="38:38">
      <c r="AL6615" s="309"/>
    </row>
    <row r="6616" spans="38:38">
      <c r="AL6616" s="309"/>
    </row>
    <row r="6617" spans="38:38">
      <c r="AL6617" s="309"/>
    </row>
    <row r="6618" spans="38:38">
      <c r="AL6618" s="309"/>
    </row>
    <row r="6619" spans="38:38">
      <c r="AL6619" s="309"/>
    </row>
    <row r="6620" spans="38:38">
      <c r="AL6620" s="309"/>
    </row>
    <row r="6621" spans="38:38">
      <c r="AL6621" s="309"/>
    </row>
    <row r="6622" spans="38:38">
      <c r="AL6622" s="309"/>
    </row>
    <row r="6623" spans="38:38">
      <c r="AL6623" s="309"/>
    </row>
    <row r="6624" spans="38:38">
      <c r="AL6624" s="309"/>
    </row>
    <row r="6625" spans="38:38">
      <c r="AL6625" s="309"/>
    </row>
    <row r="6626" spans="38:38">
      <c r="AL6626" s="309"/>
    </row>
    <row r="6627" spans="38:38">
      <c r="AL6627" s="309"/>
    </row>
    <row r="6628" spans="38:38">
      <c r="AL6628" s="309"/>
    </row>
    <row r="6629" spans="38:38">
      <c r="AL6629" s="309"/>
    </row>
    <row r="6630" spans="38:38">
      <c r="AL6630" s="309"/>
    </row>
    <row r="6631" spans="38:38">
      <c r="AL6631" s="309"/>
    </row>
    <row r="6632" spans="38:38">
      <c r="AL6632" s="309"/>
    </row>
    <row r="6633" spans="38:38">
      <c r="AL6633" s="309"/>
    </row>
    <row r="6634" spans="38:38">
      <c r="AL6634" s="309"/>
    </row>
    <row r="6635" spans="38:38">
      <c r="AL6635" s="309"/>
    </row>
    <row r="6636" spans="38:38">
      <c r="AL6636" s="309"/>
    </row>
    <row r="6637" spans="38:38">
      <c r="AL6637" s="309"/>
    </row>
    <row r="6638" spans="38:38">
      <c r="AL6638" s="309"/>
    </row>
    <row r="6639" spans="38:38">
      <c r="AL6639" s="309"/>
    </row>
    <row r="6640" spans="38:38">
      <c r="AL6640" s="309"/>
    </row>
    <row r="6641" spans="38:38">
      <c r="AL6641" s="309"/>
    </row>
    <row r="6642" spans="38:38">
      <c r="AL6642" s="309"/>
    </row>
    <row r="6643" spans="38:38">
      <c r="AL6643" s="309"/>
    </row>
    <row r="6644" spans="38:38">
      <c r="AL6644" s="309"/>
    </row>
    <row r="6645" spans="38:38">
      <c r="AL6645" s="309"/>
    </row>
    <row r="6646" spans="38:38">
      <c r="AL6646" s="309"/>
    </row>
    <row r="6647" spans="38:38">
      <c r="AL6647" s="309"/>
    </row>
    <row r="6648" spans="38:38">
      <c r="AL6648" s="309"/>
    </row>
    <row r="6649" spans="38:38">
      <c r="AL6649" s="309"/>
    </row>
    <row r="6650" spans="38:38">
      <c r="AL6650" s="309"/>
    </row>
    <row r="6651" spans="38:38">
      <c r="AL6651" s="309"/>
    </row>
    <row r="6652" spans="38:38">
      <c r="AL6652" s="309"/>
    </row>
    <row r="6653" spans="38:38">
      <c r="AL6653" s="309"/>
    </row>
    <row r="6654" spans="38:38">
      <c r="AL6654" s="309"/>
    </row>
    <row r="6655" spans="38:38">
      <c r="AL6655" s="309"/>
    </row>
    <row r="6656" spans="38:38">
      <c r="AL6656" s="309"/>
    </row>
    <row r="6657" spans="38:38">
      <c r="AL6657" s="309"/>
    </row>
    <row r="6658" spans="38:38">
      <c r="AL6658" s="309"/>
    </row>
    <row r="6659" spans="38:38">
      <c r="AL6659" s="309"/>
    </row>
    <row r="6660" spans="38:38">
      <c r="AL6660" s="309"/>
    </row>
    <row r="6661" spans="38:38">
      <c r="AL6661" s="309"/>
    </row>
    <row r="6662" spans="38:38">
      <c r="AL6662" s="309"/>
    </row>
    <row r="6663" spans="38:38">
      <c r="AL6663" s="309"/>
    </row>
    <row r="6664" spans="38:38">
      <c r="AL6664" s="309"/>
    </row>
    <row r="6665" spans="38:38">
      <c r="AL6665" s="309"/>
    </row>
    <row r="6666" spans="38:38">
      <c r="AL6666" s="309"/>
    </row>
    <row r="6667" spans="38:38">
      <c r="AL6667" s="309"/>
    </row>
    <row r="6668" spans="38:38">
      <c r="AL6668" s="309"/>
    </row>
    <row r="6669" spans="38:38">
      <c r="AL6669" s="309"/>
    </row>
    <row r="6670" spans="38:38">
      <c r="AL6670" s="309"/>
    </row>
    <row r="6671" spans="38:38">
      <c r="AL6671" s="309"/>
    </row>
    <row r="6672" spans="38:38">
      <c r="AL6672" s="309"/>
    </row>
    <row r="6673" spans="38:38">
      <c r="AL6673" s="309"/>
    </row>
    <row r="6674" spans="38:38">
      <c r="AL6674" s="309"/>
    </row>
    <row r="6675" spans="38:38">
      <c r="AL6675" s="309"/>
    </row>
    <row r="6676" spans="38:38">
      <c r="AL6676" s="309"/>
    </row>
    <row r="6677" spans="38:38">
      <c r="AL6677" s="309"/>
    </row>
    <row r="6678" spans="38:38">
      <c r="AL6678" s="309"/>
    </row>
    <row r="6679" spans="38:38">
      <c r="AL6679" s="309"/>
    </row>
    <row r="6680" spans="38:38">
      <c r="AL6680" s="309"/>
    </row>
    <row r="6681" spans="38:38">
      <c r="AL6681" s="309"/>
    </row>
    <row r="6682" spans="38:38">
      <c r="AL6682" s="309"/>
    </row>
    <row r="6683" spans="38:38">
      <c r="AL6683" s="309"/>
    </row>
    <row r="6684" spans="38:38">
      <c r="AL6684" s="309"/>
    </row>
    <row r="6685" spans="38:38">
      <c r="AL6685" s="309"/>
    </row>
    <row r="6686" spans="38:38">
      <c r="AL6686" s="309"/>
    </row>
    <row r="6687" spans="38:38">
      <c r="AL6687" s="309"/>
    </row>
    <row r="6688" spans="38:38">
      <c r="AL6688" s="309"/>
    </row>
    <row r="6689" spans="38:38">
      <c r="AL6689" s="309"/>
    </row>
    <row r="6690" spans="38:38">
      <c r="AL6690" s="309"/>
    </row>
    <row r="6691" spans="38:38">
      <c r="AL6691" s="309"/>
    </row>
    <row r="6692" spans="38:38">
      <c r="AL6692" s="309"/>
    </row>
    <row r="6693" spans="38:38">
      <c r="AL6693" s="309"/>
    </row>
    <row r="6694" spans="38:38">
      <c r="AL6694" s="309"/>
    </row>
    <row r="6695" spans="38:38">
      <c r="AL6695" s="309"/>
    </row>
    <row r="6696" spans="38:38">
      <c r="AL6696" s="309"/>
    </row>
    <row r="6697" spans="38:38">
      <c r="AL6697" s="309"/>
    </row>
    <row r="6698" spans="38:38">
      <c r="AL6698" s="309"/>
    </row>
    <row r="6699" spans="38:38">
      <c r="AL6699" s="309"/>
    </row>
    <row r="6700" spans="38:38">
      <c r="AL6700" s="309"/>
    </row>
    <row r="6701" spans="38:38">
      <c r="AL6701" s="309"/>
    </row>
    <row r="6702" spans="38:38">
      <c r="AL6702" s="309"/>
    </row>
    <row r="6703" spans="38:38">
      <c r="AL6703" s="309"/>
    </row>
    <row r="6704" spans="38:38">
      <c r="AL6704" s="309"/>
    </row>
    <row r="6705" spans="38:38">
      <c r="AL6705" s="309"/>
    </row>
    <row r="6706" spans="38:38">
      <c r="AL6706" s="309"/>
    </row>
    <row r="6707" spans="38:38">
      <c r="AL6707" s="309"/>
    </row>
    <row r="6708" spans="38:38">
      <c r="AL6708" s="309"/>
    </row>
    <row r="6709" spans="38:38">
      <c r="AL6709" s="309"/>
    </row>
    <row r="6710" spans="38:38">
      <c r="AL6710" s="309"/>
    </row>
    <row r="6711" spans="38:38">
      <c r="AL6711" s="309"/>
    </row>
    <row r="6712" spans="38:38">
      <c r="AL6712" s="309"/>
    </row>
    <row r="6713" spans="38:38">
      <c r="AL6713" s="309"/>
    </row>
    <row r="6714" spans="38:38">
      <c r="AL6714" s="309"/>
    </row>
    <row r="6715" spans="38:38">
      <c r="AL6715" s="309"/>
    </row>
    <row r="6716" spans="38:38">
      <c r="AL6716" s="309"/>
    </row>
    <row r="6717" spans="38:38">
      <c r="AL6717" s="309"/>
    </row>
    <row r="6718" spans="38:38">
      <c r="AL6718" s="309"/>
    </row>
    <row r="6719" spans="38:38">
      <c r="AL6719" s="309"/>
    </row>
    <row r="6720" spans="38:38">
      <c r="AL6720" s="309"/>
    </row>
    <row r="6721" spans="38:38">
      <c r="AL6721" s="309"/>
    </row>
    <row r="6722" spans="38:38">
      <c r="AL6722" s="309"/>
    </row>
    <row r="6723" spans="38:38">
      <c r="AL6723" s="309"/>
    </row>
    <row r="6724" spans="38:38">
      <c r="AL6724" s="309"/>
    </row>
    <row r="6725" spans="38:38">
      <c r="AL6725" s="309"/>
    </row>
    <row r="6726" spans="38:38">
      <c r="AL6726" s="309"/>
    </row>
    <row r="6727" spans="38:38">
      <c r="AL6727" s="309"/>
    </row>
    <row r="6728" spans="38:38">
      <c r="AL6728" s="309"/>
    </row>
    <row r="6729" spans="38:38">
      <c r="AL6729" s="309"/>
    </row>
    <row r="6730" spans="38:38">
      <c r="AL6730" s="309"/>
    </row>
    <row r="6731" spans="38:38">
      <c r="AL6731" s="309"/>
    </row>
    <row r="6732" spans="38:38">
      <c r="AL6732" s="309"/>
    </row>
    <row r="6733" spans="38:38">
      <c r="AL6733" s="309"/>
    </row>
    <row r="6734" spans="38:38">
      <c r="AL6734" s="309"/>
    </row>
    <row r="6735" spans="38:38">
      <c r="AL6735" s="309"/>
    </row>
    <row r="6736" spans="38:38">
      <c r="AL6736" s="309"/>
    </row>
    <row r="6737" spans="38:38">
      <c r="AL6737" s="309"/>
    </row>
    <row r="6738" spans="38:38">
      <c r="AL6738" s="309"/>
    </row>
    <row r="6739" spans="38:38">
      <c r="AL6739" s="309"/>
    </row>
    <row r="6740" spans="38:38">
      <c r="AL6740" s="309"/>
    </row>
    <row r="6741" spans="38:38">
      <c r="AL6741" s="309"/>
    </row>
    <row r="6742" spans="38:38">
      <c r="AL6742" s="309"/>
    </row>
    <row r="6743" spans="38:38">
      <c r="AL6743" s="309"/>
    </row>
    <row r="6744" spans="38:38">
      <c r="AL6744" s="309"/>
    </row>
    <row r="6745" spans="38:38">
      <c r="AL6745" s="309"/>
    </row>
    <row r="6746" spans="38:38">
      <c r="AL6746" s="309"/>
    </row>
    <row r="6747" spans="38:38">
      <c r="AL6747" s="309"/>
    </row>
    <row r="6748" spans="38:38">
      <c r="AL6748" s="309"/>
    </row>
    <row r="6749" spans="38:38">
      <c r="AL6749" s="309"/>
    </row>
    <row r="6750" spans="38:38">
      <c r="AL6750" s="309"/>
    </row>
    <row r="6751" spans="38:38">
      <c r="AL6751" s="309"/>
    </row>
    <row r="6752" spans="38:38">
      <c r="AL6752" s="309"/>
    </row>
    <row r="6753" spans="38:38">
      <c r="AL6753" s="309"/>
    </row>
    <row r="6754" spans="38:38">
      <c r="AL6754" s="309"/>
    </row>
    <row r="6755" spans="38:38">
      <c r="AL6755" s="309"/>
    </row>
    <row r="6756" spans="38:38">
      <c r="AL6756" s="309"/>
    </row>
    <row r="6757" spans="38:38">
      <c r="AL6757" s="309"/>
    </row>
    <row r="6758" spans="38:38">
      <c r="AL6758" s="309"/>
    </row>
    <row r="6759" spans="38:38">
      <c r="AL6759" s="309"/>
    </row>
    <row r="6760" spans="38:38">
      <c r="AL6760" s="309"/>
    </row>
    <row r="6761" spans="38:38">
      <c r="AL6761" s="309"/>
    </row>
    <row r="6762" spans="38:38">
      <c r="AL6762" s="309"/>
    </row>
    <row r="6763" spans="38:38">
      <c r="AL6763" s="309"/>
    </row>
    <row r="6764" spans="38:38">
      <c r="AL6764" s="309"/>
    </row>
    <row r="6765" spans="38:38">
      <c r="AL6765" s="309"/>
    </row>
    <row r="6766" spans="38:38">
      <c r="AL6766" s="309"/>
    </row>
    <row r="6767" spans="38:38">
      <c r="AL6767" s="309"/>
    </row>
    <row r="6768" spans="38:38">
      <c r="AL6768" s="309"/>
    </row>
    <row r="6769" spans="38:38">
      <c r="AL6769" s="309"/>
    </row>
    <row r="6770" spans="38:38">
      <c r="AL6770" s="309"/>
    </row>
    <row r="6771" spans="38:38">
      <c r="AL6771" s="309"/>
    </row>
    <row r="6772" spans="38:38">
      <c r="AL6772" s="309"/>
    </row>
    <row r="6773" spans="38:38">
      <c r="AL6773" s="309"/>
    </row>
    <row r="6774" spans="38:38">
      <c r="AL6774" s="309"/>
    </row>
    <row r="6775" spans="38:38">
      <c r="AL6775" s="309"/>
    </row>
    <row r="6776" spans="38:38">
      <c r="AL6776" s="309"/>
    </row>
    <row r="6777" spans="38:38">
      <c r="AL6777" s="309"/>
    </row>
    <row r="6778" spans="38:38">
      <c r="AL6778" s="309"/>
    </row>
    <row r="6779" spans="38:38">
      <c r="AL6779" s="309"/>
    </row>
    <row r="6780" spans="38:38">
      <c r="AL6780" s="309"/>
    </row>
    <row r="6781" spans="38:38">
      <c r="AL6781" s="309"/>
    </row>
    <row r="6782" spans="38:38">
      <c r="AL6782" s="309"/>
    </row>
    <row r="6783" spans="38:38">
      <c r="AL6783" s="309"/>
    </row>
    <row r="6784" spans="38:38">
      <c r="AL6784" s="309"/>
    </row>
    <row r="6785" spans="38:38">
      <c r="AL6785" s="309"/>
    </row>
    <row r="6786" spans="38:38">
      <c r="AL6786" s="309"/>
    </row>
    <row r="6787" spans="38:38">
      <c r="AL6787" s="309"/>
    </row>
    <row r="6788" spans="38:38">
      <c r="AL6788" s="309"/>
    </row>
    <row r="6789" spans="38:38">
      <c r="AL6789" s="309"/>
    </row>
    <row r="6790" spans="38:38">
      <c r="AL6790" s="309"/>
    </row>
    <row r="6791" spans="38:38">
      <c r="AL6791" s="309"/>
    </row>
    <row r="6792" spans="38:38">
      <c r="AL6792" s="309"/>
    </row>
    <row r="6793" spans="38:38">
      <c r="AL6793" s="309"/>
    </row>
    <row r="6794" spans="38:38">
      <c r="AL6794" s="309"/>
    </row>
    <row r="6795" spans="38:38">
      <c r="AL6795" s="309"/>
    </row>
    <row r="6796" spans="38:38">
      <c r="AL6796" s="309"/>
    </row>
    <row r="6797" spans="38:38">
      <c r="AL6797" s="309"/>
    </row>
    <row r="6798" spans="38:38">
      <c r="AL6798" s="309"/>
    </row>
    <row r="6799" spans="38:38">
      <c r="AL6799" s="309"/>
    </row>
    <row r="6800" spans="38:38">
      <c r="AL6800" s="309"/>
    </row>
    <row r="6801" spans="38:38">
      <c r="AL6801" s="309"/>
    </row>
    <row r="6802" spans="38:38">
      <c r="AL6802" s="309"/>
    </row>
    <row r="6803" spans="38:38">
      <c r="AL6803" s="309"/>
    </row>
    <row r="6804" spans="38:38">
      <c r="AL6804" s="309"/>
    </row>
    <row r="6805" spans="38:38">
      <c r="AL6805" s="309"/>
    </row>
    <row r="6806" spans="38:38">
      <c r="AL6806" s="309"/>
    </row>
    <row r="6807" spans="38:38">
      <c r="AL6807" s="309"/>
    </row>
    <row r="6808" spans="38:38">
      <c r="AL6808" s="309"/>
    </row>
    <row r="6809" spans="38:38">
      <c r="AL6809" s="309"/>
    </row>
    <row r="6810" spans="38:38">
      <c r="AL6810" s="309"/>
    </row>
    <row r="6811" spans="38:38">
      <c r="AL6811" s="309"/>
    </row>
    <row r="6812" spans="38:38">
      <c r="AL6812" s="309"/>
    </row>
    <row r="6813" spans="38:38">
      <c r="AL6813" s="309"/>
    </row>
    <row r="6814" spans="38:38">
      <c r="AL6814" s="309"/>
    </row>
    <row r="6815" spans="38:38">
      <c r="AL6815" s="309"/>
    </row>
    <row r="6816" spans="38:38">
      <c r="AL6816" s="309"/>
    </row>
    <row r="6817" spans="38:38">
      <c r="AL6817" s="309"/>
    </row>
    <row r="6818" spans="38:38">
      <c r="AL6818" s="309"/>
    </row>
    <row r="6819" spans="38:38">
      <c r="AL6819" s="309"/>
    </row>
    <row r="6820" spans="38:38">
      <c r="AL6820" s="309"/>
    </row>
    <row r="6821" spans="38:38">
      <c r="AL6821" s="309"/>
    </row>
    <row r="6822" spans="38:38">
      <c r="AL6822" s="309"/>
    </row>
    <row r="6823" spans="38:38">
      <c r="AL6823" s="309"/>
    </row>
    <row r="6824" spans="38:38">
      <c r="AL6824" s="309"/>
    </row>
    <row r="6825" spans="38:38">
      <c r="AL6825" s="309"/>
    </row>
    <row r="6826" spans="38:38">
      <c r="AL6826" s="309"/>
    </row>
    <row r="6827" spans="38:38">
      <c r="AL6827" s="309"/>
    </row>
    <row r="6828" spans="38:38">
      <c r="AL6828" s="309"/>
    </row>
    <row r="6829" spans="38:38">
      <c r="AL6829" s="309"/>
    </row>
    <row r="6830" spans="38:38">
      <c r="AL6830" s="309"/>
    </row>
    <row r="6831" spans="38:38">
      <c r="AL6831" s="309"/>
    </row>
    <row r="6832" spans="38:38">
      <c r="AL6832" s="309"/>
    </row>
    <row r="6833" spans="38:38">
      <c r="AL6833" s="309"/>
    </row>
    <row r="6834" spans="38:38">
      <c r="AL6834" s="309"/>
    </row>
    <row r="6835" spans="38:38">
      <c r="AL6835" s="309"/>
    </row>
    <row r="6836" spans="38:38">
      <c r="AL6836" s="309"/>
    </row>
    <row r="6837" spans="38:38">
      <c r="AL6837" s="309"/>
    </row>
    <row r="6838" spans="38:38">
      <c r="AL6838" s="309"/>
    </row>
    <row r="6839" spans="38:38">
      <c r="AL6839" s="309"/>
    </row>
    <row r="6840" spans="38:38">
      <c r="AL6840" s="309"/>
    </row>
    <row r="6841" spans="38:38">
      <c r="AL6841" s="309"/>
    </row>
    <row r="6842" spans="38:38">
      <c r="AL6842" s="309"/>
    </row>
    <row r="6843" spans="38:38">
      <c r="AL6843" s="309"/>
    </row>
    <row r="6844" spans="38:38">
      <c r="AL6844" s="309"/>
    </row>
    <row r="6845" spans="38:38">
      <c r="AL6845" s="309"/>
    </row>
    <row r="6846" spans="38:38">
      <c r="AL6846" s="309"/>
    </row>
    <row r="6847" spans="38:38">
      <c r="AL6847" s="309"/>
    </row>
    <row r="6848" spans="38:38">
      <c r="AL6848" s="309"/>
    </row>
    <row r="6849" spans="38:38">
      <c r="AL6849" s="309"/>
    </row>
    <row r="6850" spans="38:38">
      <c r="AL6850" s="309"/>
    </row>
    <row r="6851" spans="38:38">
      <c r="AL6851" s="309"/>
    </row>
    <row r="6852" spans="38:38">
      <c r="AL6852" s="309"/>
    </row>
    <row r="6853" spans="38:38">
      <c r="AL6853" s="309"/>
    </row>
    <row r="6854" spans="38:38">
      <c r="AL6854" s="309"/>
    </row>
    <row r="6855" spans="38:38">
      <c r="AL6855" s="309"/>
    </row>
    <row r="6856" spans="38:38">
      <c r="AL6856" s="309"/>
    </row>
    <row r="6857" spans="38:38">
      <c r="AL6857" s="309"/>
    </row>
    <row r="6858" spans="38:38">
      <c r="AL6858" s="309"/>
    </row>
    <row r="6859" spans="38:38">
      <c r="AL6859" s="309"/>
    </row>
    <row r="6860" spans="38:38">
      <c r="AL6860" s="309"/>
    </row>
    <row r="6861" spans="38:38">
      <c r="AL6861" s="309"/>
    </row>
    <row r="6862" spans="38:38">
      <c r="AL6862" s="309"/>
    </row>
    <row r="6863" spans="38:38">
      <c r="AL6863" s="309"/>
    </row>
    <row r="6864" spans="38:38">
      <c r="AL6864" s="309"/>
    </row>
    <row r="6865" spans="38:38">
      <c r="AL6865" s="309"/>
    </row>
    <row r="6866" spans="38:38">
      <c r="AL6866" s="309"/>
    </row>
    <row r="6867" spans="38:38">
      <c r="AL6867" s="309"/>
    </row>
    <row r="6868" spans="38:38">
      <c r="AL6868" s="309"/>
    </row>
    <row r="6869" spans="38:38">
      <c r="AL6869" s="309"/>
    </row>
    <row r="6870" spans="38:38">
      <c r="AL6870" s="309"/>
    </row>
    <row r="6871" spans="38:38">
      <c r="AL6871" s="309"/>
    </row>
    <row r="6872" spans="38:38">
      <c r="AL6872" s="309"/>
    </row>
    <row r="6873" spans="38:38">
      <c r="AL6873" s="309"/>
    </row>
    <row r="6874" spans="38:38">
      <c r="AL6874" s="309"/>
    </row>
    <row r="6875" spans="38:38">
      <c r="AL6875" s="309"/>
    </row>
    <row r="6876" spans="38:38">
      <c r="AL6876" s="309"/>
    </row>
    <row r="6877" spans="38:38">
      <c r="AL6877" s="309"/>
    </row>
    <row r="6878" spans="38:38">
      <c r="AL6878" s="309"/>
    </row>
    <row r="6879" spans="38:38">
      <c r="AL6879" s="309"/>
    </row>
    <row r="6880" spans="38:38">
      <c r="AL6880" s="309"/>
    </row>
    <row r="6881" spans="38:38">
      <c r="AL6881" s="309"/>
    </row>
    <row r="6882" spans="38:38">
      <c r="AL6882" s="309"/>
    </row>
    <row r="6883" spans="38:38">
      <c r="AL6883" s="309"/>
    </row>
    <row r="6884" spans="38:38">
      <c r="AL6884" s="309"/>
    </row>
    <row r="6885" spans="38:38">
      <c r="AL6885" s="309"/>
    </row>
    <row r="6886" spans="38:38">
      <c r="AL6886" s="309"/>
    </row>
    <row r="6887" spans="38:38">
      <c r="AL6887" s="309"/>
    </row>
    <row r="6888" spans="38:38">
      <c r="AL6888" s="309"/>
    </row>
    <row r="6889" spans="38:38">
      <c r="AL6889" s="309"/>
    </row>
    <row r="6890" spans="38:38">
      <c r="AL6890" s="309"/>
    </row>
    <row r="6891" spans="38:38">
      <c r="AL6891" s="309"/>
    </row>
    <row r="6892" spans="38:38">
      <c r="AL6892" s="309"/>
    </row>
    <row r="6893" spans="38:38">
      <c r="AL6893" s="309"/>
    </row>
    <row r="6894" spans="38:38">
      <c r="AL6894" s="309"/>
    </row>
    <row r="6895" spans="38:38">
      <c r="AL6895" s="309"/>
    </row>
    <row r="6896" spans="38:38">
      <c r="AL6896" s="309"/>
    </row>
    <row r="6897" spans="38:38">
      <c r="AL6897" s="309"/>
    </row>
    <row r="6898" spans="38:38">
      <c r="AL6898" s="309"/>
    </row>
    <row r="6899" spans="38:38">
      <c r="AL6899" s="309"/>
    </row>
    <row r="6900" spans="38:38">
      <c r="AL6900" s="309"/>
    </row>
    <row r="6901" spans="38:38">
      <c r="AL6901" s="309"/>
    </row>
    <row r="6902" spans="38:38">
      <c r="AL6902" s="309"/>
    </row>
    <row r="6903" spans="38:38">
      <c r="AL6903" s="309"/>
    </row>
    <row r="6904" spans="38:38">
      <c r="AL6904" s="309"/>
    </row>
    <row r="6905" spans="38:38">
      <c r="AL6905" s="309"/>
    </row>
    <row r="6906" spans="38:38">
      <c r="AL6906" s="309"/>
    </row>
    <row r="6907" spans="38:38">
      <c r="AL6907" s="309"/>
    </row>
    <row r="6908" spans="38:38">
      <c r="AL6908" s="309"/>
    </row>
    <row r="6909" spans="38:38">
      <c r="AL6909" s="309"/>
    </row>
    <row r="6910" spans="38:38">
      <c r="AL6910" s="309"/>
    </row>
    <row r="6911" spans="38:38">
      <c r="AL6911" s="309"/>
    </row>
    <row r="6912" spans="38:38">
      <c r="AL6912" s="309"/>
    </row>
    <row r="6913" spans="38:38">
      <c r="AL6913" s="309"/>
    </row>
    <row r="6914" spans="38:38">
      <c r="AL6914" s="309"/>
    </row>
    <row r="6915" spans="38:38">
      <c r="AL6915" s="309"/>
    </row>
    <row r="6916" spans="38:38">
      <c r="AL6916" s="309"/>
    </row>
    <row r="6917" spans="38:38">
      <c r="AL6917" s="309"/>
    </row>
    <row r="6918" spans="38:38">
      <c r="AL6918" s="309"/>
    </row>
    <row r="6919" spans="38:38">
      <c r="AL6919" s="309"/>
    </row>
    <row r="6920" spans="38:38">
      <c r="AL6920" s="309"/>
    </row>
    <row r="6921" spans="38:38">
      <c r="AL6921" s="309"/>
    </row>
    <row r="6922" spans="38:38">
      <c r="AL6922" s="309"/>
    </row>
    <row r="6923" spans="38:38">
      <c r="AL6923" s="309"/>
    </row>
    <row r="6924" spans="38:38">
      <c r="AL6924" s="309"/>
    </row>
    <row r="6925" spans="38:38">
      <c r="AL6925" s="309"/>
    </row>
    <row r="6926" spans="38:38">
      <c r="AL6926" s="309"/>
    </row>
    <row r="6927" spans="38:38">
      <c r="AL6927" s="309"/>
    </row>
    <row r="6928" spans="38:38">
      <c r="AL6928" s="309"/>
    </row>
    <row r="6929" spans="38:38">
      <c r="AL6929" s="309"/>
    </row>
    <row r="6930" spans="38:38">
      <c r="AL6930" s="309"/>
    </row>
    <row r="6931" spans="38:38">
      <c r="AL6931" s="309"/>
    </row>
    <row r="6932" spans="38:38">
      <c r="AL6932" s="309"/>
    </row>
    <row r="6933" spans="38:38">
      <c r="AL6933" s="309"/>
    </row>
    <row r="6934" spans="38:38">
      <c r="AL6934" s="309"/>
    </row>
    <row r="6935" spans="38:38">
      <c r="AL6935" s="309"/>
    </row>
    <row r="6936" spans="38:38">
      <c r="AL6936" s="309"/>
    </row>
    <row r="6937" spans="38:38">
      <c r="AL6937" s="309"/>
    </row>
    <row r="6938" spans="38:38">
      <c r="AL6938" s="309"/>
    </row>
    <row r="6939" spans="38:38">
      <c r="AL6939" s="309"/>
    </row>
    <row r="6940" spans="38:38">
      <c r="AL6940" s="309"/>
    </row>
    <row r="6941" spans="38:38">
      <c r="AL6941" s="309"/>
    </row>
    <row r="6942" spans="38:38">
      <c r="AL6942" s="309"/>
    </row>
    <row r="6943" spans="38:38">
      <c r="AL6943" s="309"/>
    </row>
    <row r="6944" spans="38:38">
      <c r="AL6944" s="309"/>
    </row>
    <row r="6945" spans="38:38">
      <c r="AL6945" s="309"/>
    </row>
    <row r="6946" spans="38:38">
      <c r="AL6946" s="309"/>
    </row>
    <row r="6947" spans="38:38">
      <c r="AL6947" s="309"/>
    </row>
    <row r="6948" spans="38:38">
      <c r="AL6948" s="309"/>
    </row>
    <row r="6949" spans="38:38">
      <c r="AL6949" s="309"/>
    </row>
    <row r="6950" spans="38:38">
      <c r="AL6950" s="309"/>
    </row>
    <row r="6951" spans="38:38">
      <c r="AL6951" s="309"/>
    </row>
    <row r="6952" spans="38:38">
      <c r="AL6952" s="309"/>
    </row>
    <row r="6953" spans="38:38">
      <c r="AL6953" s="309"/>
    </row>
    <row r="6954" spans="38:38">
      <c r="AL6954" s="309"/>
    </row>
    <row r="6955" spans="38:38">
      <c r="AL6955" s="309"/>
    </row>
    <row r="6956" spans="38:38">
      <c r="AL6956" s="309"/>
    </row>
    <row r="6957" spans="38:38">
      <c r="AL6957" s="309"/>
    </row>
    <row r="6958" spans="38:38">
      <c r="AL6958" s="309"/>
    </row>
    <row r="6959" spans="38:38">
      <c r="AL6959" s="309"/>
    </row>
    <row r="6960" spans="38:38">
      <c r="AL6960" s="309"/>
    </row>
    <row r="6961" spans="38:38">
      <c r="AL6961" s="309"/>
    </row>
    <row r="6962" spans="38:38">
      <c r="AL6962" s="309"/>
    </row>
    <row r="6963" spans="38:38">
      <c r="AL6963" s="309"/>
    </row>
    <row r="6964" spans="38:38">
      <c r="AL6964" s="309"/>
    </row>
    <row r="6965" spans="38:38">
      <c r="AL6965" s="309"/>
    </row>
    <row r="6966" spans="38:38">
      <c r="AL6966" s="309"/>
    </row>
    <row r="6967" spans="38:38">
      <c r="AL6967" s="309"/>
    </row>
    <row r="6968" spans="38:38">
      <c r="AL6968" s="309"/>
    </row>
    <row r="6969" spans="38:38">
      <c r="AL6969" s="309"/>
    </row>
    <row r="6970" spans="38:38">
      <c r="AL6970" s="309"/>
    </row>
    <row r="6971" spans="38:38">
      <c r="AL6971" s="309"/>
    </row>
    <row r="6972" spans="38:38">
      <c r="AL6972" s="309"/>
    </row>
    <row r="6973" spans="38:38">
      <c r="AL6973" s="309"/>
    </row>
    <row r="6974" spans="38:38">
      <c r="AL6974" s="309"/>
    </row>
    <row r="6975" spans="38:38">
      <c r="AL6975" s="309"/>
    </row>
    <row r="6976" spans="38:38">
      <c r="AL6976" s="309"/>
    </row>
    <row r="6977" spans="38:38">
      <c r="AL6977" s="309"/>
    </row>
    <row r="6978" spans="38:38">
      <c r="AL6978" s="309"/>
    </row>
    <row r="6979" spans="38:38">
      <c r="AL6979" s="309"/>
    </row>
    <row r="6980" spans="38:38">
      <c r="AL6980" s="309"/>
    </row>
    <row r="6981" spans="38:38">
      <c r="AL6981" s="309"/>
    </row>
    <row r="6982" spans="38:38">
      <c r="AL6982" s="309"/>
    </row>
    <row r="6983" spans="38:38">
      <c r="AL6983" s="309"/>
    </row>
    <row r="6984" spans="38:38">
      <c r="AL6984" s="309"/>
    </row>
    <row r="6985" spans="38:38">
      <c r="AL6985" s="309"/>
    </row>
    <row r="6986" spans="38:38">
      <c r="AL6986" s="309"/>
    </row>
    <row r="6987" spans="38:38">
      <c r="AL6987" s="309"/>
    </row>
    <row r="6988" spans="38:38">
      <c r="AL6988" s="309"/>
    </row>
    <row r="6989" spans="38:38">
      <c r="AL6989" s="309"/>
    </row>
    <row r="6990" spans="38:38">
      <c r="AL6990" s="309"/>
    </row>
    <row r="6991" spans="38:38">
      <c r="AL6991" s="309"/>
    </row>
    <row r="6992" spans="38:38">
      <c r="AL6992" s="309"/>
    </row>
    <row r="6993" spans="38:38">
      <c r="AL6993" s="309"/>
    </row>
    <row r="6994" spans="38:38">
      <c r="AL6994" s="309"/>
    </row>
    <row r="6995" spans="38:38">
      <c r="AL6995" s="309"/>
    </row>
    <row r="6996" spans="38:38">
      <c r="AL6996" s="309"/>
    </row>
    <row r="6997" spans="38:38">
      <c r="AL6997" s="309"/>
    </row>
    <row r="6998" spans="38:38">
      <c r="AL6998" s="309"/>
    </row>
    <row r="6999" spans="38:38">
      <c r="AL6999" s="309"/>
    </row>
    <row r="7000" spans="38:38">
      <c r="AL7000" s="309"/>
    </row>
    <row r="7001" spans="38:38">
      <c r="AL7001" s="309"/>
    </row>
    <row r="7002" spans="38:38">
      <c r="AL7002" s="309"/>
    </row>
    <row r="7003" spans="38:38">
      <c r="AL7003" s="309"/>
    </row>
    <row r="7004" spans="38:38">
      <c r="AL7004" s="309"/>
    </row>
    <row r="7005" spans="38:38">
      <c r="AL7005" s="309"/>
    </row>
    <row r="7006" spans="38:38">
      <c r="AL7006" s="309"/>
    </row>
    <row r="7007" spans="38:38">
      <c r="AL7007" s="309"/>
    </row>
    <row r="7008" spans="38:38">
      <c r="AL7008" s="309"/>
    </row>
    <row r="7009" spans="38:38">
      <c r="AL7009" s="309"/>
    </row>
    <row r="7010" spans="38:38">
      <c r="AL7010" s="309"/>
    </row>
    <row r="7011" spans="38:38">
      <c r="AL7011" s="309"/>
    </row>
    <row r="7012" spans="38:38">
      <c r="AL7012" s="309"/>
    </row>
    <row r="7013" spans="38:38">
      <c r="AL7013" s="309"/>
    </row>
    <row r="7014" spans="38:38">
      <c r="AL7014" s="309"/>
    </row>
    <row r="7015" spans="38:38">
      <c r="AL7015" s="309"/>
    </row>
    <row r="7016" spans="38:38">
      <c r="AL7016" s="309"/>
    </row>
    <row r="7017" spans="38:38">
      <c r="AL7017" s="309"/>
    </row>
    <row r="7018" spans="38:38">
      <c r="AL7018" s="309"/>
    </row>
    <row r="7019" spans="38:38">
      <c r="AL7019" s="309"/>
    </row>
    <row r="7020" spans="38:38">
      <c r="AL7020" s="309"/>
    </row>
    <row r="7021" spans="38:38">
      <c r="AL7021" s="309"/>
    </row>
    <row r="7022" spans="38:38">
      <c r="AL7022" s="309"/>
    </row>
    <row r="7023" spans="38:38">
      <c r="AL7023" s="309"/>
    </row>
    <row r="7024" spans="38:38">
      <c r="AL7024" s="309"/>
    </row>
    <row r="7025" spans="38:38">
      <c r="AL7025" s="309"/>
    </row>
    <row r="7026" spans="38:38">
      <c r="AL7026" s="309"/>
    </row>
    <row r="7027" spans="38:38">
      <c r="AL7027" s="309"/>
    </row>
    <row r="7028" spans="38:38">
      <c r="AL7028" s="309"/>
    </row>
    <row r="7029" spans="38:38">
      <c r="AL7029" s="309"/>
    </row>
    <row r="7030" spans="38:38">
      <c r="AL7030" s="309"/>
    </row>
    <row r="7031" spans="38:38">
      <c r="AL7031" s="309"/>
    </row>
    <row r="7032" spans="38:38">
      <c r="AL7032" s="309"/>
    </row>
    <row r="7033" spans="38:38">
      <c r="AL7033" s="309"/>
    </row>
    <row r="7034" spans="38:38">
      <c r="AL7034" s="309"/>
    </row>
    <row r="7035" spans="38:38">
      <c r="AL7035" s="309"/>
    </row>
    <row r="7036" spans="38:38">
      <c r="AL7036" s="309"/>
    </row>
    <row r="7037" spans="38:38">
      <c r="AL7037" s="309"/>
    </row>
    <row r="7038" spans="38:38">
      <c r="AL7038" s="309"/>
    </row>
    <row r="7039" spans="38:38">
      <c r="AL7039" s="309"/>
    </row>
    <row r="7040" spans="38:38">
      <c r="AL7040" s="309"/>
    </row>
    <row r="7041" spans="38:38">
      <c r="AL7041" s="309"/>
    </row>
    <row r="7042" spans="38:38">
      <c r="AL7042" s="309"/>
    </row>
    <row r="7043" spans="38:38">
      <c r="AL7043" s="309"/>
    </row>
    <row r="7044" spans="38:38">
      <c r="AL7044" s="309"/>
    </row>
    <row r="7045" spans="38:38">
      <c r="AL7045" s="309"/>
    </row>
    <row r="7046" spans="38:38">
      <c r="AL7046" s="309"/>
    </row>
    <row r="7047" spans="38:38">
      <c r="AL7047" s="309"/>
    </row>
    <row r="7048" spans="38:38">
      <c r="AL7048" s="309"/>
    </row>
    <row r="7049" spans="38:38">
      <c r="AL7049" s="309"/>
    </row>
    <row r="7050" spans="38:38">
      <c r="AL7050" s="309"/>
    </row>
    <row r="7051" spans="38:38">
      <c r="AL7051" s="309"/>
    </row>
    <row r="7052" spans="38:38">
      <c r="AL7052" s="309"/>
    </row>
    <row r="7053" spans="38:38">
      <c r="AL7053" s="309"/>
    </row>
    <row r="7054" spans="38:38">
      <c r="AL7054" s="309"/>
    </row>
    <row r="7055" spans="38:38">
      <c r="AL7055" s="309"/>
    </row>
    <row r="7056" spans="38:38">
      <c r="AL7056" s="309"/>
    </row>
    <row r="7057" spans="38:38">
      <c r="AL7057" s="309"/>
    </row>
    <row r="7058" spans="38:38">
      <c r="AL7058" s="309"/>
    </row>
    <row r="7059" spans="38:38">
      <c r="AL7059" s="309"/>
    </row>
    <row r="7060" spans="38:38">
      <c r="AL7060" s="309"/>
    </row>
    <row r="7061" spans="38:38">
      <c r="AL7061" s="309"/>
    </row>
    <row r="7062" spans="38:38">
      <c r="AL7062" s="309"/>
    </row>
    <row r="7063" spans="38:38">
      <c r="AL7063" s="309"/>
    </row>
    <row r="7064" spans="38:38">
      <c r="AL7064" s="309"/>
    </row>
    <row r="7065" spans="38:38">
      <c r="AL7065" s="309"/>
    </row>
    <row r="7066" spans="38:38">
      <c r="AL7066" s="309"/>
    </row>
    <row r="7067" spans="38:38">
      <c r="AL7067" s="309"/>
    </row>
    <row r="7068" spans="38:38">
      <c r="AL7068" s="309"/>
    </row>
    <row r="7069" spans="38:38">
      <c r="AL7069" s="309"/>
    </row>
    <row r="7070" spans="38:38">
      <c r="AL7070" s="309"/>
    </row>
    <row r="7071" spans="38:38">
      <c r="AL7071" s="309"/>
    </row>
    <row r="7072" spans="38:38">
      <c r="AL7072" s="309"/>
    </row>
    <row r="7073" spans="38:38">
      <c r="AL7073" s="309"/>
    </row>
    <row r="7074" spans="38:38">
      <c r="AL7074" s="309"/>
    </row>
    <row r="7075" spans="38:38">
      <c r="AL7075" s="309"/>
    </row>
    <row r="7076" spans="38:38">
      <c r="AL7076" s="309"/>
    </row>
    <row r="7077" spans="38:38">
      <c r="AL7077" s="309"/>
    </row>
    <row r="7078" spans="38:38">
      <c r="AL7078" s="309"/>
    </row>
    <row r="7079" spans="38:38">
      <c r="AL7079" s="309"/>
    </row>
    <row r="7080" spans="38:38">
      <c r="AL7080" s="309"/>
    </row>
    <row r="7081" spans="38:38">
      <c r="AL7081" s="309"/>
    </row>
    <row r="7082" spans="38:38">
      <c r="AL7082" s="309"/>
    </row>
    <row r="7083" spans="38:38">
      <c r="AL7083" s="309"/>
    </row>
    <row r="7084" spans="38:38">
      <c r="AL7084" s="309"/>
    </row>
    <row r="7085" spans="38:38">
      <c r="AL7085" s="309"/>
    </row>
    <row r="7086" spans="38:38">
      <c r="AL7086" s="309"/>
    </row>
    <row r="7087" spans="38:38">
      <c r="AL7087" s="309"/>
    </row>
    <row r="7088" spans="38:38">
      <c r="AL7088" s="309"/>
    </row>
    <row r="7089" spans="38:38">
      <c r="AL7089" s="309"/>
    </row>
    <row r="7090" spans="38:38">
      <c r="AL7090" s="309"/>
    </row>
    <row r="7091" spans="38:38">
      <c r="AL7091" s="309"/>
    </row>
    <row r="7092" spans="38:38">
      <c r="AL7092" s="309"/>
    </row>
    <row r="7093" spans="38:38">
      <c r="AL7093" s="309"/>
    </row>
    <row r="7094" spans="38:38">
      <c r="AL7094" s="309"/>
    </row>
    <row r="7095" spans="38:38">
      <c r="AL7095" s="309"/>
    </row>
    <row r="7096" spans="38:38">
      <c r="AL7096" s="309"/>
    </row>
    <row r="7097" spans="38:38">
      <c r="AL7097" s="309"/>
    </row>
    <row r="7098" spans="38:38">
      <c r="AL7098" s="309"/>
    </row>
    <row r="7099" spans="38:38">
      <c r="AL7099" s="309"/>
    </row>
    <row r="7100" spans="38:38">
      <c r="AL7100" s="309"/>
    </row>
    <row r="7101" spans="38:38">
      <c r="AL7101" s="309"/>
    </row>
    <row r="7102" spans="38:38">
      <c r="AL7102" s="309"/>
    </row>
    <row r="7103" spans="38:38">
      <c r="AL7103" s="309"/>
    </row>
    <row r="7104" spans="38:38">
      <c r="AL7104" s="309"/>
    </row>
    <row r="7105" spans="38:38">
      <c r="AL7105" s="309"/>
    </row>
    <row r="7106" spans="38:38">
      <c r="AL7106" s="309"/>
    </row>
    <row r="7107" spans="38:38">
      <c r="AL7107" s="309"/>
    </row>
    <row r="7108" spans="38:38">
      <c r="AL7108" s="309"/>
    </row>
    <row r="7109" spans="38:38">
      <c r="AL7109" s="309"/>
    </row>
    <row r="7110" spans="38:38">
      <c r="AL7110" s="309"/>
    </row>
    <row r="7111" spans="38:38">
      <c r="AL7111" s="309"/>
    </row>
    <row r="7112" spans="38:38">
      <c r="AL7112" s="309"/>
    </row>
    <row r="7113" spans="38:38">
      <c r="AL7113" s="309"/>
    </row>
    <row r="7114" spans="38:38">
      <c r="AL7114" s="309"/>
    </row>
    <row r="7115" spans="38:38">
      <c r="AL7115" s="309"/>
    </row>
    <row r="7116" spans="38:38">
      <c r="AL7116" s="309"/>
    </row>
    <row r="7117" spans="38:38">
      <c r="AL7117" s="309"/>
    </row>
    <row r="7118" spans="38:38">
      <c r="AL7118" s="309"/>
    </row>
    <row r="7119" spans="38:38">
      <c r="AL7119" s="309"/>
    </row>
    <row r="7120" spans="38:38">
      <c r="AL7120" s="309"/>
    </row>
    <row r="7121" spans="38:38">
      <c r="AL7121" s="309"/>
    </row>
    <row r="7122" spans="38:38">
      <c r="AL7122" s="309"/>
    </row>
    <row r="7123" spans="38:38">
      <c r="AL7123" s="309"/>
    </row>
    <row r="7124" spans="38:38">
      <c r="AL7124" s="309"/>
    </row>
    <row r="7125" spans="38:38">
      <c r="AL7125" s="309"/>
    </row>
    <row r="7126" spans="38:38">
      <c r="AL7126" s="309"/>
    </row>
    <row r="7127" spans="38:38">
      <c r="AL7127" s="309"/>
    </row>
    <row r="7128" spans="38:38">
      <c r="AL7128" s="309"/>
    </row>
    <row r="7129" spans="38:38">
      <c r="AL7129" s="309"/>
    </row>
    <row r="7130" spans="38:38">
      <c r="AL7130" s="309"/>
    </row>
    <row r="7131" spans="38:38">
      <c r="AL7131" s="309"/>
    </row>
    <row r="7132" spans="38:38">
      <c r="AL7132" s="309"/>
    </row>
    <row r="7133" spans="38:38">
      <c r="AL7133" s="309"/>
    </row>
    <row r="7134" spans="38:38">
      <c r="AL7134" s="309"/>
    </row>
    <row r="7135" spans="38:38">
      <c r="AL7135" s="309"/>
    </row>
    <row r="7136" spans="38:38">
      <c r="AL7136" s="309"/>
    </row>
    <row r="7137" spans="38:38">
      <c r="AL7137" s="309"/>
    </row>
    <row r="7138" spans="38:38">
      <c r="AL7138" s="309"/>
    </row>
    <row r="7139" spans="38:38">
      <c r="AL7139" s="309"/>
    </row>
    <row r="7140" spans="38:38">
      <c r="AL7140" s="309"/>
    </row>
    <row r="7141" spans="38:38">
      <c r="AL7141" s="309"/>
    </row>
    <row r="7142" spans="38:38">
      <c r="AL7142" s="309"/>
    </row>
    <row r="7143" spans="38:38">
      <c r="AL7143" s="309"/>
    </row>
    <row r="7144" spans="38:38">
      <c r="AL7144" s="309"/>
    </row>
    <row r="7145" spans="38:38">
      <c r="AL7145" s="309"/>
    </row>
    <row r="7146" spans="38:38">
      <c r="AL7146" s="309"/>
    </row>
    <row r="7147" spans="38:38">
      <c r="AL7147" s="309"/>
    </row>
    <row r="7148" spans="38:38">
      <c r="AL7148" s="309"/>
    </row>
    <row r="7149" spans="38:38">
      <c r="AL7149" s="309"/>
    </row>
    <row r="7150" spans="38:38">
      <c r="AL7150" s="309"/>
    </row>
    <row r="7151" spans="38:38">
      <c r="AL7151" s="309"/>
    </row>
    <row r="7152" spans="38:38">
      <c r="AL7152" s="309"/>
    </row>
    <row r="7153" spans="38:38">
      <c r="AL7153" s="309"/>
    </row>
    <row r="7154" spans="38:38">
      <c r="AL7154" s="309"/>
    </row>
    <row r="7155" spans="38:38">
      <c r="AL7155" s="309"/>
    </row>
    <row r="7156" spans="38:38">
      <c r="AL7156" s="309"/>
    </row>
    <row r="7157" spans="38:38">
      <c r="AL7157" s="309"/>
    </row>
    <row r="7158" spans="38:38">
      <c r="AL7158" s="309"/>
    </row>
    <row r="7159" spans="38:38">
      <c r="AL7159" s="309"/>
    </row>
    <row r="7160" spans="38:38">
      <c r="AL7160" s="309"/>
    </row>
    <row r="7161" spans="38:38">
      <c r="AL7161" s="309"/>
    </row>
    <row r="7162" spans="38:38">
      <c r="AL7162" s="309"/>
    </row>
    <row r="7163" spans="38:38">
      <c r="AL7163" s="309"/>
    </row>
    <row r="7164" spans="38:38">
      <c r="AL7164" s="309"/>
    </row>
    <row r="7165" spans="38:38">
      <c r="AL7165" s="309"/>
    </row>
    <row r="7166" spans="38:38">
      <c r="AL7166" s="309"/>
    </row>
    <row r="7167" spans="38:38">
      <c r="AL7167" s="309"/>
    </row>
    <row r="7168" spans="38:38">
      <c r="AL7168" s="309"/>
    </row>
    <row r="7169" spans="38:38">
      <c r="AL7169" s="309"/>
    </row>
    <row r="7170" spans="38:38">
      <c r="AL7170" s="309"/>
    </row>
    <row r="7171" spans="38:38">
      <c r="AL7171" s="309"/>
    </row>
    <row r="7172" spans="38:38">
      <c r="AL7172" s="309"/>
    </row>
    <row r="7173" spans="38:38">
      <c r="AL7173" s="309"/>
    </row>
    <row r="7174" spans="38:38">
      <c r="AL7174" s="309"/>
    </row>
    <row r="7175" spans="38:38">
      <c r="AL7175" s="309"/>
    </row>
    <row r="7176" spans="38:38">
      <c r="AL7176" s="309"/>
    </row>
    <row r="7177" spans="38:38">
      <c r="AL7177" s="309"/>
    </row>
    <row r="7178" spans="38:38">
      <c r="AL7178" s="309"/>
    </row>
    <row r="7179" spans="38:38">
      <c r="AL7179" s="309"/>
    </row>
    <row r="7180" spans="38:38">
      <c r="AL7180" s="309"/>
    </row>
    <row r="7181" spans="38:38">
      <c r="AL7181" s="309"/>
    </row>
    <row r="7182" spans="38:38">
      <c r="AL7182" s="309"/>
    </row>
    <row r="7183" spans="38:38">
      <c r="AL7183" s="309"/>
    </row>
    <row r="7184" spans="38:38">
      <c r="AL7184" s="309"/>
    </row>
    <row r="7185" spans="38:38">
      <c r="AL7185" s="309"/>
    </row>
    <row r="7186" spans="38:38">
      <c r="AL7186" s="309"/>
    </row>
    <row r="7187" spans="38:38">
      <c r="AL7187" s="309"/>
    </row>
    <row r="7188" spans="38:38">
      <c r="AL7188" s="309"/>
    </row>
    <row r="7189" spans="38:38">
      <c r="AL7189" s="309"/>
    </row>
    <row r="7190" spans="38:38">
      <c r="AL7190" s="309"/>
    </row>
    <row r="7191" spans="38:38">
      <c r="AL7191" s="309"/>
    </row>
    <row r="7192" spans="38:38">
      <c r="AL7192" s="309"/>
    </row>
    <row r="7193" spans="38:38">
      <c r="AL7193" s="309"/>
    </row>
    <row r="7194" spans="38:38">
      <c r="AL7194" s="309"/>
    </row>
    <row r="7195" spans="38:38">
      <c r="AL7195" s="309"/>
    </row>
    <row r="7196" spans="38:38">
      <c r="AL7196" s="309"/>
    </row>
    <row r="7197" spans="38:38">
      <c r="AL7197" s="309"/>
    </row>
    <row r="7198" spans="38:38">
      <c r="AL7198" s="309"/>
    </row>
    <row r="7199" spans="38:38">
      <c r="AL7199" s="309"/>
    </row>
    <row r="7200" spans="38:38">
      <c r="AL7200" s="309"/>
    </row>
    <row r="7201" spans="38:38">
      <c r="AL7201" s="309"/>
    </row>
    <row r="7202" spans="38:38">
      <c r="AL7202" s="309"/>
    </row>
    <row r="7203" spans="38:38">
      <c r="AL7203" s="309"/>
    </row>
    <row r="7204" spans="38:38">
      <c r="AL7204" s="309"/>
    </row>
    <row r="7205" spans="38:38">
      <c r="AL7205" s="309"/>
    </row>
    <row r="7206" spans="38:38">
      <c r="AL7206" s="309"/>
    </row>
    <row r="7207" spans="38:38">
      <c r="AL7207" s="309"/>
    </row>
    <row r="7208" spans="38:38">
      <c r="AL7208" s="309"/>
    </row>
    <row r="7209" spans="38:38">
      <c r="AL7209" s="309"/>
    </row>
    <row r="7210" spans="38:38">
      <c r="AL7210" s="309"/>
    </row>
    <row r="7211" spans="38:38">
      <c r="AL7211" s="309"/>
    </row>
    <row r="7212" spans="38:38">
      <c r="AL7212" s="309"/>
    </row>
    <row r="7213" spans="38:38">
      <c r="AL7213" s="309"/>
    </row>
    <row r="7214" spans="38:38">
      <c r="AL7214" s="309"/>
    </row>
    <row r="7215" spans="38:38">
      <c r="AL7215" s="309"/>
    </row>
    <row r="7216" spans="38:38">
      <c r="AL7216" s="309"/>
    </row>
    <row r="7217" spans="38:38">
      <c r="AL7217" s="309"/>
    </row>
    <row r="7218" spans="38:38">
      <c r="AL7218" s="309"/>
    </row>
    <row r="7219" spans="38:38">
      <c r="AL7219" s="309"/>
    </row>
    <row r="7220" spans="38:38">
      <c r="AL7220" s="309"/>
    </row>
    <row r="7221" spans="38:38">
      <c r="AL7221" s="309"/>
    </row>
    <row r="7222" spans="38:38">
      <c r="AL7222" s="309"/>
    </row>
    <row r="7223" spans="38:38">
      <c r="AL7223" s="309"/>
    </row>
    <row r="7224" spans="38:38">
      <c r="AL7224" s="309"/>
    </row>
    <row r="7225" spans="38:38">
      <c r="AL7225" s="309"/>
    </row>
    <row r="7226" spans="38:38">
      <c r="AL7226" s="309"/>
    </row>
    <row r="7227" spans="38:38">
      <c r="AL7227" s="309"/>
    </row>
    <row r="7228" spans="38:38">
      <c r="AL7228" s="309"/>
    </row>
    <row r="7229" spans="38:38">
      <c r="AL7229" s="309"/>
    </row>
    <row r="7230" spans="38:38">
      <c r="AL7230" s="309"/>
    </row>
    <row r="7231" spans="38:38">
      <c r="AL7231" s="309"/>
    </row>
    <row r="7232" spans="38:38">
      <c r="AL7232" s="309"/>
    </row>
    <row r="7233" spans="38:38">
      <c r="AL7233" s="309"/>
    </row>
    <row r="7234" spans="38:38">
      <c r="AL7234" s="309"/>
    </row>
    <row r="7235" spans="38:38">
      <c r="AL7235" s="309"/>
    </row>
    <row r="7236" spans="38:38">
      <c r="AL7236" s="309"/>
    </row>
    <row r="7237" spans="38:38">
      <c r="AL7237" s="309"/>
    </row>
    <row r="7238" spans="38:38">
      <c r="AL7238" s="309"/>
    </row>
    <row r="7239" spans="38:38">
      <c r="AL7239" s="309"/>
    </row>
    <row r="7240" spans="38:38">
      <c r="AL7240" s="309"/>
    </row>
    <row r="7241" spans="38:38">
      <c r="AL7241" s="309"/>
    </row>
    <row r="7242" spans="38:38">
      <c r="AL7242" s="309"/>
    </row>
    <row r="7243" spans="38:38">
      <c r="AL7243" s="309"/>
    </row>
    <row r="7244" spans="38:38">
      <c r="AL7244" s="309"/>
    </row>
    <row r="7245" spans="38:38">
      <c r="AL7245" s="309"/>
    </row>
    <row r="7246" spans="38:38">
      <c r="AL7246" s="309"/>
    </row>
    <row r="7247" spans="38:38">
      <c r="AL7247" s="309"/>
    </row>
    <row r="7248" spans="38:38">
      <c r="AL7248" s="309"/>
    </row>
    <row r="7249" spans="38:38">
      <c r="AL7249" s="309"/>
    </row>
    <row r="7250" spans="38:38">
      <c r="AL7250" s="309"/>
    </row>
    <row r="7251" spans="38:38">
      <c r="AL7251" s="309"/>
    </row>
    <row r="7252" spans="38:38">
      <c r="AL7252" s="309"/>
    </row>
    <row r="7253" spans="38:38">
      <c r="AL7253" s="309"/>
    </row>
    <row r="7254" spans="38:38">
      <c r="AL7254" s="309"/>
    </row>
    <row r="7255" spans="38:38">
      <c r="AL7255" s="309"/>
    </row>
    <row r="7256" spans="38:38">
      <c r="AL7256" s="309"/>
    </row>
    <row r="7257" spans="38:38">
      <c r="AL7257" s="309"/>
    </row>
    <row r="7258" spans="38:38">
      <c r="AL7258" s="309"/>
    </row>
    <row r="7259" spans="38:38">
      <c r="AL7259" s="309"/>
    </row>
    <row r="7260" spans="38:38">
      <c r="AL7260" s="309"/>
    </row>
    <row r="7261" spans="38:38">
      <c r="AL7261" s="309"/>
    </row>
    <row r="7262" spans="38:38">
      <c r="AL7262" s="309"/>
    </row>
    <row r="7263" spans="38:38">
      <c r="AL7263" s="309"/>
    </row>
    <row r="7264" spans="38:38">
      <c r="AL7264" s="309"/>
    </row>
    <row r="7265" spans="38:38">
      <c r="AL7265" s="309"/>
    </row>
    <row r="7266" spans="38:38">
      <c r="AL7266" s="309"/>
    </row>
    <row r="7267" spans="38:38">
      <c r="AL7267" s="309"/>
    </row>
    <row r="7268" spans="38:38">
      <c r="AL7268" s="309"/>
    </row>
    <row r="7269" spans="38:38">
      <c r="AL7269" s="309"/>
    </row>
    <row r="7270" spans="38:38">
      <c r="AL7270" s="309"/>
    </row>
    <row r="7271" spans="38:38">
      <c r="AL7271" s="309"/>
    </row>
    <row r="7272" spans="38:38">
      <c r="AL7272" s="309"/>
    </row>
    <row r="7273" spans="38:38">
      <c r="AL7273" s="309"/>
    </row>
    <row r="7274" spans="38:38">
      <c r="AL7274" s="309"/>
    </row>
    <row r="7275" spans="38:38">
      <c r="AL7275" s="309"/>
    </row>
    <row r="7276" spans="38:38">
      <c r="AL7276" s="309"/>
    </row>
    <row r="7277" spans="38:38">
      <c r="AL7277" s="309"/>
    </row>
    <row r="7278" spans="38:38">
      <c r="AL7278" s="309"/>
    </row>
    <row r="7279" spans="38:38">
      <c r="AL7279" s="309"/>
    </row>
    <row r="7280" spans="38:38">
      <c r="AL7280" s="309"/>
    </row>
    <row r="7281" spans="38:38">
      <c r="AL7281" s="309"/>
    </row>
    <row r="7282" spans="38:38">
      <c r="AL7282" s="309"/>
    </row>
    <row r="7283" spans="38:38">
      <c r="AL7283" s="309"/>
    </row>
    <row r="7284" spans="38:38">
      <c r="AL7284" s="309"/>
    </row>
    <row r="7285" spans="38:38">
      <c r="AL7285" s="309"/>
    </row>
    <row r="7286" spans="38:38">
      <c r="AL7286" s="309"/>
    </row>
    <row r="7287" spans="38:38">
      <c r="AL7287" s="309"/>
    </row>
    <row r="7288" spans="38:38">
      <c r="AL7288" s="309"/>
    </row>
    <row r="7289" spans="38:38">
      <c r="AL7289" s="309"/>
    </row>
    <row r="7290" spans="38:38">
      <c r="AL7290" s="309"/>
    </row>
    <row r="7291" spans="38:38">
      <c r="AL7291" s="309"/>
    </row>
    <row r="7292" spans="38:38">
      <c r="AL7292" s="309"/>
    </row>
    <row r="7293" spans="38:38">
      <c r="AL7293" s="309"/>
    </row>
    <row r="7294" spans="38:38">
      <c r="AL7294" s="309"/>
    </row>
    <row r="7295" spans="38:38">
      <c r="AL7295" s="309"/>
    </row>
    <row r="7296" spans="38:38">
      <c r="AL7296" s="309"/>
    </row>
    <row r="7297" spans="38:38">
      <c r="AL7297" s="309"/>
    </row>
    <row r="7298" spans="38:38">
      <c r="AL7298" s="309"/>
    </row>
    <row r="7299" spans="38:38">
      <c r="AL7299" s="309"/>
    </row>
    <row r="7300" spans="38:38">
      <c r="AL7300" s="309"/>
    </row>
    <row r="7301" spans="38:38">
      <c r="AL7301" s="309"/>
    </row>
    <row r="7302" spans="38:38">
      <c r="AL7302" s="309"/>
    </row>
    <row r="7303" spans="38:38">
      <c r="AL7303" s="309"/>
    </row>
    <row r="7304" spans="38:38">
      <c r="AL7304" s="309"/>
    </row>
    <row r="7305" spans="38:38">
      <c r="AL7305" s="309"/>
    </row>
    <row r="7306" spans="38:38">
      <c r="AL7306" s="309"/>
    </row>
    <row r="7307" spans="38:38">
      <c r="AL7307" s="309"/>
    </row>
    <row r="7308" spans="38:38">
      <c r="AL7308" s="309"/>
    </row>
    <row r="7309" spans="38:38">
      <c r="AL7309" s="309"/>
    </row>
    <row r="7310" spans="38:38">
      <c r="AL7310" s="309"/>
    </row>
    <row r="7311" spans="38:38">
      <c r="AL7311" s="309"/>
    </row>
    <row r="7312" spans="38:38">
      <c r="AL7312" s="309"/>
    </row>
    <row r="7313" spans="38:38">
      <c r="AL7313" s="309"/>
    </row>
    <row r="7314" spans="38:38">
      <c r="AL7314" s="309"/>
    </row>
    <row r="7315" spans="38:38">
      <c r="AL7315" s="309"/>
    </row>
    <row r="7316" spans="38:38">
      <c r="AL7316" s="309"/>
    </row>
    <row r="7317" spans="38:38">
      <c r="AL7317" s="309"/>
    </row>
    <row r="7318" spans="38:38">
      <c r="AL7318" s="309"/>
    </row>
    <row r="7319" spans="38:38">
      <c r="AL7319" s="309"/>
    </row>
    <row r="7320" spans="38:38">
      <c r="AL7320" s="309"/>
    </row>
    <row r="7321" spans="38:38">
      <c r="AL7321" s="309"/>
    </row>
    <row r="7322" spans="38:38">
      <c r="AL7322" s="309"/>
    </row>
    <row r="7323" spans="38:38">
      <c r="AL7323" s="309"/>
    </row>
    <row r="7324" spans="38:38">
      <c r="AL7324" s="309"/>
    </row>
    <row r="7325" spans="38:38">
      <c r="AL7325" s="309"/>
    </row>
    <row r="7326" spans="38:38">
      <c r="AL7326" s="309"/>
    </row>
    <row r="7327" spans="38:38">
      <c r="AL7327" s="309"/>
    </row>
    <row r="7328" spans="38:38">
      <c r="AL7328" s="309"/>
    </row>
    <row r="7329" spans="38:38">
      <c r="AL7329" s="309"/>
    </row>
    <row r="7330" spans="38:38">
      <c r="AL7330" s="309"/>
    </row>
    <row r="7331" spans="38:38">
      <c r="AL7331" s="309"/>
    </row>
    <row r="7332" spans="38:38">
      <c r="AL7332" s="309"/>
    </row>
    <row r="7333" spans="38:38">
      <c r="AL7333" s="309"/>
    </row>
    <row r="7334" spans="38:38">
      <c r="AL7334" s="309"/>
    </row>
    <row r="7335" spans="38:38">
      <c r="AL7335" s="309"/>
    </row>
    <row r="7336" spans="38:38">
      <c r="AL7336" s="309"/>
    </row>
    <row r="7337" spans="38:38">
      <c r="AL7337" s="309"/>
    </row>
    <row r="7338" spans="38:38">
      <c r="AL7338" s="309"/>
    </row>
    <row r="7339" spans="38:38">
      <c r="AL7339" s="309"/>
    </row>
    <row r="7340" spans="38:38">
      <c r="AL7340" s="309"/>
    </row>
    <row r="7341" spans="38:38">
      <c r="AL7341" s="309"/>
    </row>
    <row r="7342" spans="38:38">
      <c r="AL7342" s="309"/>
    </row>
    <row r="7343" spans="38:38">
      <c r="AL7343" s="309"/>
    </row>
    <row r="7344" spans="38:38">
      <c r="AL7344" s="309"/>
    </row>
    <row r="7345" spans="38:38">
      <c r="AL7345" s="309"/>
    </row>
    <row r="7346" spans="38:38">
      <c r="AL7346" s="309"/>
    </row>
    <row r="7347" spans="38:38">
      <c r="AL7347" s="309"/>
    </row>
    <row r="7348" spans="38:38">
      <c r="AL7348" s="309"/>
    </row>
    <row r="7349" spans="38:38">
      <c r="AL7349" s="309"/>
    </row>
    <row r="7350" spans="38:38">
      <c r="AL7350" s="309"/>
    </row>
    <row r="7351" spans="38:38">
      <c r="AL7351" s="309"/>
    </row>
    <row r="7352" spans="38:38">
      <c r="AL7352" s="309"/>
    </row>
    <row r="7353" spans="38:38">
      <c r="AL7353" s="309"/>
    </row>
    <row r="7354" spans="38:38">
      <c r="AL7354" s="309"/>
    </row>
    <row r="7355" spans="38:38">
      <c r="AL7355" s="309"/>
    </row>
    <row r="7356" spans="38:38">
      <c r="AL7356" s="309"/>
    </row>
    <row r="7357" spans="38:38">
      <c r="AL7357" s="309"/>
    </row>
    <row r="7358" spans="38:38">
      <c r="AL7358" s="309"/>
    </row>
    <row r="7359" spans="38:38">
      <c r="AL7359" s="309"/>
    </row>
    <row r="7360" spans="38:38">
      <c r="AL7360" s="309"/>
    </row>
    <row r="7361" spans="38:38">
      <c r="AL7361" s="309"/>
    </row>
    <row r="7362" spans="38:38">
      <c r="AL7362" s="309"/>
    </row>
    <row r="7363" spans="38:38">
      <c r="AL7363" s="309"/>
    </row>
    <row r="7364" spans="38:38">
      <c r="AL7364" s="309"/>
    </row>
    <row r="7365" spans="38:38">
      <c r="AL7365" s="309"/>
    </row>
    <row r="7366" spans="38:38">
      <c r="AL7366" s="309"/>
    </row>
    <row r="7367" spans="38:38">
      <c r="AL7367" s="309"/>
    </row>
    <row r="7368" spans="38:38">
      <c r="AL7368" s="309"/>
    </row>
    <row r="7369" spans="38:38">
      <c r="AL7369" s="309"/>
    </row>
    <row r="7370" spans="38:38">
      <c r="AL7370" s="309"/>
    </row>
    <row r="7371" spans="38:38">
      <c r="AL7371" s="309"/>
    </row>
    <row r="7372" spans="38:38">
      <c r="AL7372" s="309"/>
    </row>
    <row r="7373" spans="38:38">
      <c r="AL7373" s="309"/>
    </row>
    <row r="7374" spans="38:38">
      <c r="AL7374" s="309"/>
    </row>
    <row r="7375" spans="38:38">
      <c r="AL7375" s="309"/>
    </row>
    <row r="7376" spans="38:38">
      <c r="AL7376" s="309"/>
    </row>
    <row r="7377" spans="38:38">
      <c r="AL7377" s="309"/>
    </row>
    <row r="7378" spans="38:38">
      <c r="AL7378" s="309"/>
    </row>
    <row r="7379" spans="38:38">
      <c r="AL7379" s="309"/>
    </row>
    <row r="7380" spans="38:38">
      <c r="AL7380" s="309"/>
    </row>
    <row r="7381" spans="38:38">
      <c r="AL7381" s="309"/>
    </row>
    <row r="7382" spans="38:38">
      <c r="AL7382" s="309"/>
    </row>
    <row r="7383" spans="38:38">
      <c r="AL7383" s="309"/>
    </row>
    <row r="7384" spans="38:38">
      <c r="AL7384" s="309"/>
    </row>
    <row r="7385" spans="38:38">
      <c r="AL7385" s="309"/>
    </row>
    <row r="7386" spans="38:38">
      <c r="AL7386" s="309"/>
    </row>
    <row r="7387" spans="38:38">
      <c r="AL7387" s="309"/>
    </row>
    <row r="7388" spans="38:38">
      <c r="AL7388" s="309"/>
    </row>
    <row r="7389" spans="38:38">
      <c r="AL7389" s="309"/>
    </row>
    <row r="7390" spans="38:38">
      <c r="AL7390" s="309"/>
    </row>
    <row r="7391" spans="38:38">
      <c r="AL7391" s="309"/>
    </row>
    <row r="7392" spans="38:38">
      <c r="AL7392" s="309"/>
    </row>
    <row r="7393" spans="38:38">
      <c r="AL7393" s="309"/>
    </row>
    <row r="7394" spans="38:38">
      <c r="AL7394" s="309"/>
    </row>
    <row r="7395" spans="38:38">
      <c r="AL7395" s="309"/>
    </row>
    <row r="7396" spans="38:38">
      <c r="AL7396" s="309"/>
    </row>
    <row r="7397" spans="38:38">
      <c r="AL7397" s="309"/>
    </row>
    <row r="7398" spans="38:38">
      <c r="AL7398" s="309"/>
    </row>
    <row r="7399" spans="38:38">
      <c r="AL7399" s="309"/>
    </row>
    <row r="7400" spans="38:38">
      <c r="AL7400" s="309"/>
    </row>
    <row r="7401" spans="38:38">
      <c r="AL7401" s="309"/>
    </row>
    <row r="7402" spans="38:38">
      <c r="AL7402" s="309"/>
    </row>
    <row r="7403" spans="38:38">
      <c r="AL7403" s="309"/>
    </row>
    <row r="7404" spans="38:38">
      <c r="AL7404" s="309"/>
    </row>
    <row r="7405" spans="38:38">
      <c r="AL7405" s="309"/>
    </row>
    <row r="7406" spans="38:38">
      <c r="AL7406" s="309"/>
    </row>
    <row r="7407" spans="38:38">
      <c r="AL7407" s="309"/>
    </row>
    <row r="7408" spans="38:38">
      <c r="AL7408" s="309"/>
    </row>
    <row r="7409" spans="38:38">
      <c r="AL7409" s="309"/>
    </row>
    <row r="7410" spans="38:38">
      <c r="AL7410" s="309"/>
    </row>
    <row r="7411" spans="38:38">
      <c r="AL7411" s="309"/>
    </row>
    <row r="7412" spans="38:38">
      <c r="AL7412" s="309"/>
    </row>
    <row r="7413" spans="38:38">
      <c r="AL7413" s="309"/>
    </row>
    <row r="7414" spans="38:38">
      <c r="AL7414" s="309"/>
    </row>
    <row r="7415" spans="38:38">
      <c r="AL7415" s="309"/>
    </row>
    <row r="7416" spans="38:38">
      <c r="AL7416" s="309"/>
    </row>
    <row r="7417" spans="38:38">
      <c r="AL7417" s="309"/>
    </row>
    <row r="7418" spans="38:38">
      <c r="AL7418" s="309"/>
    </row>
    <row r="7419" spans="38:38">
      <c r="AL7419" s="309"/>
    </row>
    <row r="7420" spans="38:38">
      <c r="AL7420" s="309"/>
    </row>
    <row r="7421" spans="38:38">
      <c r="AL7421" s="309"/>
    </row>
    <row r="7422" spans="38:38">
      <c r="AL7422" s="309"/>
    </row>
    <row r="7423" spans="38:38">
      <c r="AL7423" s="309"/>
    </row>
    <row r="7424" spans="38:38">
      <c r="AL7424" s="309"/>
    </row>
    <row r="7425" spans="38:38">
      <c r="AL7425" s="309"/>
    </row>
    <row r="7426" spans="38:38">
      <c r="AL7426" s="309"/>
    </row>
    <row r="7427" spans="38:38">
      <c r="AL7427" s="309"/>
    </row>
    <row r="7428" spans="38:38">
      <c r="AL7428" s="309"/>
    </row>
    <row r="7429" spans="38:38">
      <c r="AL7429" s="309"/>
    </row>
    <row r="7430" spans="38:38">
      <c r="AL7430" s="309"/>
    </row>
    <row r="7431" spans="38:38">
      <c r="AL7431" s="309"/>
    </row>
    <row r="7432" spans="38:38">
      <c r="AL7432" s="309"/>
    </row>
    <row r="7433" spans="38:38">
      <c r="AL7433" s="309"/>
    </row>
    <row r="7434" spans="38:38">
      <c r="AL7434" s="309"/>
    </row>
    <row r="7435" spans="38:38">
      <c r="AL7435" s="309"/>
    </row>
    <row r="7436" spans="38:38">
      <c r="AL7436" s="309"/>
    </row>
    <row r="7437" spans="38:38">
      <c r="AL7437" s="309"/>
    </row>
    <row r="7438" spans="38:38">
      <c r="AL7438" s="309"/>
    </row>
    <row r="7439" spans="38:38">
      <c r="AL7439" s="309"/>
    </row>
    <row r="7440" spans="38:38">
      <c r="AL7440" s="309"/>
    </row>
    <row r="7441" spans="38:38">
      <c r="AL7441" s="309"/>
    </row>
    <row r="7442" spans="38:38">
      <c r="AL7442" s="309"/>
    </row>
    <row r="7443" spans="38:38">
      <c r="AL7443" s="309"/>
    </row>
    <row r="7444" spans="38:38">
      <c r="AL7444" s="309"/>
    </row>
    <row r="7445" spans="38:38">
      <c r="AL7445" s="309"/>
    </row>
    <row r="7446" spans="38:38">
      <c r="AL7446" s="309"/>
    </row>
    <row r="7447" spans="38:38">
      <c r="AL7447" s="309"/>
    </row>
    <row r="7448" spans="38:38">
      <c r="AL7448" s="309"/>
    </row>
    <row r="7449" spans="38:38">
      <c r="AL7449" s="309"/>
    </row>
    <row r="7450" spans="38:38">
      <c r="AL7450" s="309"/>
    </row>
    <row r="7451" spans="38:38">
      <c r="AL7451" s="309"/>
    </row>
    <row r="7452" spans="38:38">
      <c r="AL7452" s="309"/>
    </row>
    <row r="7453" spans="38:38">
      <c r="AL7453" s="309"/>
    </row>
    <row r="7454" spans="38:38">
      <c r="AL7454" s="309"/>
    </row>
    <row r="7455" spans="38:38">
      <c r="AL7455" s="309"/>
    </row>
    <row r="7456" spans="38:38">
      <c r="AL7456" s="309"/>
    </row>
    <row r="7457" spans="38:38">
      <c r="AL7457" s="309"/>
    </row>
    <row r="7458" spans="38:38">
      <c r="AL7458" s="309"/>
    </row>
    <row r="7459" spans="38:38">
      <c r="AL7459" s="309"/>
    </row>
    <row r="7460" spans="38:38">
      <c r="AL7460" s="309"/>
    </row>
    <row r="7461" spans="38:38">
      <c r="AL7461" s="309"/>
    </row>
    <row r="7462" spans="38:38">
      <c r="AL7462" s="309"/>
    </row>
    <row r="7463" spans="38:38">
      <c r="AL7463" s="309"/>
    </row>
    <row r="7464" spans="38:38">
      <c r="AL7464" s="309"/>
    </row>
    <row r="7465" spans="38:38">
      <c r="AL7465" s="309"/>
    </row>
    <row r="7466" spans="38:38">
      <c r="AL7466" s="309"/>
    </row>
    <row r="7467" spans="38:38">
      <c r="AL7467" s="309"/>
    </row>
    <row r="7468" spans="38:38">
      <c r="AL7468" s="309"/>
    </row>
    <row r="7469" spans="38:38">
      <c r="AL7469" s="309"/>
    </row>
    <row r="7470" spans="38:38">
      <c r="AL7470" s="309"/>
    </row>
    <row r="7471" spans="38:38">
      <c r="AL7471" s="309"/>
    </row>
    <row r="7472" spans="38:38">
      <c r="AL7472" s="309"/>
    </row>
    <row r="7473" spans="38:38">
      <c r="AL7473" s="309"/>
    </row>
    <row r="7474" spans="38:38">
      <c r="AL7474" s="309"/>
    </row>
    <row r="7475" spans="38:38">
      <c r="AL7475" s="309"/>
    </row>
    <row r="7476" spans="38:38">
      <c r="AL7476" s="309"/>
    </row>
    <row r="7477" spans="38:38">
      <c r="AL7477" s="309"/>
    </row>
    <row r="7478" spans="38:38">
      <c r="AL7478" s="309"/>
    </row>
    <row r="7479" spans="38:38">
      <c r="AL7479" s="309"/>
    </row>
    <row r="7480" spans="38:38">
      <c r="AL7480" s="309"/>
    </row>
    <row r="7481" spans="38:38">
      <c r="AL7481" s="309"/>
    </row>
    <row r="7482" spans="38:38">
      <c r="AL7482" s="309"/>
    </row>
    <row r="7483" spans="38:38">
      <c r="AL7483" s="309"/>
    </row>
    <row r="7484" spans="38:38">
      <c r="AL7484" s="309"/>
    </row>
    <row r="7485" spans="38:38">
      <c r="AL7485" s="309"/>
    </row>
    <row r="7486" spans="38:38">
      <c r="AL7486" s="309"/>
    </row>
    <row r="7487" spans="38:38">
      <c r="AL7487" s="309"/>
    </row>
    <row r="7488" spans="38:38">
      <c r="AL7488" s="309"/>
    </row>
    <row r="7489" spans="38:38">
      <c r="AL7489" s="309"/>
    </row>
    <row r="7490" spans="38:38">
      <c r="AL7490" s="309"/>
    </row>
    <row r="7491" spans="38:38">
      <c r="AL7491" s="309"/>
    </row>
    <row r="7492" spans="38:38">
      <c r="AL7492" s="309"/>
    </row>
    <row r="7493" spans="38:38">
      <c r="AL7493" s="309"/>
    </row>
    <row r="7494" spans="38:38">
      <c r="AL7494" s="309"/>
    </row>
    <row r="7495" spans="38:38">
      <c r="AL7495" s="309"/>
    </row>
    <row r="7496" spans="38:38">
      <c r="AL7496" s="309"/>
    </row>
    <row r="7497" spans="38:38">
      <c r="AL7497" s="309"/>
    </row>
    <row r="7498" spans="38:38">
      <c r="AL7498" s="309"/>
    </row>
    <row r="7499" spans="38:38">
      <c r="AL7499" s="309"/>
    </row>
    <row r="7500" spans="38:38">
      <c r="AL7500" s="309"/>
    </row>
    <row r="7501" spans="38:38">
      <c r="AL7501" s="309"/>
    </row>
    <row r="7502" spans="38:38">
      <c r="AL7502" s="309"/>
    </row>
    <row r="7503" spans="38:38">
      <c r="AL7503" s="309"/>
    </row>
    <row r="7504" spans="38:38">
      <c r="AL7504" s="309"/>
    </row>
    <row r="7505" spans="38:38">
      <c r="AL7505" s="309"/>
    </row>
    <row r="7506" spans="38:38">
      <c r="AL7506" s="309"/>
    </row>
    <row r="7507" spans="38:38">
      <c r="AL7507" s="309"/>
    </row>
    <row r="7508" spans="38:38">
      <c r="AL7508" s="309"/>
    </row>
    <row r="7509" spans="38:38">
      <c r="AL7509" s="309"/>
    </row>
    <row r="7510" spans="38:38">
      <c r="AL7510" s="309"/>
    </row>
    <row r="7511" spans="38:38">
      <c r="AL7511" s="309"/>
    </row>
    <row r="7512" spans="38:38">
      <c r="AL7512" s="309"/>
    </row>
    <row r="7513" spans="38:38">
      <c r="AL7513" s="309"/>
    </row>
    <row r="7514" spans="38:38">
      <c r="AL7514" s="309"/>
    </row>
    <row r="7515" spans="38:38">
      <c r="AL7515" s="309"/>
    </row>
    <row r="7516" spans="38:38">
      <c r="AL7516" s="309"/>
    </row>
    <row r="7517" spans="38:38">
      <c r="AL7517" s="309"/>
    </row>
    <row r="7518" spans="38:38">
      <c r="AL7518" s="309"/>
    </row>
    <row r="7519" spans="38:38">
      <c r="AL7519" s="309"/>
    </row>
    <row r="7520" spans="38:38">
      <c r="AL7520" s="309"/>
    </row>
    <row r="7521" spans="38:38">
      <c r="AL7521" s="309"/>
    </row>
    <row r="7522" spans="38:38">
      <c r="AL7522" s="309"/>
    </row>
    <row r="7523" spans="38:38">
      <c r="AL7523" s="309"/>
    </row>
    <row r="7524" spans="38:38">
      <c r="AL7524" s="309"/>
    </row>
    <row r="7525" spans="38:38">
      <c r="AL7525" s="309"/>
    </row>
    <row r="7526" spans="38:38">
      <c r="AL7526" s="309"/>
    </row>
    <row r="7527" spans="38:38">
      <c r="AL7527" s="309"/>
    </row>
    <row r="7528" spans="38:38">
      <c r="AL7528" s="309"/>
    </row>
    <row r="7529" spans="38:38">
      <c r="AL7529" s="309"/>
    </row>
    <row r="7530" spans="38:38">
      <c r="AL7530" s="309"/>
    </row>
    <row r="7531" spans="38:38">
      <c r="AL7531" s="309"/>
    </row>
    <row r="7532" spans="38:38">
      <c r="AL7532" s="309"/>
    </row>
    <row r="7533" spans="38:38">
      <c r="AL7533" s="309"/>
    </row>
    <row r="7534" spans="38:38">
      <c r="AL7534" s="309"/>
    </row>
    <row r="7535" spans="38:38">
      <c r="AL7535" s="309"/>
    </row>
    <row r="7536" spans="38:38">
      <c r="AL7536" s="309"/>
    </row>
    <row r="7537" spans="38:38">
      <c r="AL7537" s="309"/>
    </row>
    <row r="7538" spans="38:38">
      <c r="AL7538" s="309"/>
    </row>
    <row r="7539" spans="38:38">
      <c r="AL7539" s="309"/>
    </row>
    <row r="7540" spans="38:38">
      <c r="AL7540" s="309"/>
    </row>
    <row r="7541" spans="38:38">
      <c r="AL7541" s="309"/>
    </row>
    <row r="7542" spans="38:38">
      <c r="AL7542" s="309"/>
    </row>
    <row r="7543" spans="38:38">
      <c r="AL7543" s="309"/>
    </row>
    <row r="7544" spans="38:38">
      <c r="AL7544" s="309"/>
    </row>
    <row r="7545" spans="38:38">
      <c r="AL7545" s="309"/>
    </row>
    <row r="7546" spans="38:38">
      <c r="AL7546" s="309"/>
    </row>
    <row r="7547" spans="38:38">
      <c r="AL7547" s="309"/>
    </row>
    <row r="7548" spans="38:38">
      <c r="AL7548" s="309"/>
    </row>
    <row r="7549" spans="38:38">
      <c r="AL7549" s="309"/>
    </row>
    <row r="7550" spans="38:38">
      <c r="AL7550" s="309"/>
    </row>
    <row r="7551" spans="38:38">
      <c r="AL7551" s="309"/>
    </row>
    <row r="7552" spans="38:38">
      <c r="AL7552" s="309"/>
    </row>
    <row r="7553" spans="38:38">
      <c r="AL7553" s="309"/>
    </row>
    <row r="7554" spans="38:38">
      <c r="AL7554" s="309"/>
    </row>
    <row r="7555" spans="38:38">
      <c r="AL7555" s="309"/>
    </row>
    <row r="7556" spans="38:38">
      <c r="AL7556" s="309"/>
    </row>
    <row r="7557" spans="38:38">
      <c r="AL7557" s="309"/>
    </row>
    <row r="7558" spans="38:38">
      <c r="AL7558" s="309"/>
    </row>
    <row r="7559" spans="38:38">
      <c r="AL7559" s="309"/>
    </row>
    <row r="7560" spans="38:38">
      <c r="AL7560" s="309"/>
    </row>
    <row r="7561" spans="38:38">
      <c r="AL7561" s="309"/>
    </row>
    <row r="7562" spans="38:38">
      <c r="AL7562" s="309"/>
    </row>
    <row r="7563" spans="38:38">
      <c r="AL7563" s="309"/>
    </row>
    <row r="7564" spans="38:38">
      <c r="AL7564" s="309"/>
    </row>
    <row r="7565" spans="38:38">
      <c r="AL7565" s="309"/>
    </row>
    <row r="7566" spans="38:38">
      <c r="AL7566" s="309"/>
    </row>
    <row r="7567" spans="38:38">
      <c r="AL7567" s="309"/>
    </row>
    <row r="7568" spans="38:38">
      <c r="AL7568" s="309"/>
    </row>
    <row r="7569" spans="38:38">
      <c r="AL7569" s="309"/>
    </row>
    <row r="7570" spans="38:38">
      <c r="AL7570" s="309"/>
    </row>
    <row r="7571" spans="38:38">
      <c r="AL7571" s="309"/>
    </row>
    <row r="7572" spans="38:38">
      <c r="AL7572" s="309"/>
    </row>
    <row r="7573" spans="38:38">
      <c r="AL7573" s="309"/>
    </row>
    <row r="7574" spans="38:38">
      <c r="AL7574" s="309"/>
    </row>
    <row r="7575" spans="38:38">
      <c r="AL7575" s="309"/>
    </row>
    <row r="7576" spans="38:38">
      <c r="AL7576" s="309"/>
    </row>
    <row r="7577" spans="38:38">
      <c r="AL7577" s="309"/>
    </row>
    <row r="7578" spans="38:38">
      <c r="AL7578" s="309"/>
    </row>
    <row r="7579" spans="38:38">
      <c r="AL7579" s="309"/>
    </row>
    <row r="7580" spans="38:38">
      <c r="AL7580" s="309"/>
    </row>
    <row r="7581" spans="38:38">
      <c r="AL7581" s="309"/>
    </row>
    <row r="7582" spans="38:38">
      <c r="AL7582" s="309"/>
    </row>
    <row r="7583" spans="38:38">
      <c r="AL7583" s="309"/>
    </row>
    <row r="7584" spans="38:38">
      <c r="AL7584" s="309"/>
    </row>
    <row r="7585" spans="38:38">
      <c r="AL7585" s="309"/>
    </row>
    <row r="7586" spans="38:38">
      <c r="AL7586" s="309"/>
    </row>
    <row r="7587" spans="38:38">
      <c r="AL7587" s="309"/>
    </row>
    <row r="7588" spans="38:38">
      <c r="AL7588" s="309"/>
    </row>
    <row r="7589" spans="38:38">
      <c r="AL7589" s="309"/>
    </row>
    <row r="7590" spans="38:38">
      <c r="AL7590" s="309"/>
    </row>
    <row r="7591" spans="38:38">
      <c r="AL7591" s="309"/>
    </row>
    <row r="7592" spans="38:38">
      <c r="AL7592" s="309"/>
    </row>
    <row r="7593" spans="38:38">
      <c r="AL7593" s="309"/>
    </row>
    <row r="7594" spans="38:38">
      <c r="AL7594" s="309"/>
    </row>
    <row r="7595" spans="38:38">
      <c r="AL7595" s="309"/>
    </row>
    <row r="7596" spans="38:38">
      <c r="AL7596" s="309"/>
    </row>
    <row r="7597" spans="38:38">
      <c r="AL7597" s="309"/>
    </row>
    <row r="7598" spans="38:38">
      <c r="AL7598" s="309"/>
    </row>
    <row r="7599" spans="38:38">
      <c r="AL7599" s="309"/>
    </row>
    <row r="7600" spans="38:38">
      <c r="AL7600" s="309"/>
    </row>
    <row r="7601" spans="38:38">
      <c r="AL7601" s="309"/>
    </row>
    <row r="7602" spans="38:38">
      <c r="AL7602" s="309"/>
    </row>
    <row r="7603" spans="38:38">
      <c r="AL7603" s="309"/>
    </row>
    <row r="7604" spans="38:38">
      <c r="AL7604" s="309"/>
    </row>
    <row r="7605" spans="38:38">
      <c r="AL7605" s="309"/>
    </row>
    <row r="7606" spans="38:38">
      <c r="AL7606" s="309"/>
    </row>
    <row r="7607" spans="38:38">
      <c r="AL7607" s="309"/>
    </row>
    <row r="7608" spans="38:38">
      <c r="AL7608" s="309"/>
    </row>
    <row r="7609" spans="38:38">
      <c r="AL7609" s="309"/>
    </row>
    <row r="7610" spans="38:38">
      <c r="AL7610" s="309"/>
    </row>
    <row r="7611" spans="38:38">
      <c r="AL7611" s="309"/>
    </row>
    <row r="7612" spans="38:38">
      <c r="AL7612" s="309"/>
    </row>
    <row r="7613" spans="38:38">
      <c r="AL7613" s="309"/>
    </row>
    <row r="7614" spans="38:38">
      <c r="AL7614" s="309"/>
    </row>
    <row r="7615" spans="38:38">
      <c r="AL7615" s="309"/>
    </row>
    <row r="7616" spans="38:38">
      <c r="AL7616" s="309"/>
    </row>
    <row r="7617" spans="38:38">
      <c r="AL7617" s="309"/>
    </row>
    <row r="7618" spans="38:38">
      <c r="AL7618" s="309"/>
    </row>
    <row r="7619" spans="38:38">
      <c r="AL7619" s="309"/>
    </row>
    <row r="7620" spans="38:38">
      <c r="AL7620" s="309"/>
    </row>
    <row r="7621" spans="38:38">
      <c r="AL7621" s="309"/>
    </row>
    <row r="7622" spans="38:38">
      <c r="AL7622" s="309"/>
    </row>
    <row r="7623" spans="38:38">
      <c r="AL7623" s="309"/>
    </row>
    <row r="7624" spans="38:38">
      <c r="AL7624" s="309"/>
    </row>
    <row r="7625" spans="38:38">
      <c r="AL7625" s="309"/>
    </row>
    <row r="7626" spans="38:38">
      <c r="AL7626" s="309"/>
    </row>
    <row r="7627" spans="38:38">
      <c r="AL7627" s="309"/>
    </row>
    <row r="7628" spans="38:38">
      <c r="AL7628" s="309"/>
    </row>
    <row r="7629" spans="38:38">
      <c r="AL7629" s="309"/>
    </row>
    <row r="7630" spans="38:38">
      <c r="AL7630" s="309"/>
    </row>
    <row r="7631" spans="38:38">
      <c r="AL7631" s="309"/>
    </row>
    <row r="7632" spans="38:38">
      <c r="AL7632" s="309"/>
    </row>
    <row r="7633" spans="38:38">
      <c r="AL7633" s="309"/>
    </row>
    <row r="7634" spans="38:38">
      <c r="AL7634" s="309"/>
    </row>
    <row r="7635" spans="38:38">
      <c r="AL7635" s="309"/>
    </row>
    <row r="7636" spans="38:38">
      <c r="AL7636" s="309"/>
    </row>
    <row r="7637" spans="38:38">
      <c r="AL7637" s="309"/>
    </row>
    <row r="7638" spans="38:38">
      <c r="AL7638" s="309"/>
    </row>
    <row r="7639" spans="38:38">
      <c r="AL7639" s="309"/>
    </row>
    <row r="7640" spans="38:38">
      <c r="AL7640" s="309"/>
    </row>
    <row r="7641" spans="38:38">
      <c r="AL7641" s="309"/>
    </row>
    <row r="7642" spans="38:38">
      <c r="AL7642" s="309"/>
    </row>
    <row r="7643" spans="38:38">
      <c r="AL7643" s="309"/>
    </row>
    <row r="7644" spans="38:38">
      <c r="AL7644" s="309"/>
    </row>
    <row r="7645" spans="38:38">
      <c r="AL7645" s="309"/>
    </row>
    <row r="7646" spans="38:38">
      <c r="AL7646" s="309"/>
    </row>
    <row r="7647" spans="38:38">
      <c r="AL7647" s="309"/>
    </row>
    <row r="7648" spans="38:38">
      <c r="AL7648" s="309"/>
    </row>
    <row r="7649" spans="38:38">
      <c r="AL7649" s="309"/>
    </row>
    <row r="7650" spans="38:38">
      <c r="AL7650" s="309"/>
    </row>
    <row r="7651" spans="38:38">
      <c r="AL7651" s="309"/>
    </row>
    <row r="7652" spans="38:38">
      <c r="AL7652" s="309"/>
    </row>
    <row r="7653" spans="38:38">
      <c r="AL7653" s="309"/>
    </row>
    <row r="7654" spans="38:38">
      <c r="AL7654" s="309"/>
    </row>
    <row r="7655" spans="38:38">
      <c r="AL7655" s="309"/>
    </row>
    <row r="7656" spans="38:38">
      <c r="AL7656" s="309"/>
    </row>
    <row r="7657" spans="38:38">
      <c r="AL7657" s="309"/>
    </row>
    <row r="7658" spans="38:38">
      <c r="AL7658" s="309"/>
    </row>
    <row r="7659" spans="38:38">
      <c r="AL7659" s="309"/>
    </row>
    <row r="7660" spans="38:38">
      <c r="AL7660" s="309"/>
    </row>
    <row r="7661" spans="38:38">
      <c r="AL7661" s="309"/>
    </row>
    <row r="7662" spans="38:38">
      <c r="AL7662" s="309"/>
    </row>
    <row r="7663" spans="38:38">
      <c r="AL7663" s="309"/>
    </row>
    <row r="7664" spans="38:38">
      <c r="AL7664" s="309"/>
    </row>
    <row r="7665" spans="38:38">
      <c r="AL7665" s="309"/>
    </row>
    <row r="7666" spans="38:38">
      <c r="AL7666" s="309"/>
    </row>
    <row r="7667" spans="38:38">
      <c r="AL7667" s="309"/>
    </row>
    <row r="7668" spans="38:38">
      <c r="AL7668" s="309"/>
    </row>
    <row r="7669" spans="38:38">
      <c r="AL7669" s="309"/>
    </row>
    <row r="7670" spans="38:38">
      <c r="AL7670" s="309"/>
    </row>
    <row r="7671" spans="38:38">
      <c r="AL7671" s="309"/>
    </row>
    <row r="7672" spans="38:38">
      <c r="AL7672" s="309"/>
    </row>
    <row r="7673" spans="38:38">
      <c r="AL7673" s="309"/>
    </row>
    <row r="7674" spans="38:38">
      <c r="AL7674" s="309"/>
    </row>
    <row r="7675" spans="38:38">
      <c r="AL7675" s="309"/>
    </row>
    <row r="7676" spans="38:38">
      <c r="AL7676" s="309"/>
    </row>
    <row r="7677" spans="38:38">
      <c r="AL7677" s="309"/>
    </row>
    <row r="7678" spans="38:38">
      <c r="AL7678" s="309"/>
    </row>
    <row r="7679" spans="38:38">
      <c r="AL7679" s="309"/>
    </row>
    <row r="7680" spans="38:38">
      <c r="AL7680" s="309"/>
    </row>
    <row r="7681" spans="38:38">
      <c r="AL7681" s="309"/>
    </row>
    <row r="7682" spans="38:38">
      <c r="AL7682" s="309"/>
    </row>
    <row r="7683" spans="38:38">
      <c r="AL7683" s="309"/>
    </row>
    <row r="7684" spans="38:38">
      <c r="AL7684" s="309"/>
    </row>
    <row r="7685" spans="38:38">
      <c r="AL7685" s="309"/>
    </row>
    <row r="7686" spans="38:38">
      <c r="AL7686" s="309"/>
    </row>
    <row r="7687" spans="38:38">
      <c r="AL7687" s="309"/>
    </row>
    <row r="7688" spans="38:38">
      <c r="AL7688" s="309"/>
    </row>
    <row r="7689" spans="38:38">
      <c r="AL7689" s="309"/>
    </row>
    <row r="7690" spans="38:38">
      <c r="AL7690" s="309"/>
    </row>
    <row r="7691" spans="38:38">
      <c r="AL7691" s="309"/>
    </row>
    <row r="7692" spans="38:38">
      <c r="AL7692" s="309"/>
    </row>
    <row r="7693" spans="38:38">
      <c r="AL7693" s="309"/>
    </row>
    <row r="7694" spans="38:38">
      <c r="AL7694" s="309"/>
    </row>
    <row r="7695" spans="38:38">
      <c r="AL7695" s="309"/>
    </row>
    <row r="7696" spans="38:38">
      <c r="AL7696" s="309"/>
    </row>
    <row r="7697" spans="38:38">
      <c r="AL7697" s="309"/>
    </row>
    <row r="7698" spans="38:38">
      <c r="AL7698" s="309"/>
    </row>
    <row r="7699" spans="38:38">
      <c r="AL7699" s="309"/>
    </row>
    <row r="7700" spans="38:38">
      <c r="AL7700" s="309"/>
    </row>
    <row r="7701" spans="38:38">
      <c r="AL7701" s="309"/>
    </row>
    <row r="7702" spans="38:38">
      <c r="AL7702" s="309"/>
    </row>
    <row r="7703" spans="38:38">
      <c r="AL7703" s="309"/>
    </row>
    <row r="7704" spans="38:38">
      <c r="AL7704" s="309"/>
    </row>
    <row r="7705" spans="38:38">
      <c r="AL7705" s="309"/>
    </row>
    <row r="7706" spans="38:38">
      <c r="AL7706" s="309"/>
    </row>
    <row r="7707" spans="38:38">
      <c r="AL7707" s="309"/>
    </row>
    <row r="7708" spans="38:38">
      <c r="AL7708" s="309"/>
    </row>
    <row r="7709" spans="38:38">
      <c r="AL7709" s="309"/>
    </row>
    <row r="7710" spans="38:38">
      <c r="AL7710" s="309"/>
    </row>
    <row r="7711" spans="38:38">
      <c r="AL7711" s="309"/>
    </row>
    <row r="7712" spans="38:38">
      <c r="AL7712" s="309"/>
    </row>
    <row r="7713" spans="38:38">
      <c r="AL7713" s="309"/>
    </row>
    <row r="7714" spans="38:38">
      <c r="AL7714" s="309"/>
    </row>
    <row r="7715" spans="38:38">
      <c r="AL7715" s="309"/>
    </row>
    <row r="7716" spans="38:38">
      <c r="AL7716" s="309"/>
    </row>
    <row r="7717" spans="38:38">
      <c r="AL7717" s="309"/>
    </row>
    <row r="7718" spans="38:38">
      <c r="AL7718" s="309"/>
    </row>
    <row r="7719" spans="38:38">
      <c r="AL7719" s="309"/>
    </row>
    <row r="7720" spans="38:38">
      <c r="AL7720" s="309"/>
    </row>
    <row r="7721" spans="38:38">
      <c r="AL7721" s="309"/>
    </row>
    <row r="7722" spans="38:38">
      <c r="AL7722" s="309"/>
    </row>
    <row r="7723" spans="38:38">
      <c r="AL7723" s="309"/>
    </row>
    <row r="7724" spans="38:38">
      <c r="AL7724" s="309"/>
    </row>
    <row r="7725" spans="38:38">
      <c r="AL7725" s="309"/>
    </row>
    <row r="7726" spans="38:38">
      <c r="AL7726" s="309"/>
    </row>
    <row r="7727" spans="38:38">
      <c r="AL7727" s="309"/>
    </row>
    <row r="7728" spans="38:38">
      <c r="AL7728" s="309"/>
    </row>
    <row r="7729" spans="38:38">
      <c r="AL7729" s="309"/>
    </row>
    <row r="7730" spans="38:38">
      <c r="AL7730" s="309"/>
    </row>
    <row r="7731" spans="38:38">
      <c r="AL7731" s="309"/>
    </row>
    <row r="7732" spans="38:38">
      <c r="AL7732" s="309"/>
    </row>
    <row r="7733" spans="38:38">
      <c r="AL7733" s="309"/>
    </row>
    <row r="7734" spans="38:38">
      <c r="AL7734" s="309"/>
    </row>
    <row r="7735" spans="38:38">
      <c r="AL7735" s="309"/>
    </row>
    <row r="7736" spans="38:38">
      <c r="AL7736" s="309"/>
    </row>
    <row r="7737" spans="38:38">
      <c r="AL7737" s="309"/>
    </row>
    <row r="7738" spans="38:38">
      <c r="AL7738" s="309"/>
    </row>
    <row r="7739" spans="38:38">
      <c r="AL7739" s="309"/>
    </row>
    <row r="7740" spans="38:38">
      <c r="AL7740" s="309"/>
    </row>
    <row r="7741" spans="38:38">
      <c r="AL7741" s="309"/>
    </row>
    <row r="7742" spans="38:38">
      <c r="AL7742" s="309"/>
    </row>
    <row r="7743" spans="38:38">
      <c r="AL7743" s="309"/>
    </row>
    <row r="7744" spans="38:38">
      <c r="AL7744" s="309"/>
    </row>
    <row r="7745" spans="38:38">
      <c r="AL7745" s="309"/>
    </row>
    <row r="7746" spans="38:38">
      <c r="AL7746" s="309"/>
    </row>
    <row r="7747" spans="38:38">
      <c r="AL7747" s="309"/>
    </row>
    <row r="7748" spans="38:38">
      <c r="AL7748" s="309"/>
    </row>
    <row r="7749" spans="38:38">
      <c r="AL7749" s="309"/>
    </row>
    <row r="7750" spans="38:38">
      <c r="AL7750" s="309"/>
    </row>
    <row r="7751" spans="38:38">
      <c r="AL7751" s="309"/>
    </row>
    <row r="7752" spans="38:38">
      <c r="AL7752" s="309"/>
    </row>
    <row r="7753" spans="38:38">
      <c r="AL7753" s="309"/>
    </row>
    <row r="7754" spans="38:38">
      <c r="AL7754" s="309"/>
    </row>
    <row r="7755" spans="38:38">
      <c r="AL7755" s="309"/>
    </row>
    <row r="7756" spans="38:38">
      <c r="AL7756" s="309"/>
    </row>
    <row r="7757" spans="38:38">
      <c r="AL7757" s="309"/>
    </row>
    <row r="7758" spans="38:38">
      <c r="AL7758" s="309"/>
    </row>
    <row r="7759" spans="38:38">
      <c r="AL7759" s="309"/>
    </row>
    <row r="7760" spans="38:38">
      <c r="AL7760" s="309"/>
    </row>
    <row r="7761" spans="38:38">
      <c r="AL7761" s="309"/>
    </row>
    <row r="7762" spans="38:38">
      <c r="AL7762" s="309"/>
    </row>
    <row r="7763" spans="38:38">
      <c r="AL7763" s="309"/>
    </row>
    <row r="7764" spans="38:38">
      <c r="AL7764" s="309"/>
    </row>
    <row r="7765" spans="38:38">
      <c r="AL7765" s="309"/>
    </row>
    <row r="7766" spans="38:38">
      <c r="AL7766" s="309"/>
    </row>
    <row r="7767" spans="38:38">
      <c r="AL7767" s="309"/>
    </row>
    <row r="7768" spans="38:38">
      <c r="AL7768" s="309"/>
    </row>
    <row r="7769" spans="38:38">
      <c r="AL7769" s="309"/>
    </row>
    <row r="7770" spans="38:38">
      <c r="AL7770" s="309"/>
    </row>
    <row r="7771" spans="38:38">
      <c r="AL7771" s="309"/>
    </row>
    <row r="7772" spans="38:38">
      <c r="AL7772" s="309"/>
    </row>
    <row r="7773" spans="38:38">
      <c r="AL7773" s="309"/>
    </row>
    <row r="7774" spans="38:38">
      <c r="AL7774" s="309"/>
    </row>
    <row r="7775" spans="38:38">
      <c r="AL7775" s="309"/>
    </row>
    <row r="7776" spans="38:38">
      <c r="AL7776" s="309"/>
    </row>
    <row r="7777" spans="38:38">
      <c r="AL7777" s="309"/>
    </row>
    <row r="7778" spans="38:38">
      <c r="AL7778" s="309"/>
    </row>
    <row r="7779" spans="38:38">
      <c r="AL7779" s="309"/>
    </row>
    <row r="7780" spans="38:38">
      <c r="AL7780" s="309"/>
    </row>
    <row r="7781" spans="38:38">
      <c r="AL7781" s="309"/>
    </row>
    <row r="7782" spans="38:38">
      <c r="AL7782" s="309"/>
    </row>
    <row r="7783" spans="38:38">
      <c r="AL7783" s="309"/>
    </row>
    <row r="7784" spans="38:38">
      <c r="AL7784" s="309"/>
    </row>
    <row r="7785" spans="38:38">
      <c r="AL7785" s="309"/>
    </row>
    <row r="7786" spans="38:38">
      <c r="AL7786" s="309"/>
    </row>
    <row r="7787" spans="38:38">
      <c r="AL7787" s="309"/>
    </row>
    <row r="7788" spans="38:38">
      <c r="AL7788" s="309"/>
    </row>
    <row r="7789" spans="38:38">
      <c r="AL7789" s="309"/>
    </row>
    <row r="7790" spans="38:38">
      <c r="AL7790" s="309"/>
    </row>
    <row r="7791" spans="38:38">
      <c r="AL7791" s="309"/>
    </row>
    <row r="7792" spans="38:38">
      <c r="AL7792" s="309"/>
    </row>
    <row r="7793" spans="38:38">
      <c r="AL7793" s="309"/>
    </row>
    <row r="7794" spans="38:38">
      <c r="AL7794" s="309"/>
    </row>
    <row r="7795" spans="38:38">
      <c r="AL7795" s="309"/>
    </row>
    <row r="7796" spans="38:38">
      <c r="AL7796" s="309"/>
    </row>
    <row r="7797" spans="38:38">
      <c r="AL7797" s="309"/>
    </row>
    <row r="7798" spans="38:38">
      <c r="AL7798" s="309"/>
    </row>
    <row r="7799" spans="38:38">
      <c r="AL7799" s="309"/>
    </row>
    <row r="7800" spans="38:38">
      <c r="AL7800" s="309"/>
    </row>
    <row r="7801" spans="38:38">
      <c r="AL7801" s="309"/>
    </row>
    <row r="7802" spans="38:38">
      <c r="AL7802" s="309"/>
    </row>
    <row r="7803" spans="38:38">
      <c r="AL7803" s="309"/>
    </row>
    <row r="7804" spans="38:38">
      <c r="AL7804" s="309"/>
    </row>
    <row r="7805" spans="38:38">
      <c r="AL7805" s="309"/>
    </row>
    <row r="7806" spans="38:38">
      <c r="AL7806" s="309"/>
    </row>
    <row r="7807" spans="38:38">
      <c r="AL7807" s="309"/>
    </row>
    <row r="7808" spans="38:38">
      <c r="AL7808" s="309"/>
    </row>
    <row r="7809" spans="38:38">
      <c r="AL7809" s="309"/>
    </row>
    <row r="7810" spans="38:38">
      <c r="AL7810" s="309"/>
    </row>
    <row r="7811" spans="38:38">
      <c r="AL7811" s="309"/>
    </row>
    <row r="7812" spans="38:38">
      <c r="AL7812" s="309"/>
    </row>
    <row r="7813" spans="38:38">
      <c r="AL7813" s="309"/>
    </row>
    <row r="7814" spans="38:38">
      <c r="AL7814" s="309"/>
    </row>
    <row r="7815" spans="38:38">
      <c r="AL7815" s="309"/>
    </row>
    <row r="7816" spans="38:38">
      <c r="AL7816" s="309"/>
    </row>
    <row r="7817" spans="38:38">
      <c r="AL7817" s="309"/>
    </row>
    <row r="7818" spans="38:38">
      <c r="AL7818" s="309"/>
    </row>
    <row r="7819" spans="38:38">
      <c r="AL7819" s="309"/>
    </row>
    <row r="7820" spans="38:38">
      <c r="AL7820" s="309"/>
    </row>
    <row r="7821" spans="38:38">
      <c r="AL7821" s="309"/>
    </row>
    <row r="7822" spans="38:38">
      <c r="AL7822" s="309"/>
    </row>
    <row r="7823" spans="38:38">
      <c r="AL7823" s="309"/>
    </row>
    <row r="7824" spans="38:38">
      <c r="AL7824" s="309"/>
    </row>
    <row r="7825" spans="38:38">
      <c r="AL7825" s="309"/>
    </row>
    <row r="7826" spans="38:38">
      <c r="AL7826" s="309"/>
    </row>
    <row r="7827" spans="38:38">
      <c r="AL7827" s="309"/>
    </row>
    <row r="7828" spans="38:38">
      <c r="AL7828" s="309"/>
    </row>
    <row r="7829" spans="38:38">
      <c r="AL7829" s="309"/>
    </row>
    <row r="7830" spans="38:38">
      <c r="AL7830" s="309"/>
    </row>
    <row r="7831" spans="38:38">
      <c r="AL7831" s="309"/>
    </row>
    <row r="7832" spans="38:38">
      <c r="AL7832" s="309"/>
    </row>
    <row r="7833" spans="38:38">
      <c r="AL7833" s="309"/>
    </row>
    <row r="7834" spans="38:38">
      <c r="AL7834" s="309"/>
    </row>
    <row r="7835" spans="38:38">
      <c r="AL7835" s="309"/>
    </row>
    <row r="7836" spans="38:38">
      <c r="AL7836" s="309"/>
    </row>
    <row r="7837" spans="38:38">
      <c r="AL7837" s="309"/>
    </row>
    <row r="7838" spans="38:38">
      <c r="AL7838" s="309"/>
    </row>
    <row r="7839" spans="38:38">
      <c r="AL7839" s="309"/>
    </row>
    <row r="7840" spans="38:38">
      <c r="AL7840" s="309"/>
    </row>
    <row r="7841" spans="38:38">
      <c r="AL7841" s="309"/>
    </row>
    <row r="7842" spans="38:38">
      <c r="AL7842" s="309"/>
    </row>
    <row r="7843" spans="38:38">
      <c r="AL7843" s="309"/>
    </row>
    <row r="7844" spans="38:38">
      <c r="AL7844" s="309"/>
    </row>
    <row r="7845" spans="38:38">
      <c r="AL7845" s="309"/>
    </row>
    <row r="7846" spans="38:38">
      <c r="AL7846" s="309"/>
    </row>
    <row r="7847" spans="38:38">
      <c r="AL7847" s="309"/>
    </row>
    <row r="7848" spans="38:38">
      <c r="AL7848" s="309"/>
    </row>
    <row r="7849" spans="38:38">
      <c r="AL7849" s="309"/>
    </row>
    <row r="7850" spans="38:38">
      <c r="AL7850" s="309"/>
    </row>
    <row r="7851" spans="38:38">
      <c r="AL7851" s="309"/>
    </row>
    <row r="7852" spans="38:38">
      <c r="AL7852" s="309"/>
    </row>
    <row r="7853" spans="38:38">
      <c r="AL7853" s="309"/>
    </row>
    <row r="7854" spans="38:38">
      <c r="AL7854" s="309"/>
    </row>
    <row r="7855" spans="38:38">
      <c r="AL7855" s="309"/>
    </row>
    <row r="7856" spans="38:38">
      <c r="AL7856" s="309"/>
    </row>
    <row r="7857" spans="38:38">
      <c r="AL7857" s="309"/>
    </row>
    <row r="7858" spans="38:38">
      <c r="AL7858" s="309"/>
    </row>
    <row r="7859" spans="38:38">
      <c r="AL7859" s="309"/>
    </row>
    <row r="7860" spans="38:38">
      <c r="AL7860" s="309"/>
    </row>
    <row r="7861" spans="38:38">
      <c r="AL7861" s="309"/>
    </row>
    <row r="7862" spans="38:38">
      <c r="AL7862" s="309"/>
    </row>
    <row r="7863" spans="38:38">
      <c r="AL7863" s="309"/>
    </row>
    <row r="7864" spans="38:38">
      <c r="AL7864" s="309"/>
    </row>
    <row r="7865" spans="38:38">
      <c r="AL7865" s="309"/>
    </row>
    <row r="7866" spans="38:38">
      <c r="AL7866" s="309"/>
    </row>
    <row r="7867" spans="38:38">
      <c r="AL7867" s="309"/>
    </row>
    <row r="7868" spans="38:38">
      <c r="AL7868" s="309"/>
    </row>
    <row r="7869" spans="38:38">
      <c r="AL7869" s="309"/>
    </row>
    <row r="7870" spans="38:38">
      <c r="AL7870" s="309"/>
    </row>
    <row r="7871" spans="38:38">
      <c r="AL7871" s="309"/>
    </row>
    <row r="7872" spans="38:38">
      <c r="AL7872" s="309"/>
    </row>
    <row r="7873" spans="38:38">
      <c r="AL7873" s="309"/>
    </row>
    <row r="7874" spans="38:38">
      <c r="AL7874" s="309"/>
    </row>
    <row r="7875" spans="38:38">
      <c r="AL7875" s="309"/>
    </row>
    <row r="7876" spans="38:38">
      <c r="AL7876" s="309"/>
    </row>
    <row r="7877" spans="38:38">
      <c r="AL7877" s="309"/>
    </row>
    <row r="7878" spans="38:38">
      <c r="AL7878" s="309"/>
    </row>
    <row r="7879" spans="38:38">
      <c r="AL7879" s="309"/>
    </row>
    <row r="7880" spans="38:38">
      <c r="AL7880" s="309"/>
    </row>
    <row r="7881" spans="38:38">
      <c r="AL7881" s="309"/>
    </row>
    <row r="7882" spans="38:38">
      <c r="AL7882" s="309"/>
    </row>
    <row r="7883" spans="38:38">
      <c r="AL7883" s="309"/>
    </row>
    <row r="7884" spans="38:38">
      <c r="AL7884" s="309"/>
    </row>
    <row r="7885" spans="38:38">
      <c r="AL7885" s="309"/>
    </row>
    <row r="7886" spans="38:38">
      <c r="AL7886" s="309"/>
    </row>
    <row r="7887" spans="38:38">
      <c r="AL7887" s="309"/>
    </row>
    <row r="7888" spans="38:38">
      <c r="AL7888" s="309"/>
    </row>
    <row r="7889" spans="38:38">
      <c r="AL7889" s="309"/>
    </row>
    <row r="7890" spans="38:38">
      <c r="AL7890" s="309"/>
    </row>
    <row r="7891" spans="38:38">
      <c r="AL7891" s="309"/>
    </row>
    <row r="7892" spans="38:38">
      <c r="AL7892" s="309"/>
    </row>
    <row r="7893" spans="38:38">
      <c r="AL7893" s="309"/>
    </row>
    <row r="7894" spans="38:38">
      <c r="AL7894" s="309"/>
    </row>
    <row r="7895" spans="38:38">
      <c r="AL7895" s="309"/>
    </row>
    <row r="7896" spans="38:38">
      <c r="AL7896" s="309"/>
    </row>
    <row r="7897" spans="38:38">
      <c r="AL7897" s="309"/>
    </row>
    <row r="7898" spans="38:38">
      <c r="AL7898" s="309"/>
    </row>
    <row r="7899" spans="38:38">
      <c r="AL7899" s="309"/>
    </row>
    <row r="7900" spans="38:38">
      <c r="AL7900" s="309"/>
    </row>
    <row r="7901" spans="38:38">
      <c r="AL7901" s="309"/>
    </row>
    <row r="7902" spans="38:38">
      <c r="AL7902" s="309"/>
    </row>
    <row r="7903" spans="38:38">
      <c r="AL7903" s="309"/>
    </row>
    <row r="7904" spans="38:38">
      <c r="AL7904" s="309"/>
    </row>
    <row r="7905" spans="38:38">
      <c r="AL7905" s="309"/>
    </row>
    <row r="7906" spans="38:38">
      <c r="AL7906" s="309"/>
    </row>
    <row r="7907" spans="38:38">
      <c r="AL7907" s="309"/>
    </row>
    <row r="7908" spans="38:38">
      <c r="AL7908" s="309"/>
    </row>
    <row r="7909" spans="38:38">
      <c r="AL7909" s="309"/>
    </row>
    <row r="7910" spans="38:38">
      <c r="AL7910" s="309"/>
    </row>
    <row r="7911" spans="38:38">
      <c r="AL7911" s="309"/>
    </row>
    <row r="7912" spans="38:38">
      <c r="AL7912" s="309"/>
    </row>
    <row r="7913" spans="38:38">
      <c r="AL7913" s="309"/>
    </row>
    <row r="7914" spans="38:38">
      <c r="AL7914" s="309"/>
    </row>
    <row r="7915" spans="38:38">
      <c r="AL7915" s="309"/>
    </row>
    <row r="7916" spans="38:38">
      <c r="AL7916" s="309"/>
    </row>
    <row r="7917" spans="38:38">
      <c r="AL7917" s="309"/>
    </row>
    <row r="7918" spans="38:38">
      <c r="AL7918" s="309"/>
    </row>
    <row r="7919" spans="38:38">
      <c r="AL7919" s="309"/>
    </row>
    <row r="7920" spans="38:38">
      <c r="AL7920" s="309"/>
    </row>
    <row r="7921" spans="38:38">
      <c r="AL7921" s="309"/>
    </row>
    <row r="7922" spans="38:38">
      <c r="AL7922" s="309"/>
    </row>
    <row r="7923" spans="38:38">
      <c r="AL7923" s="309"/>
    </row>
    <row r="7924" spans="38:38">
      <c r="AL7924" s="309"/>
    </row>
    <row r="7925" spans="38:38">
      <c r="AL7925" s="309"/>
    </row>
    <row r="7926" spans="38:38">
      <c r="AL7926" s="309"/>
    </row>
    <row r="7927" spans="38:38">
      <c r="AL7927" s="309"/>
    </row>
    <row r="7928" spans="38:38">
      <c r="AL7928" s="309"/>
    </row>
    <row r="7929" spans="38:38">
      <c r="AL7929" s="309"/>
    </row>
    <row r="7930" spans="38:38">
      <c r="AL7930" s="309"/>
    </row>
    <row r="7931" spans="38:38">
      <c r="AL7931" s="309"/>
    </row>
    <row r="7932" spans="38:38">
      <c r="AL7932" s="309"/>
    </row>
    <row r="7933" spans="38:38">
      <c r="AL7933" s="309"/>
    </row>
    <row r="7934" spans="38:38">
      <c r="AL7934" s="309"/>
    </row>
    <row r="7935" spans="38:38">
      <c r="AL7935" s="309"/>
    </row>
    <row r="7936" spans="38:38">
      <c r="AL7936" s="309"/>
    </row>
    <row r="7937" spans="38:38">
      <c r="AL7937" s="309"/>
    </row>
    <row r="7938" spans="38:38">
      <c r="AL7938" s="309"/>
    </row>
    <row r="7939" spans="38:38">
      <c r="AL7939" s="309"/>
    </row>
    <row r="7940" spans="38:38">
      <c r="AL7940" s="309"/>
    </row>
    <row r="7941" spans="38:38">
      <c r="AL7941" s="309"/>
    </row>
    <row r="7942" spans="38:38">
      <c r="AL7942" s="309"/>
    </row>
    <row r="7943" spans="38:38">
      <c r="AL7943" s="309"/>
    </row>
    <row r="7944" spans="38:38">
      <c r="AL7944" s="309"/>
    </row>
    <row r="7945" spans="38:38">
      <c r="AL7945" s="309"/>
    </row>
    <row r="7946" spans="38:38">
      <c r="AL7946" s="309"/>
    </row>
    <row r="7947" spans="38:38">
      <c r="AL7947" s="309"/>
    </row>
    <row r="7948" spans="38:38">
      <c r="AL7948" s="309"/>
    </row>
    <row r="7949" spans="38:38">
      <c r="AL7949" s="309"/>
    </row>
    <row r="7950" spans="38:38">
      <c r="AL7950" s="309"/>
    </row>
    <row r="7951" spans="38:38">
      <c r="AL7951" s="309"/>
    </row>
    <row r="7952" spans="38:38">
      <c r="AL7952" s="309"/>
    </row>
    <row r="7953" spans="38:38">
      <c r="AL7953" s="309"/>
    </row>
    <row r="7954" spans="38:38">
      <c r="AL7954" s="309"/>
    </row>
    <row r="7955" spans="38:38">
      <c r="AL7955" s="309"/>
    </row>
    <row r="7956" spans="38:38">
      <c r="AL7956" s="309"/>
    </row>
    <row r="7957" spans="38:38">
      <c r="AL7957" s="309"/>
    </row>
    <row r="7958" spans="38:38">
      <c r="AL7958" s="309"/>
    </row>
    <row r="7959" spans="38:38">
      <c r="AL7959" s="309"/>
    </row>
    <row r="7960" spans="38:38">
      <c r="AL7960" s="309"/>
    </row>
    <row r="7961" spans="38:38">
      <c r="AL7961" s="309"/>
    </row>
    <row r="7962" spans="38:38">
      <c r="AL7962" s="309"/>
    </row>
    <row r="7963" spans="38:38">
      <c r="AL7963" s="309"/>
    </row>
    <row r="7964" spans="38:38">
      <c r="AL7964" s="309"/>
    </row>
    <row r="7965" spans="38:38">
      <c r="AL7965" s="309"/>
    </row>
    <row r="7966" spans="38:38">
      <c r="AL7966" s="309"/>
    </row>
    <row r="7967" spans="38:38">
      <c r="AL7967" s="309"/>
    </row>
    <row r="7968" spans="38:38">
      <c r="AL7968" s="309"/>
    </row>
    <row r="7969" spans="38:38">
      <c r="AL7969" s="309"/>
    </row>
    <row r="7970" spans="38:38">
      <c r="AL7970" s="309"/>
    </row>
    <row r="7971" spans="38:38">
      <c r="AL7971" s="309"/>
    </row>
    <row r="7972" spans="38:38">
      <c r="AL7972" s="309"/>
    </row>
    <row r="7973" spans="38:38">
      <c r="AL7973" s="309"/>
    </row>
    <row r="7974" spans="38:38">
      <c r="AL7974" s="309"/>
    </row>
    <row r="7975" spans="38:38">
      <c r="AL7975" s="309"/>
    </row>
    <row r="7976" spans="38:38">
      <c r="AL7976" s="309"/>
    </row>
    <row r="7977" spans="38:38">
      <c r="AL7977" s="309"/>
    </row>
    <row r="7978" spans="38:38">
      <c r="AL7978" s="309"/>
    </row>
    <row r="7979" spans="38:38">
      <c r="AL7979" s="309"/>
    </row>
    <row r="7980" spans="38:38">
      <c r="AL7980" s="309"/>
    </row>
    <row r="7981" spans="38:38">
      <c r="AL7981" s="309"/>
    </row>
    <row r="7982" spans="38:38">
      <c r="AL7982" s="309"/>
    </row>
    <row r="7983" spans="38:38">
      <c r="AL7983" s="309"/>
    </row>
    <row r="7984" spans="38:38">
      <c r="AL7984" s="309"/>
    </row>
    <row r="7985" spans="38:38">
      <c r="AL7985" s="309"/>
    </row>
    <row r="7986" spans="38:38">
      <c r="AL7986" s="309"/>
    </row>
    <row r="7987" spans="38:38">
      <c r="AL7987" s="309"/>
    </row>
    <row r="7988" spans="38:38">
      <c r="AL7988" s="309"/>
    </row>
    <row r="7989" spans="38:38">
      <c r="AL7989" s="309"/>
    </row>
    <row r="7990" spans="38:38">
      <c r="AL7990" s="309"/>
    </row>
    <row r="7991" spans="38:38">
      <c r="AL7991" s="309"/>
    </row>
    <row r="7992" spans="38:38">
      <c r="AL7992" s="309"/>
    </row>
    <row r="7993" spans="38:38">
      <c r="AL7993" s="309"/>
    </row>
    <row r="7994" spans="38:38">
      <c r="AL7994" s="309"/>
    </row>
    <row r="7995" spans="38:38">
      <c r="AL7995" s="309"/>
    </row>
    <row r="7996" spans="38:38">
      <c r="AL7996" s="309"/>
    </row>
    <row r="7997" spans="38:38">
      <c r="AL7997" s="309"/>
    </row>
    <row r="7998" spans="38:38">
      <c r="AL7998" s="309"/>
    </row>
    <row r="7999" spans="38:38">
      <c r="AL7999" s="309"/>
    </row>
    <row r="8000" spans="38:38">
      <c r="AL8000" s="309"/>
    </row>
    <row r="8001" spans="38:38">
      <c r="AL8001" s="309"/>
    </row>
    <row r="8002" spans="38:38">
      <c r="AL8002" s="309"/>
    </row>
    <row r="8003" spans="38:38">
      <c r="AL8003" s="309"/>
    </row>
    <row r="8004" spans="38:38">
      <c r="AL8004" s="309"/>
    </row>
    <row r="8005" spans="38:38">
      <c r="AL8005" s="309"/>
    </row>
    <row r="8006" spans="38:38">
      <c r="AL8006" s="309"/>
    </row>
    <row r="8007" spans="38:38">
      <c r="AL8007" s="309"/>
    </row>
    <row r="8008" spans="38:38">
      <c r="AL8008" s="309"/>
    </row>
    <row r="8009" spans="38:38">
      <c r="AL8009" s="309"/>
    </row>
    <row r="8010" spans="38:38">
      <c r="AL8010" s="309"/>
    </row>
    <row r="8011" spans="38:38">
      <c r="AL8011" s="309"/>
    </row>
    <row r="8012" spans="38:38">
      <c r="AL8012" s="309"/>
    </row>
    <row r="8013" spans="38:38">
      <c r="AL8013" s="309"/>
    </row>
    <row r="8014" spans="38:38">
      <c r="AL8014" s="309"/>
    </row>
    <row r="8015" spans="38:38">
      <c r="AL8015" s="309"/>
    </row>
    <row r="8016" spans="38:38">
      <c r="AL8016" s="309"/>
    </row>
    <row r="8017" spans="38:38">
      <c r="AL8017" s="309"/>
    </row>
    <row r="8018" spans="38:38">
      <c r="AL8018" s="309"/>
    </row>
    <row r="8019" spans="38:38">
      <c r="AL8019" s="309"/>
    </row>
    <row r="8020" spans="38:38">
      <c r="AL8020" s="309"/>
    </row>
    <row r="8021" spans="38:38">
      <c r="AL8021" s="309"/>
    </row>
    <row r="8022" spans="38:38">
      <c r="AL8022" s="309"/>
    </row>
    <row r="8023" spans="38:38">
      <c r="AL8023" s="309"/>
    </row>
    <row r="8024" spans="38:38">
      <c r="AL8024" s="309"/>
    </row>
    <row r="8025" spans="38:38">
      <c r="AL8025" s="309"/>
    </row>
    <row r="8026" spans="38:38">
      <c r="AL8026" s="309"/>
    </row>
    <row r="8027" spans="38:38">
      <c r="AL8027" s="309"/>
    </row>
    <row r="8028" spans="38:38">
      <c r="AL8028" s="309"/>
    </row>
    <row r="8029" spans="38:38">
      <c r="AL8029" s="309"/>
    </row>
    <row r="8030" spans="38:38">
      <c r="AL8030" s="309"/>
    </row>
    <row r="8031" spans="38:38">
      <c r="AL8031" s="309"/>
    </row>
    <row r="8032" spans="38:38">
      <c r="AL8032" s="309"/>
    </row>
    <row r="8033" spans="38:38">
      <c r="AL8033" s="309"/>
    </row>
    <row r="8034" spans="38:38">
      <c r="AL8034" s="309"/>
    </row>
    <row r="8035" spans="38:38">
      <c r="AL8035" s="309"/>
    </row>
    <row r="8036" spans="38:38">
      <c r="AL8036" s="309"/>
    </row>
    <row r="8037" spans="38:38">
      <c r="AL8037" s="309"/>
    </row>
    <row r="8038" spans="38:38">
      <c r="AL8038" s="309"/>
    </row>
    <row r="8039" spans="38:38">
      <c r="AL8039" s="309"/>
    </row>
    <row r="8040" spans="38:38">
      <c r="AL8040" s="309"/>
    </row>
    <row r="8041" spans="38:38">
      <c r="AL8041" s="309"/>
    </row>
    <row r="8042" spans="38:38">
      <c r="AL8042" s="309"/>
    </row>
    <row r="8043" spans="38:38">
      <c r="AL8043" s="309"/>
    </row>
    <row r="8044" spans="38:38">
      <c r="AL8044" s="309"/>
    </row>
    <row r="8045" spans="38:38">
      <c r="AL8045" s="309"/>
    </row>
    <row r="8046" spans="38:38">
      <c r="AL8046" s="309"/>
    </row>
    <row r="8047" spans="38:38">
      <c r="AL8047" s="309"/>
    </row>
    <row r="8048" spans="38:38">
      <c r="AL8048" s="309"/>
    </row>
    <row r="8049" spans="38:38">
      <c r="AL8049" s="309"/>
    </row>
    <row r="8050" spans="38:38">
      <c r="AL8050" s="309"/>
    </row>
    <row r="8051" spans="38:38">
      <c r="AL8051" s="309"/>
    </row>
    <row r="8052" spans="38:38">
      <c r="AL8052" s="309"/>
    </row>
    <row r="8053" spans="38:38">
      <c r="AL8053" s="309"/>
    </row>
    <row r="8054" spans="38:38">
      <c r="AL8054" s="309"/>
    </row>
    <row r="8055" spans="38:38">
      <c r="AL8055" s="309"/>
    </row>
    <row r="8056" spans="38:38">
      <c r="AL8056" s="309"/>
    </row>
    <row r="8057" spans="38:38">
      <c r="AL8057" s="309"/>
    </row>
    <row r="8058" spans="38:38">
      <c r="AL8058" s="309"/>
    </row>
    <row r="8059" spans="38:38">
      <c r="AL8059" s="309"/>
    </row>
    <row r="8060" spans="38:38">
      <c r="AL8060" s="309"/>
    </row>
    <row r="8061" spans="38:38">
      <c r="AL8061" s="309"/>
    </row>
    <row r="8062" spans="38:38">
      <c r="AL8062" s="309"/>
    </row>
    <row r="8063" spans="38:38">
      <c r="AL8063" s="309"/>
    </row>
    <row r="8064" spans="38:38">
      <c r="AL8064" s="309"/>
    </row>
    <row r="8065" spans="38:38">
      <c r="AL8065" s="309"/>
    </row>
    <row r="8066" spans="38:38">
      <c r="AL8066" s="309"/>
    </row>
    <row r="8067" spans="38:38">
      <c r="AL8067" s="309"/>
    </row>
    <row r="8068" spans="38:38">
      <c r="AL8068" s="309"/>
    </row>
    <row r="8069" spans="38:38">
      <c r="AL8069" s="309"/>
    </row>
    <row r="8070" spans="38:38">
      <c r="AL8070" s="309"/>
    </row>
    <row r="8071" spans="38:38">
      <c r="AL8071" s="309"/>
    </row>
    <row r="8072" spans="38:38">
      <c r="AL8072" s="309"/>
    </row>
    <row r="8073" spans="38:38">
      <c r="AL8073" s="309"/>
    </row>
    <row r="8074" spans="38:38">
      <c r="AL8074" s="309"/>
    </row>
    <row r="8075" spans="38:38">
      <c r="AL8075" s="309"/>
    </row>
    <row r="8076" spans="38:38">
      <c r="AL8076" s="309"/>
    </row>
    <row r="8077" spans="38:38">
      <c r="AL8077" s="309"/>
    </row>
    <row r="8078" spans="38:38">
      <c r="AL8078" s="309"/>
    </row>
    <row r="8079" spans="38:38">
      <c r="AL8079" s="309"/>
    </row>
    <row r="8080" spans="38:38">
      <c r="AL8080" s="309"/>
    </row>
    <row r="8081" spans="38:38">
      <c r="AL8081" s="309"/>
    </row>
    <row r="8082" spans="38:38">
      <c r="AL8082" s="309"/>
    </row>
    <row r="8083" spans="38:38">
      <c r="AL8083" s="309"/>
    </row>
    <row r="8084" spans="38:38">
      <c r="AL8084" s="309"/>
    </row>
    <row r="8085" spans="38:38">
      <c r="AL8085" s="309"/>
    </row>
    <row r="8086" spans="38:38">
      <c r="AL8086" s="309"/>
    </row>
    <row r="8087" spans="38:38">
      <c r="AL8087" s="309"/>
    </row>
    <row r="8088" spans="38:38">
      <c r="AL8088" s="309"/>
    </row>
    <row r="8089" spans="38:38">
      <c r="AL8089" s="309"/>
    </row>
    <row r="8090" spans="38:38">
      <c r="AL8090" s="309"/>
    </row>
    <row r="8091" spans="38:38">
      <c r="AL8091" s="309"/>
    </row>
    <row r="8092" spans="38:38">
      <c r="AL8092" s="309"/>
    </row>
    <row r="8093" spans="38:38">
      <c r="AL8093" s="309"/>
    </row>
    <row r="8094" spans="38:38">
      <c r="AL8094" s="309"/>
    </row>
    <row r="8095" spans="38:38">
      <c r="AL8095" s="309"/>
    </row>
    <row r="8096" spans="38:38">
      <c r="AL8096" s="309"/>
    </row>
    <row r="8097" spans="38:38">
      <c r="AL8097" s="309"/>
    </row>
    <row r="8098" spans="38:38">
      <c r="AL8098" s="309"/>
    </row>
    <row r="8099" spans="38:38">
      <c r="AL8099" s="309"/>
    </row>
    <row r="8100" spans="38:38">
      <c r="AL8100" s="309"/>
    </row>
    <row r="8101" spans="38:38">
      <c r="AL8101" s="309"/>
    </row>
    <row r="8102" spans="38:38">
      <c r="AL8102" s="309"/>
    </row>
    <row r="8103" spans="38:38">
      <c r="AL8103" s="309"/>
    </row>
    <row r="8104" spans="38:38">
      <c r="AL8104" s="309"/>
    </row>
    <row r="8105" spans="38:38">
      <c r="AL8105" s="309"/>
    </row>
    <row r="8106" spans="38:38">
      <c r="AL8106" s="309"/>
    </row>
    <row r="8107" spans="38:38">
      <c r="AL8107" s="309"/>
    </row>
    <row r="8108" spans="38:38">
      <c r="AL8108" s="309"/>
    </row>
    <row r="8109" spans="38:38">
      <c r="AL8109" s="309"/>
    </row>
    <row r="8110" spans="38:38">
      <c r="AL8110" s="309"/>
    </row>
    <row r="8111" spans="38:38">
      <c r="AL8111" s="309"/>
    </row>
    <row r="8112" spans="38:38">
      <c r="AL8112" s="309"/>
    </row>
    <row r="8113" spans="38:38">
      <c r="AL8113" s="309"/>
    </row>
    <row r="8114" spans="38:38">
      <c r="AL8114" s="309"/>
    </row>
    <row r="8115" spans="38:38">
      <c r="AL8115" s="309"/>
    </row>
    <row r="8116" spans="38:38">
      <c r="AL8116" s="309"/>
    </row>
    <row r="8117" spans="38:38">
      <c r="AL8117" s="309"/>
    </row>
    <row r="8118" spans="38:38">
      <c r="AL8118" s="309"/>
    </row>
    <row r="8119" spans="38:38">
      <c r="AL8119" s="309"/>
    </row>
    <row r="8120" spans="38:38">
      <c r="AL8120" s="309"/>
    </row>
    <row r="8121" spans="38:38">
      <c r="AL8121" s="309"/>
    </row>
    <row r="8122" spans="38:38">
      <c r="AL8122" s="309"/>
    </row>
    <row r="8123" spans="38:38">
      <c r="AL8123" s="309"/>
    </row>
    <row r="8124" spans="38:38">
      <c r="AL8124" s="309"/>
    </row>
    <row r="8125" spans="38:38">
      <c r="AL8125" s="309"/>
    </row>
    <row r="8126" spans="38:38">
      <c r="AL8126" s="309"/>
    </row>
    <row r="8127" spans="38:38">
      <c r="AL8127" s="309"/>
    </row>
    <row r="8128" spans="38:38">
      <c r="AL8128" s="309"/>
    </row>
    <row r="8129" spans="38:38">
      <c r="AL8129" s="309"/>
    </row>
    <row r="8130" spans="38:38">
      <c r="AL8130" s="309"/>
    </row>
    <row r="8131" spans="38:38">
      <c r="AL8131" s="309"/>
    </row>
    <row r="8132" spans="38:38">
      <c r="AL8132" s="309"/>
    </row>
    <row r="8133" spans="38:38">
      <c r="AL8133" s="309"/>
    </row>
    <row r="8134" spans="38:38">
      <c r="AL8134" s="309"/>
    </row>
    <row r="8135" spans="38:38">
      <c r="AL8135" s="309"/>
    </row>
    <row r="8136" spans="38:38">
      <c r="AL8136" s="309"/>
    </row>
    <row r="8137" spans="38:38">
      <c r="AL8137" s="309"/>
    </row>
    <row r="8138" spans="38:38">
      <c r="AL8138" s="309"/>
    </row>
    <row r="8139" spans="38:38">
      <c r="AL8139" s="309"/>
    </row>
    <row r="8140" spans="38:38">
      <c r="AL8140" s="309"/>
    </row>
    <row r="8141" spans="38:38">
      <c r="AL8141" s="309"/>
    </row>
    <row r="8142" spans="38:38">
      <c r="AL8142" s="309"/>
    </row>
    <row r="8143" spans="38:38">
      <c r="AL8143" s="309"/>
    </row>
    <row r="8144" spans="38:38">
      <c r="AL8144" s="309"/>
    </row>
    <row r="8145" spans="38:38">
      <c r="AL8145" s="309"/>
    </row>
    <row r="8146" spans="38:38">
      <c r="AL8146" s="309"/>
    </row>
    <row r="8147" spans="38:38">
      <c r="AL8147" s="309"/>
    </row>
    <row r="8148" spans="38:38">
      <c r="AL8148" s="309"/>
    </row>
    <row r="8149" spans="38:38">
      <c r="AL8149" s="309"/>
    </row>
    <row r="8150" spans="38:38">
      <c r="AL8150" s="309"/>
    </row>
    <row r="8151" spans="38:38">
      <c r="AL8151" s="309"/>
    </row>
    <row r="8152" spans="38:38">
      <c r="AL8152" s="309"/>
    </row>
    <row r="8153" spans="38:38">
      <c r="AL8153" s="309"/>
    </row>
    <row r="8154" spans="38:38">
      <c r="AL8154" s="309"/>
    </row>
    <row r="8155" spans="38:38">
      <c r="AL8155" s="309"/>
    </row>
    <row r="8156" spans="38:38">
      <c r="AL8156" s="309"/>
    </row>
    <row r="8157" spans="38:38">
      <c r="AL8157" s="309"/>
    </row>
    <row r="8158" spans="38:38">
      <c r="AL8158" s="309"/>
    </row>
    <row r="8159" spans="38:38">
      <c r="AL8159" s="309"/>
    </row>
    <row r="8160" spans="38:38">
      <c r="AL8160" s="309"/>
    </row>
    <row r="8161" spans="38:38">
      <c r="AL8161" s="309"/>
    </row>
    <row r="8162" spans="38:38">
      <c r="AL8162" s="309"/>
    </row>
    <row r="8163" spans="38:38">
      <c r="AL8163" s="309"/>
    </row>
    <row r="8164" spans="38:38">
      <c r="AL8164" s="309"/>
    </row>
    <row r="8165" spans="38:38">
      <c r="AL8165" s="309"/>
    </row>
    <row r="8166" spans="38:38">
      <c r="AL8166" s="309"/>
    </row>
    <row r="8167" spans="38:38">
      <c r="AL8167" s="309"/>
    </row>
    <row r="8168" spans="38:38">
      <c r="AL8168" s="309"/>
    </row>
    <row r="8169" spans="38:38">
      <c r="AL8169" s="309"/>
    </row>
    <row r="8170" spans="38:38">
      <c r="AL8170" s="309"/>
    </row>
    <row r="8171" spans="38:38">
      <c r="AL8171" s="309"/>
    </row>
    <row r="8172" spans="38:38">
      <c r="AL8172" s="309"/>
    </row>
    <row r="8173" spans="38:38">
      <c r="AL8173" s="309"/>
    </row>
    <row r="8174" spans="38:38">
      <c r="AL8174" s="309"/>
    </row>
    <row r="8175" spans="38:38">
      <c r="AL8175" s="309"/>
    </row>
    <row r="8176" spans="38:38">
      <c r="AL8176" s="309"/>
    </row>
    <row r="8177" spans="38:38">
      <c r="AL8177" s="309"/>
    </row>
    <row r="8178" spans="38:38">
      <c r="AL8178" s="309"/>
    </row>
    <row r="8179" spans="38:38">
      <c r="AL8179" s="309"/>
    </row>
    <row r="8180" spans="38:38">
      <c r="AL8180" s="309"/>
    </row>
    <row r="8181" spans="38:38">
      <c r="AL8181" s="309"/>
    </row>
    <row r="8182" spans="38:38">
      <c r="AL8182" s="309"/>
    </row>
    <row r="8183" spans="38:38">
      <c r="AL8183" s="309"/>
    </row>
    <row r="8184" spans="38:38">
      <c r="AL8184" s="309"/>
    </row>
    <row r="8185" spans="38:38">
      <c r="AL8185" s="309"/>
    </row>
    <row r="8186" spans="38:38">
      <c r="AL8186" s="309"/>
    </row>
    <row r="8187" spans="38:38">
      <c r="AL8187" s="309"/>
    </row>
    <row r="8188" spans="38:38">
      <c r="AL8188" s="309"/>
    </row>
    <row r="8189" spans="38:38">
      <c r="AL8189" s="309"/>
    </row>
    <row r="8190" spans="38:38">
      <c r="AL8190" s="309"/>
    </row>
    <row r="8191" spans="38:38">
      <c r="AL8191" s="309"/>
    </row>
    <row r="8192" spans="38:38">
      <c r="AL8192" s="309"/>
    </row>
    <row r="8193" spans="38:38">
      <c r="AL8193" s="309"/>
    </row>
    <row r="8194" spans="38:38">
      <c r="AL8194" s="309"/>
    </row>
    <row r="8195" spans="38:38">
      <c r="AL8195" s="309"/>
    </row>
    <row r="8196" spans="38:38">
      <c r="AL8196" s="309"/>
    </row>
    <row r="8197" spans="38:38">
      <c r="AL8197" s="309"/>
    </row>
    <row r="8198" spans="38:38">
      <c r="AL8198" s="309"/>
    </row>
    <row r="8199" spans="38:38">
      <c r="AL8199" s="309"/>
    </row>
    <row r="8200" spans="38:38">
      <c r="AL8200" s="309"/>
    </row>
    <row r="8201" spans="38:38">
      <c r="AL8201" s="309"/>
    </row>
    <row r="8202" spans="38:38">
      <c r="AL8202" s="309"/>
    </row>
    <row r="8203" spans="38:38">
      <c r="AL8203" s="309"/>
    </row>
    <row r="8204" spans="38:38">
      <c r="AL8204" s="309"/>
    </row>
    <row r="8205" spans="38:38">
      <c r="AL8205" s="309"/>
    </row>
    <row r="8206" spans="38:38">
      <c r="AL8206" s="309"/>
    </row>
    <row r="8207" spans="38:38">
      <c r="AL8207" s="309"/>
    </row>
    <row r="8208" spans="38:38">
      <c r="AL8208" s="309"/>
    </row>
    <row r="8209" spans="38:38">
      <c r="AL8209" s="309"/>
    </row>
    <row r="8210" spans="38:38">
      <c r="AL8210" s="309"/>
    </row>
    <row r="8211" spans="38:38">
      <c r="AL8211" s="309"/>
    </row>
    <row r="8212" spans="38:38">
      <c r="AL8212" s="309"/>
    </row>
    <row r="8213" spans="38:38">
      <c r="AL8213" s="309"/>
    </row>
    <row r="8214" spans="38:38">
      <c r="AL8214" s="309"/>
    </row>
    <row r="8215" spans="38:38">
      <c r="AL8215" s="309"/>
    </row>
    <row r="8216" spans="38:38">
      <c r="AL8216" s="309"/>
    </row>
    <row r="8217" spans="38:38">
      <c r="AL8217" s="309"/>
    </row>
    <row r="8218" spans="38:38">
      <c r="AL8218" s="309"/>
    </row>
    <row r="8219" spans="38:38">
      <c r="AL8219" s="309"/>
    </row>
    <row r="8220" spans="38:38">
      <c r="AL8220" s="309"/>
    </row>
    <row r="8221" spans="38:38">
      <c r="AL8221" s="309"/>
    </row>
    <row r="8222" spans="38:38">
      <c r="AL8222" s="309"/>
    </row>
    <row r="8223" spans="38:38">
      <c r="AL8223" s="309"/>
    </row>
    <row r="8224" spans="38:38">
      <c r="AL8224" s="309"/>
    </row>
    <row r="8225" spans="38:38">
      <c r="AL8225" s="309"/>
    </row>
    <row r="8226" spans="38:38">
      <c r="AL8226" s="309"/>
    </row>
    <row r="8227" spans="38:38">
      <c r="AL8227" s="309"/>
    </row>
    <row r="8228" spans="38:38">
      <c r="AL8228" s="309"/>
    </row>
    <row r="8229" spans="38:38">
      <c r="AL8229" s="309"/>
    </row>
    <row r="8230" spans="38:38">
      <c r="AL8230" s="309"/>
    </row>
    <row r="8231" spans="38:38">
      <c r="AL8231" s="309"/>
    </row>
    <row r="8232" spans="38:38">
      <c r="AL8232" s="309"/>
    </row>
    <row r="8233" spans="38:38">
      <c r="AL8233" s="309"/>
    </row>
    <row r="8234" spans="38:38">
      <c r="AL8234" s="309"/>
    </row>
    <row r="8235" spans="38:38">
      <c r="AL8235" s="309"/>
    </row>
    <row r="8236" spans="38:38">
      <c r="AL8236" s="309"/>
    </row>
    <row r="8237" spans="38:38">
      <c r="AL8237" s="309"/>
    </row>
    <row r="8238" spans="38:38">
      <c r="AL8238" s="309"/>
    </row>
    <row r="8239" spans="38:38">
      <c r="AL8239" s="309"/>
    </row>
    <row r="8240" spans="38:38">
      <c r="AL8240" s="309"/>
    </row>
    <row r="8241" spans="38:38">
      <c r="AL8241" s="309"/>
    </row>
    <row r="8242" spans="38:38">
      <c r="AL8242" s="309"/>
    </row>
    <row r="8243" spans="38:38">
      <c r="AL8243" s="309"/>
    </row>
    <row r="8244" spans="38:38">
      <c r="AL8244" s="309"/>
    </row>
    <row r="8245" spans="38:38">
      <c r="AL8245" s="309"/>
    </row>
    <row r="8246" spans="38:38">
      <c r="AL8246" s="309"/>
    </row>
    <row r="8247" spans="38:38">
      <c r="AL8247" s="309"/>
    </row>
    <row r="8248" spans="38:38">
      <c r="AL8248" s="309"/>
    </row>
    <row r="8249" spans="38:38">
      <c r="AL8249" s="309"/>
    </row>
    <row r="8250" spans="38:38">
      <c r="AL8250" s="309"/>
    </row>
    <row r="8251" spans="38:38">
      <c r="AL8251" s="309"/>
    </row>
    <row r="8252" spans="38:38">
      <c r="AL8252" s="309"/>
    </row>
    <row r="8253" spans="38:38">
      <c r="AL8253" s="309"/>
    </row>
    <row r="8254" spans="38:38">
      <c r="AL8254" s="309"/>
    </row>
    <row r="8255" spans="38:38">
      <c r="AL8255" s="309"/>
    </row>
    <row r="8256" spans="38:38">
      <c r="AL8256" s="309"/>
    </row>
    <row r="8257" spans="38:38">
      <c r="AL8257" s="309"/>
    </row>
    <row r="8258" spans="38:38">
      <c r="AL8258" s="309"/>
    </row>
    <row r="8259" spans="38:38">
      <c r="AL8259" s="309"/>
    </row>
    <row r="8260" spans="38:38">
      <c r="AL8260" s="309"/>
    </row>
    <row r="8261" spans="38:38">
      <c r="AL8261" s="309"/>
    </row>
    <row r="8262" spans="38:38">
      <c r="AL8262" s="309"/>
    </row>
    <row r="8263" spans="38:38">
      <c r="AL8263" s="309"/>
    </row>
    <row r="8264" spans="38:38">
      <c r="AL8264" s="309"/>
    </row>
    <row r="8265" spans="38:38">
      <c r="AL8265" s="309"/>
    </row>
    <row r="8266" spans="38:38">
      <c r="AL8266" s="309"/>
    </row>
    <row r="8267" spans="38:38">
      <c r="AL8267" s="309"/>
    </row>
    <row r="8268" spans="38:38">
      <c r="AL8268" s="309"/>
    </row>
    <row r="8269" spans="38:38">
      <c r="AL8269" s="309"/>
    </row>
    <row r="8270" spans="38:38">
      <c r="AL8270" s="309"/>
    </row>
    <row r="8271" spans="38:38">
      <c r="AL8271" s="309"/>
    </row>
    <row r="8272" spans="38:38">
      <c r="AL8272" s="309"/>
    </row>
    <row r="8273" spans="38:38">
      <c r="AL8273" s="309"/>
    </row>
    <row r="8274" spans="38:38">
      <c r="AL8274" s="309"/>
    </row>
    <row r="8275" spans="38:38">
      <c r="AL8275" s="309"/>
    </row>
    <row r="8276" spans="38:38">
      <c r="AL8276" s="309"/>
    </row>
    <row r="8277" spans="38:38">
      <c r="AL8277" s="309"/>
    </row>
    <row r="8278" spans="38:38">
      <c r="AL8278" s="309"/>
    </row>
    <row r="8279" spans="38:38">
      <c r="AL8279" s="309"/>
    </row>
    <row r="8280" spans="38:38">
      <c r="AL8280" s="309"/>
    </row>
    <row r="8281" spans="38:38">
      <c r="AL8281" s="309"/>
    </row>
    <row r="8282" spans="38:38">
      <c r="AL8282" s="309"/>
    </row>
    <row r="8283" spans="38:38">
      <c r="AL8283" s="309"/>
    </row>
    <row r="8284" spans="38:38">
      <c r="AL8284" s="309"/>
    </row>
    <row r="8285" spans="38:38">
      <c r="AL8285" s="309"/>
    </row>
    <row r="8286" spans="38:38">
      <c r="AL8286" s="309"/>
    </row>
    <row r="8287" spans="38:38">
      <c r="AL8287" s="309"/>
    </row>
    <row r="8288" spans="38:38">
      <c r="AL8288" s="309"/>
    </row>
    <row r="8289" spans="38:38">
      <c r="AL8289" s="309"/>
    </row>
    <row r="8290" spans="38:38">
      <c r="AL8290" s="309"/>
    </row>
    <row r="8291" spans="38:38">
      <c r="AL8291" s="309"/>
    </row>
    <row r="8292" spans="38:38">
      <c r="AL8292" s="309"/>
    </row>
    <row r="8293" spans="38:38">
      <c r="AL8293" s="309"/>
    </row>
    <row r="8294" spans="38:38">
      <c r="AL8294" s="309"/>
    </row>
    <row r="8295" spans="38:38">
      <c r="AL8295" s="309"/>
    </row>
    <row r="8296" spans="38:38">
      <c r="AL8296" s="309"/>
    </row>
    <row r="8297" spans="38:38">
      <c r="AL8297" s="309"/>
    </row>
    <row r="8298" spans="38:38">
      <c r="AL8298" s="309"/>
    </row>
    <row r="8299" spans="38:38">
      <c r="AL8299" s="309"/>
    </row>
    <row r="8300" spans="38:38">
      <c r="AL8300" s="309"/>
    </row>
    <row r="8301" spans="38:38">
      <c r="AL8301" s="309"/>
    </row>
    <row r="8302" spans="38:38">
      <c r="AL8302" s="309"/>
    </row>
    <row r="8303" spans="38:38">
      <c r="AL8303" s="309"/>
    </row>
    <row r="8304" spans="38:38">
      <c r="AL8304" s="309"/>
    </row>
    <row r="8305" spans="38:38">
      <c r="AL8305" s="309"/>
    </row>
    <row r="8306" spans="38:38">
      <c r="AL8306" s="309"/>
    </row>
    <row r="8307" spans="38:38">
      <c r="AL8307" s="309"/>
    </row>
    <row r="8308" spans="38:38">
      <c r="AL8308" s="309"/>
    </row>
    <row r="8309" spans="38:38">
      <c r="AL8309" s="309"/>
    </row>
    <row r="8310" spans="38:38">
      <c r="AL8310" s="309"/>
    </row>
    <row r="8311" spans="38:38">
      <c r="AL8311" s="309"/>
    </row>
    <row r="8312" spans="38:38">
      <c r="AL8312" s="309"/>
    </row>
    <row r="8313" spans="38:38">
      <c r="AL8313" s="309"/>
    </row>
    <row r="8314" spans="38:38">
      <c r="AL8314" s="309"/>
    </row>
    <row r="8315" spans="38:38">
      <c r="AL8315" s="309"/>
    </row>
    <row r="8316" spans="38:38">
      <c r="AL8316" s="309"/>
    </row>
    <row r="8317" spans="38:38">
      <c r="AL8317" s="309"/>
    </row>
    <row r="8318" spans="38:38">
      <c r="AL8318" s="309"/>
    </row>
    <row r="8319" spans="38:38">
      <c r="AL8319" s="309"/>
    </row>
    <row r="8320" spans="38:38">
      <c r="AL8320" s="309"/>
    </row>
    <row r="8321" spans="38:38">
      <c r="AL8321" s="309"/>
    </row>
    <row r="8322" spans="38:38">
      <c r="AL8322" s="309"/>
    </row>
    <row r="8323" spans="38:38">
      <c r="AL8323" s="309"/>
    </row>
    <row r="8324" spans="38:38">
      <c r="AL8324" s="309"/>
    </row>
    <row r="8325" spans="38:38">
      <c r="AL8325" s="309"/>
    </row>
    <row r="8326" spans="38:38">
      <c r="AL8326" s="309"/>
    </row>
    <row r="8327" spans="38:38">
      <c r="AL8327" s="309"/>
    </row>
    <row r="8328" spans="38:38">
      <c r="AL8328" s="309"/>
    </row>
    <row r="8329" spans="38:38">
      <c r="AL8329" s="309"/>
    </row>
    <row r="8330" spans="38:38">
      <c r="AL8330" s="309"/>
    </row>
    <row r="8331" spans="38:38">
      <c r="AL8331" s="309"/>
    </row>
    <row r="8332" spans="38:38">
      <c r="AL8332" s="309"/>
    </row>
    <row r="8333" spans="38:38">
      <c r="AL8333" s="309"/>
    </row>
    <row r="8334" spans="38:38">
      <c r="AL8334" s="309"/>
    </row>
    <row r="8335" spans="38:38">
      <c r="AL8335" s="309"/>
    </row>
    <row r="8336" spans="38:38">
      <c r="AL8336" s="309"/>
    </row>
    <row r="8337" spans="38:38">
      <c r="AL8337" s="309"/>
    </row>
    <row r="8338" spans="38:38">
      <c r="AL8338" s="309"/>
    </row>
    <row r="8339" spans="38:38">
      <c r="AL8339" s="309"/>
    </row>
    <row r="8340" spans="38:38">
      <c r="AL8340" s="309"/>
    </row>
    <row r="8341" spans="38:38">
      <c r="AL8341" s="309"/>
    </row>
    <row r="8342" spans="38:38">
      <c r="AL8342" s="309"/>
    </row>
    <row r="8343" spans="38:38">
      <c r="AL8343" s="309"/>
    </row>
    <row r="8344" spans="38:38">
      <c r="AL8344" s="309"/>
    </row>
    <row r="8345" spans="38:38">
      <c r="AL8345" s="309"/>
    </row>
    <row r="8346" spans="38:38">
      <c r="AL8346" s="309"/>
    </row>
    <row r="8347" spans="38:38">
      <c r="AL8347" s="309"/>
    </row>
    <row r="8348" spans="38:38">
      <c r="AL8348" s="309"/>
    </row>
    <row r="8349" spans="38:38">
      <c r="AL8349" s="309"/>
    </row>
    <row r="8350" spans="38:38">
      <c r="AL8350" s="309"/>
    </row>
    <row r="8351" spans="38:38">
      <c r="AL8351" s="309"/>
    </row>
    <row r="8352" spans="38:38">
      <c r="AL8352" s="309"/>
    </row>
    <row r="8353" spans="38:38">
      <c r="AL8353" s="309"/>
    </row>
    <row r="8354" spans="38:38">
      <c r="AL8354" s="309"/>
    </row>
    <row r="8355" spans="38:38">
      <c r="AL8355" s="309"/>
    </row>
    <row r="8356" spans="38:38">
      <c r="AL8356" s="309"/>
    </row>
    <row r="8357" spans="38:38">
      <c r="AL8357" s="309"/>
    </row>
    <row r="8358" spans="38:38">
      <c r="AL8358" s="309"/>
    </row>
    <row r="8359" spans="38:38">
      <c r="AL8359" s="309"/>
    </row>
    <row r="8360" spans="38:38">
      <c r="AL8360" s="309"/>
    </row>
    <row r="8361" spans="38:38">
      <c r="AL8361" s="309"/>
    </row>
    <row r="8362" spans="38:38">
      <c r="AL8362" s="309"/>
    </row>
    <row r="8363" spans="38:38">
      <c r="AL8363" s="309"/>
    </row>
    <row r="8364" spans="38:38">
      <c r="AL8364" s="309"/>
    </row>
    <row r="8365" spans="38:38">
      <c r="AL8365" s="309"/>
    </row>
    <row r="8366" spans="38:38">
      <c r="AL8366" s="309"/>
    </row>
    <row r="8367" spans="38:38">
      <c r="AL8367" s="309"/>
    </row>
    <row r="8368" spans="38:38">
      <c r="AL8368" s="309"/>
    </row>
    <row r="8369" spans="38:38">
      <c r="AL8369" s="309"/>
    </row>
    <row r="8370" spans="38:38">
      <c r="AL8370" s="309"/>
    </row>
    <row r="8371" spans="38:38">
      <c r="AL8371" s="309"/>
    </row>
    <row r="8372" spans="38:38">
      <c r="AL8372" s="309"/>
    </row>
    <row r="8373" spans="38:38">
      <c r="AL8373" s="309"/>
    </row>
    <row r="8374" spans="38:38">
      <c r="AL8374" s="309"/>
    </row>
    <row r="8375" spans="38:38">
      <c r="AL8375" s="309"/>
    </row>
    <row r="8376" spans="38:38">
      <c r="AL8376" s="309"/>
    </row>
    <row r="8377" spans="38:38">
      <c r="AL8377" s="309"/>
    </row>
    <row r="8378" spans="38:38">
      <c r="AL8378" s="309"/>
    </row>
    <row r="8379" spans="38:38">
      <c r="AL8379" s="309"/>
    </row>
    <row r="8380" spans="38:38">
      <c r="AL8380" s="309"/>
    </row>
    <row r="8381" spans="38:38">
      <c r="AL8381" s="309"/>
    </row>
    <row r="8382" spans="38:38">
      <c r="AL8382" s="309"/>
    </row>
    <row r="8383" spans="38:38">
      <c r="AL8383" s="309"/>
    </row>
    <row r="8384" spans="38:38">
      <c r="AL8384" s="309"/>
    </row>
    <row r="8385" spans="38:38">
      <c r="AL8385" s="309"/>
    </row>
    <row r="8386" spans="38:38">
      <c r="AL8386" s="309"/>
    </row>
    <row r="8387" spans="38:38">
      <c r="AL8387" s="309"/>
    </row>
    <row r="8388" spans="38:38">
      <c r="AL8388" s="309"/>
    </row>
    <row r="8389" spans="38:38">
      <c r="AL8389" s="309"/>
    </row>
    <row r="8390" spans="38:38">
      <c r="AL8390" s="309"/>
    </row>
    <row r="8391" spans="38:38">
      <c r="AL8391" s="309"/>
    </row>
    <row r="8392" spans="38:38">
      <c r="AL8392" s="309"/>
    </row>
    <row r="8393" spans="38:38">
      <c r="AL8393" s="309"/>
    </row>
    <row r="8394" spans="38:38">
      <c r="AL8394" s="309"/>
    </row>
    <row r="8395" spans="38:38">
      <c r="AL8395" s="309"/>
    </row>
    <row r="8396" spans="38:38">
      <c r="AL8396" s="309"/>
    </row>
    <row r="8397" spans="38:38">
      <c r="AL8397" s="309"/>
    </row>
    <row r="8398" spans="38:38">
      <c r="AL8398" s="309"/>
    </row>
    <row r="8399" spans="38:38">
      <c r="AL8399" s="309"/>
    </row>
    <row r="8400" spans="38:38">
      <c r="AL8400" s="309"/>
    </row>
    <row r="8401" spans="38:38">
      <c r="AL8401" s="309"/>
    </row>
    <row r="8402" spans="38:38">
      <c r="AL8402" s="309"/>
    </row>
    <row r="8403" spans="38:38">
      <c r="AL8403" s="309"/>
    </row>
    <row r="8404" spans="38:38">
      <c r="AL8404" s="309"/>
    </row>
    <row r="8405" spans="38:38">
      <c r="AL8405" s="309"/>
    </row>
    <row r="8406" spans="38:38">
      <c r="AL8406" s="309"/>
    </row>
    <row r="8407" spans="38:38">
      <c r="AL8407" s="309"/>
    </row>
    <row r="8408" spans="38:38">
      <c r="AL8408" s="309"/>
    </row>
    <row r="8409" spans="38:38">
      <c r="AL8409" s="309"/>
    </row>
    <row r="8410" spans="38:38">
      <c r="AL8410" s="309"/>
    </row>
    <row r="8411" spans="38:38">
      <c r="AL8411" s="309"/>
    </row>
    <row r="8412" spans="38:38">
      <c r="AL8412" s="309"/>
    </row>
    <row r="8413" spans="38:38">
      <c r="AL8413" s="309"/>
    </row>
    <row r="8414" spans="38:38">
      <c r="AL8414" s="309"/>
    </row>
    <row r="8415" spans="38:38">
      <c r="AL8415" s="309"/>
    </row>
    <row r="8416" spans="38:38">
      <c r="AL8416" s="309"/>
    </row>
    <row r="8417" spans="38:38">
      <c r="AL8417" s="309"/>
    </row>
    <row r="8418" spans="38:38">
      <c r="AL8418" s="309"/>
    </row>
    <row r="8419" spans="38:38">
      <c r="AL8419" s="309"/>
    </row>
    <row r="8420" spans="38:38">
      <c r="AL8420" s="309"/>
    </row>
    <row r="8421" spans="38:38">
      <c r="AL8421" s="309"/>
    </row>
    <row r="8422" spans="38:38">
      <c r="AL8422" s="309"/>
    </row>
    <row r="8423" spans="38:38">
      <c r="AL8423" s="309"/>
    </row>
    <row r="8424" spans="38:38">
      <c r="AL8424" s="309"/>
    </row>
    <row r="8425" spans="38:38">
      <c r="AL8425" s="309"/>
    </row>
    <row r="8426" spans="38:38">
      <c r="AL8426" s="309"/>
    </row>
    <row r="8427" spans="38:38">
      <c r="AL8427" s="309"/>
    </row>
    <row r="8428" spans="38:38">
      <c r="AL8428" s="309"/>
    </row>
    <row r="8429" spans="38:38">
      <c r="AL8429" s="309"/>
    </row>
    <row r="8430" spans="38:38">
      <c r="AL8430" s="309"/>
    </row>
    <row r="8431" spans="38:38">
      <c r="AL8431" s="309"/>
    </row>
    <row r="8432" spans="38:38">
      <c r="AL8432" s="309"/>
    </row>
    <row r="8433" spans="38:38">
      <c r="AL8433" s="309"/>
    </row>
    <row r="8434" spans="38:38">
      <c r="AL8434" s="309"/>
    </row>
    <row r="8435" spans="38:38">
      <c r="AL8435" s="309"/>
    </row>
    <row r="8436" spans="38:38">
      <c r="AL8436" s="309"/>
    </row>
    <row r="8437" spans="38:38">
      <c r="AL8437" s="309"/>
    </row>
    <row r="8438" spans="38:38">
      <c r="AL8438" s="309"/>
    </row>
    <row r="8439" spans="38:38">
      <c r="AL8439" s="309"/>
    </row>
    <row r="8440" spans="38:38">
      <c r="AL8440" s="309"/>
    </row>
    <row r="8441" spans="38:38">
      <c r="AL8441" s="309"/>
    </row>
    <row r="8442" spans="38:38">
      <c r="AL8442" s="309"/>
    </row>
    <row r="8443" spans="38:38">
      <c r="AL8443" s="309"/>
    </row>
    <row r="8444" spans="38:38">
      <c r="AL8444" s="309"/>
    </row>
    <row r="8445" spans="38:38">
      <c r="AL8445" s="309"/>
    </row>
    <row r="8446" spans="38:38">
      <c r="AL8446" s="309"/>
    </row>
    <row r="8447" spans="38:38">
      <c r="AL8447" s="309"/>
    </row>
    <row r="8448" spans="38:38">
      <c r="AL8448" s="309"/>
    </row>
    <row r="8449" spans="38:38">
      <c r="AL8449" s="309"/>
    </row>
    <row r="8450" spans="38:38">
      <c r="AL8450" s="309"/>
    </row>
    <row r="8451" spans="38:38">
      <c r="AL8451" s="309"/>
    </row>
    <row r="8452" spans="38:38">
      <c r="AL8452" s="309"/>
    </row>
    <row r="8453" spans="38:38">
      <c r="AL8453" s="309"/>
    </row>
    <row r="8454" spans="38:38">
      <c r="AL8454" s="309"/>
    </row>
    <row r="8455" spans="38:38">
      <c r="AL8455" s="309"/>
    </row>
    <row r="8456" spans="38:38">
      <c r="AL8456" s="309"/>
    </row>
    <row r="8457" spans="38:38">
      <c r="AL8457" s="309"/>
    </row>
    <row r="8458" spans="38:38">
      <c r="AL8458" s="309"/>
    </row>
    <row r="8459" spans="38:38">
      <c r="AL8459" s="309"/>
    </row>
    <row r="8460" spans="38:38">
      <c r="AL8460" s="309"/>
    </row>
    <row r="8461" spans="38:38">
      <c r="AL8461" s="309"/>
    </row>
    <row r="8462" spans="38:38">
      <c r="AL8462" s="309"/>
    </row>
    <row r="8463" spans="38:38">
      <c r="AL8463" s="309"/>
    </row>
    <row r="8464" spans="38:38">
      <c r="AL8464" s="309"/>
    </row>
    <row r="8465" spans="38:38">
      <c r="AL8465" s="309"/>
    </row>
    <row r="8466" spans="38:38">
      <c r="AL8466" s="309"/>
    </row>
    <row r="8467" spans="38:38">
      <c r="AL8467" s="309"/>
    </row>
    <row r="8468" spans="38:38">
      <c r="AL8468" s="309"/>
    </row>
    <row r="8469" spans="38:38">
      <c r="AL8469" s="309"/>
    </row>
    <row r="8470" spans="38:38">
      <c r="AL8470" s="309"/>
    </row>
    <row r="8471" spans="38:38">
      <c r="AL8471" s="309"/>
    </row>
    <row r="8472" spans="38:38">
      <c r="AL8472" s="309"/>
    </row>
    <row r="8473" spans="38:38">
      <c r="AL8473" s="309"/>
    </row>
    <row r="8474" spans="38:38">
      <c r="AL8474" s="309"/>
    </row>
    <row r="8475" spans="38:38">
      <c r="AL8475" s="309"/>
    </row>
    <row r="8476" spans="38:38">
      <c r="AL8476" s="309"/>
    </row>
    <row r="8477" spans="38:38">
      <c r="AL8477" s="309"/>
    </row>
    <row r="8478" spans="38:38">
      <c r="AL8478" s="309"/>
    </row>
    <row r="8479" spans="38:38">
      <c r="AL8479" s="309"/>
    </row>
    <row r="8480" spans="38:38">
      <c r="AL8480" s="309"/>
    </row>
    <row r="8481" spans="38:38">
      <c r="AL8481" s="309"/>
    </row>
    <row r="8482" spans="38:38">
      <c r="AL8482" s="309"/>
    </row>
    <row r="8483" spans="38:38">
      <c r="AL8483" s="309"/>
    </row>
    <row r="8484" spans="38:38">
      <c r="AL8484" s="309"/>
    </row>
    <row r="8485" spans="38:38">
      <c r="AL8485" s="309"/>
    </row>
    <row r="8486" spans="38:38">
      <c r="AL8486" s="309"/>
    </row>
    <row r="8487" spans="38:38">
      <c r="AL8487" s="309"/>
    </row>
    <row r="8488" spans="38:38">
      <c r="AL8488" s="309"/>
    </row>
    <row r="8489" spans="38:38">
      <c r="AL8489" s="309"/>
    </row>
    <row r="8490" spans="38:38">
      <c r="AL8490" s="309"/>
    </row>
    <row r="8491" spans="38:38">
      <c r="AL8491" s="309"/>
    </row>
    <row r="8492" spans="38:38">
      <c r="AL8492" s="309"/>
    </row>
    <row r="8493" spans="38:38">
      <c r="AL8493" s="309"/>
    </row>
    <row r="8494" spans="38:38">
      <c r="AL8494" s="309"/>
    </row>
    <row r="8495" spans="38:38">
      <c r="AL8495" s="309"/>
    </row>
    <row r="8496" spans="38:38">
      <c r="AL8496" s="309"/>
    </row>
    <row r="8497" spans="38:38">
      <c r="AL8497" s="309"/>
    </row>
    <row r="8498" spans="38:38">
      <c r="AL8498" s="309"/>
    </row>
    <row r="8499" spans="38:38">
      <c r="AL8499" s="309"/>
    </row>
    <row r="8500" spans="38:38">
      <c r="AL8500" s="309"/>
    </row>
    <row r="8501" spans="38:38">
      <c r="AL8501" s="309"/>
    </row>
    <row r="8502" spans="38:38">
      <c r="AL8502" s="309"/>
    </row>
    <row r="8503" spans="38:38">
      <c r="AL8503" s="309"/>
    </row>
    <row r="8504" spans="38:38">
      <c r="AL8504" s="309"/>
    </row>
    <row r="8505" spans="38:38">
      <c r="AL8505" s="309"/>
    </row>
    <row r="8506" spans="38:38">
      <c r="AL8506" s="309"/>
    </row>
    <row r="8507" spans="38:38">
      <c r="AL8507" s="309"/>
    </row>
    <row r="8508" spans="38:38">
      <c r="AL8508" s="309"/>
    </row>
    <row r="8509" spans="38:38">
      <c r="AL8509" s="309"/>
    </row>
    <row r="8510" spans="38:38">
      <c r="AL8510" s="309"/>
    </row>
    <row r="8511" spans="38:38">
      <c r="AL8511" s="309"/>
    </row>
    <row r="8512" spans="38:38">
      <c r="AL8512" s="309"/>
    </row>
    <row r="8513" spans="38:38">
      <c r="AL8513" s="309"/>
    </row>
    <row r="8514" spans="38:38">
      <c r="AL8514" s="309"/>
    </row>
    <row r="8515" spans="38:38">
      <c r="AL8515" s="309"/>
    </row>
    <row r="8516" spans="38:38">
      <c r="AL8516" s="309"/>
    </row>
    <row r="8517" spans="38:38">
      <c r="AL8517" s="309"/>
    </row>
    <row r="8518" spans="38:38">
      <c r="AL8518" s="309"/>
    </row>
    <row r="8519" spans="38:38">
      <c r="AL8519" s="309"/>
    </row>
    <row r="8520" spans="38:38">
      <c r="AL8520" s="309"/>
    </row>
    <row r="8521" spans="38:38">
      <c r="AL8521" s="309"/>
    </row>
    <row r="8522" spans="38:38">
      <c r="AL8522" s="309"/>
    </row>
    <row r="8523" spans="38:38">
      <c r="AL8523" s="309"/>
    </row>
    <row r="8524" spans="38:38">
      <c r="AL8524" s="309"/>
    </row>
    <row r="8525" spans="38:38">
      <c r="AL8525" s="309"/>
    </row>
    <row r="8526" spans="38:38">
      <c r="AL8526" s="309"/>
    </row>
    <row r="8527" spans="38:38">
      <c r="AL8527" s="309"/>
    </row>
    <row r="8528" spans="38:38">
      <c r="AL8528" s="309"/>
    </row>
    <row r="8529" spans="38:38">
      <c r="AL8529" s="309"/>
    </row>
    <row r="8530" spans="38:38">
      <c r="AL8530" s="309"/>
    </row>
    <row r="8531" spans="38:38">
      <c r="AL8531" s="309"/>
    </row>
    <row r="8532" spans="38:38">
      <c r="AL8532" s="309"/>
    </row>
    <row r="8533" spans="38:38">
      <c r="AL8533" s="309"/>
    </row>
    <row r="8534" spans="38:38">
      <c r="AL8534" s="309"/>
    </row>
    <row r="8535" spans="38:38">
      <c r="AL8535" s="309"/>
    </row>
    <row r="8536" spans="38:38">
      <c r="AL8536" s="309"/>
    </row>
    <row r="8537" spans="38:38">
      <c r="AL8537" s="309"/>
    </row>
    <row r="8538" spans="38:38">
      <c r="AL8538" s="309"/>
    </row>
    <row r="8539" spans="38:38">
      <c r="AL8539" s="309"/>
    </row>
    <row r="8540" spans="38:38">
      <c r="AL8540" s="309"/>
    </row>
    <row r="8541" spans="38:38">
      <c r="AL8541" s="309"/>
    </row>
    <row r="8542" spans="38:38">
      <c r="AL8542" s="309"/>
    </row>
    <row r="8543" spans="38:38">
      <c r="AL8543" s="309"/>
    </row>
    <row r="8544" spans="38:38">
      <c r="AL8544" s="309"/>
    </row>
    <row r="8545" spans="38:38">
      <c r="AL8545" s="309"/>
    </row>
    <row r="8546" spans="38:38">
      <c r="AL8546" s="309"/>
    </row>
    <row r="8547" spans="38:38">
      <c r="AL8547" s="309"/>
    </row>
    <row r="8548" spans="38:38">
      <c r="AL8548" s="309"/>
    </row>
    <row r="8549" spans="38:38">
      <c r="AL8549" s="309"/>
    </row>
    <row r="8550" spans="38:38">
      <c r="AL8550" s="309"/>
    </row>
    <row r="8551" spans="38:38">
      <c r="AL8551" s="309"/>
    </row>
    <row r="8552" spans="38:38">
      <c r="AL8552" s="309"/>
    </row>
    <row r="8553" spans="38:38">
      <c r="AL8553" s="309"/>
    </row>
    <row r="8554" spans="38:38">
      <c r="AL8554" s="309"/>
    </row>
    <row r="8555" spans="38:38">
      <c r="AL8555" s="309"/>
    </row>
    <row r="8556" spans="38:38">
      <c r="AL8556" s="309"/>
    </row>
    <row r="8557" spans="38:38">
      <c r="AL8557" s="309"/>
    </row>
    <row r="8558" spans="38:38">
      <c r="AL8558" s="309"/>
    </row>
    <row r="8559" spans="38:38">
      <c r="AL8559" s="309"/>
    </row>
    <row r="8560" spans="38:38">
      <c r="AL8560" s="309"/>
    </row>
    <row r="8561" spans="38:38">
      <c r="AL8561" s="309"/>
    </row>
    <row r="8562" spans="38:38">
      <c r="AL8562" s="309"/>
    </row>
    <row r="8563" spans="38:38">
      <c r="AL8563" s="309"/>
    </row>
    <row r="8564" spans="38:38">
      <c r="AL8564" s="309"/>
    </row>
    <row r="8565" spans="38:38">
      <c r="AL8565" s="309"/>
    </row>
    <row r="8566" spans="38:38">
      <c r="AL8566" s="309"/>
    </row>
    <row r="8567" spans="38:38">
      <c r="AL8567" s="309"/>
    </row>
    <row r="8568" spans="38:38">
      <c r="AL8568" s="309"/>
    </row>
    <row r="8569" spans="38:38">
      <c r="AL8569" s="309"/>
    </row>
    <row r="8570" spans="38:38">
      <c r="AL8570" s="309"/>
    </row>
    <row r="8571" spans="38:38">
      <c r="AL8571" s="309"/>
    </row>
    <row r="8572" spans="38:38">
      <c r="AL8572" s="309"/>
    </row>
    <row r="8573" spans="38:38">
      <c r="AL8573" s="309"/>
    </row>
    <row r="8574" spans="38:38">
      <c r="AL8574" s="309"/>
    </row>
    <row r="8575" spans="38:38">
      <c r="AL8575" s="309"/>
    </row>
    <row r="8576" spans="38:38">
      <c r="AL8576" s="309"/>
    </row>
    <row r="8577" spans="38:38">
      <c r="AL8577" s="309"/>
    </row>
    <row r="8578" spans="38:38">
      <c r="AL8578" s="309"/>
    </row>
    <row r="8579" spans="38:38">
      <c r="AL8579" s="309"/>
    </row>
    <row r="8580" spans="38:38">
      <c r="AL8580" s="309"/>
    </row>
    <row r="8581" spans="38:38">
      <c r="AL8581" s="309"/>
    </row>
    <row r="8582" spans="38:38">
      <c r="AL8582" s="309"/>
    </row>
    <row r="8583" spans="38:38">
      <c r="AL8583" s="309"/>
    </row>
    <row r="8584" spans="38:38">
      <c r="AL8584" s="309"/>
    </row>
    <row r="8585" spans="38:38">
      <c r="AL8585" s="309"/>
    </row>
    <row r="8586" spans="38:38">
      <c r="AL8586" s="309"/>
    </row>
    <row r="8587" spans="38:38">
      <c r="AL8587" s="309"/>
    </row>
    <row r="8588" spans="38:38">
      <c r="AL8588" s="309"/>
    </row>
    <row r="8589" spans="38:38">
      <c r="AL8589" s="309"/>
    </row>
    <row r="8590" spans="38:38">
      <c r="AL8590" s="309"/>
    </row>
    <row r="8591" spans="38:38">
      <c r="AL8591" s="309"/>
    </row>
    <row r="8592" spans="38:38">
      <c r="AL8592" s="309"/>
    </row>
    <row r="8593" spans="38:38">
      <c r="AL8593" s="309"/>
    </row>
    <row r="8594" spans="38:38">
      <c r="AL8594" s="309"/>
    </row>
    <row r="8595" spans="38:38">
      <c r="AL8595" s="309"/>
    </row>
    <row r="8596" spans="38:38">
      <c r="AL8596" s="309"/>
    </row>
    <row r="8597" spans="38:38">
      <c r="AL8597" s="309"/>
    </row>
    <row r="8598" spans="38:38">
      <c r="AL8598" s="309"/>
    </row>
    <row r="8599" spans="38:38">
      <c r="AL8599" s="309"/>
    </row>
    <row r="8600" spans="38:38">
      <c r="AL8600" s="309"/>
    </row>
    <row r="8601" spans="38:38">
      <c r="AL8601" s="309"/>
    </row>
    <row r="8602" spans="38:38">
      <c r="AL8602" s="309"/>
    </row>
    <row r="8603" spans="38:38">
      <c r="AL8603" s="309"/>
    </row>
    <row r="8604" spans="38:38">
      <c r="AL8604" s="309"/>
    </row>
    <row r="8605" spans="38:38">
      <c r="AL8605" s="309"/>
    </row>
    <row r="8606" spans="38:38">
      <c r="AL8606" s="309"/>
    </row>
    <row r="8607" spans="38:38">
      <c r="AL8607" s="309"/>
    </row>
    <row r="8608" spans="38:38">
      <c r="AL8608" s="309"/>
    </row>
    <row r="8609" spans="38:38">
      <c r="AL8609" s="309"/>
    </row>
    <row r="8610" spans="38:38">
      <c r="AL8610" s="309"/>
    </row>
    <row r="8611" spans="38:38">
      <c r="AL8611" s="309"/>
    </row>
    <row r="8612" spans="38:38">
      <c r="AL8612" s="309"/>
    </row>
    <row r="8613" spans="38:38">
      <c r="AL8613" s="309"/>
    </row>
    <row r="8614" spans="38:38">
      <c r="AL8614" s="309"/>
    </row>
    <row r="8615" spans="38:38">
      <c r="AL8615" s="309"/>
    </row>
    <row r="8616" spans="38:38">
      <c r="AL8616" s="309"/>
    </row>
    <row r="8617" spans="38:38">
      <c r="AL8617" s="309"/>
    </row>
    <row r="8618" spans="38:38">
      <c r="AL8618" s="309"/>
    </row>
    <row r="8619" spans="38:38">
      <c r="AL8619" s="309"/>
    </row>
    <row r="8620" spans="38:38">
      <c r="AL8620" s="309"/>
    </row>
    <row r="8621" spans="38:38">
      <c r="AL8621" s="309"/>
    </row>
    <row r="8622" spans="38:38">
      <c r="AL8622" s="309"/>
    </row>
    <row r="8623" spans="38:38">
      <c r="AL8623" s="309"/>
    </row>
    <row r="8624" spans="38:38">
      <c r="AL8624" s="309"/>
    </row>
    <row r="8625" spans="38:38">
      <c r="AL8625" s="309"/>
    </row>
    <row r="8626" spans="38:38">
      <c r="AL8626" s="309"/>
    </row>
    <row r="8627" spans="38:38">
      <c r="AL8627" s="309"/>
    </row>
    <row r="8628" spans="38:38">
      <c r="AL8628" s="309"/>
    </row>
    <row r="8629" spans="38:38">
      <c r="AL8629" s="309"/>
    </row>
    <row r="8630" spans="38:38">
      <c r="AL8630" s="309"/>
    </row>
    <row r="8631" spans="38:38">
      <c r="AL8631" s="309"/>
    </row>
    <row r="8632" spans="38:38">
      <c r="AL8632" s="309"/>
    </row>
    <row r="8633" spans="38:38">
      <c r="AL8633" s="309"/>
    </row>
    <row r="8634" spans="38:38">
      <c r="AL8634" s="309"/>
    </row>
    <row r="8635" spans="38:38">
      <c r="AL8635" s="309"/>
    </row>
    <row r="8636" spans="38:38">
      <c r="AL8636" s="309"/>
    </row>
    <row r="8637" spans="38:38">
      <c r="AL8637" s="309"/>
    </row>
    <row r="8638" spans="38:38">
      <c r="AL8638" s="309"/>
    </row>
    <row r="8639" spans="38:38">
      <c r="AL8639" s="309"/>
    </row>
    <row r="8640" spans="38:38">
      <c r="AL8640" s="309"/>
    </row>
    <row r="8641" spans="38:38">
      <c r="AL8641" s="309"/>
    </row>
    <row r="8642" spans="38:38">
      <c r="AL8642" s="309"/>
    </row>
    <row r="8643" spans="38:38">
      <c r="AL8643" s="309"/>
    </row>
    <row r="8644" spans="38:38">
      <c r="AL8644" s="309"/>
    </row>
    <row r="8645" spans="38:38">
      <c r="AL8645" s="309"/>
    </row>
    <row r="8646" spans="38:38">
      <c r="AL8646" s="309"/>
    </row>
    <row r="8647" spans="38:38">
      <c r="AL8647" s="309"/>
    </row>
    <row r="8648" spans="38:38">
      <c r="AL8648" s="309"/>
    </row>
    <row r="8649" spans="38:38">
      <c r="AL8649" s="309"/>
    </row>
    <row r="8650" spans="38:38">
      <c r="AL8650" s="309"/>
    </row>
    <row r="8651" spans="38:38">
      <c r="AL8651" s="309"/>
    </row>
    <row r="8652" spans="38:38">
      <c r="AL8652" s="309"/>
    </row>
    <row r="8653" spans="38:38">
      <c r="AL8653" s="309"/>
    </row>
    <row r="8654" spans="38:38">
      <c r="AL8654" s="309"/>
    </row>
    <row r="8655" spans="38:38">
      <c r="AL8655" s="309"/>
    </row>
    <row r="8656" spans="38:38">
      <c r="AL8656" s="309"/>
    </row>
    <row r="8657" spans="38:38">
      <c r="AL8657" s="309"/>
    </row>
    <row r="8658" spans="38:38">
      <c r="AL8658" s="309"/>
    </row>
    <row r="8659" spans="38:38">
      <c r="AL8659" s="309"/>
    </row>
    <row r="8660" spans="38:38">
      <c r="AL8660" s="309"/>
    </row>
    <row r="8661" spans="38:38">
      <c r="AL8661" s="309"/>
    </row>
    <row r="8662" spans="38:38">
      <c r="AL8662" s="309"/>
    </row>
    <row r="8663" spans="38:38">
      <c r="AL8663" s="309"/>
    </row>
    <row r="8664" spans="38:38">
      <c r="AL8664" s="309"/>
    </row>
    <row r="8665" spans="38:38">
      <c r="AL8665" s="309"/>
    </row>
    <row r="8666" spans="38:38">
      <c r="AL8666" s="309"/>
    </row>
    <row r="8667" spans="38:38">
      <c r="AL8667" s="309"/>
    </row>
    <row r="8668" spans="38:38">
      <c r="AL8668" s="309"/>
    </row>
    <row r="8669" spans="38:38">
      <c r="AL8669" s="309"/>
    </row>
    <row r="8670" spans="38:38">
      <c r="AL8670" s="309"/>
    </row>
    <row r="8671" spans="38:38">
      <c r="AL8671" s="309"/>
    </row>
    <row r="8672" spans="38:38">
      <c r="AL8672" s="309"/>
    </row>
    <row r="8673" spans="38:38">
      <c r="AL8673" s="309"/>
    </row>
    <row r="8674" spans="38:38">
      <c r="AL8674" s="309"/>
    </row>
    <row r="8675" spans="38:38">
      <c r="AL8675" s="309"/>
    </row>
    <row r="8676" spans="38:38">
      <c r="AL8676" s="309"/>
    </row>
    <row r="8677" spans="38:38">
      <c r="AL8677" s="309"/>
    </row>
    <row r="8678" spans="38:38">
      <c r="AL8678" s="309"/>
    </row>
    <row r="8679" spans="38:38">
      <c r="AL8679" s="309"/>
    </row>
    <row r="8680" spans="38:38">
      <c r="AL8680" s="309"/>
    </row>
    <row r="8681" spans="38:38">
      <c r="AL8681" s="309"/>
    </row>
    <row r="8682" spans="38:38">
      <c r="AL8682" s="309"/>
    </row>
    <row r="8683" spans="38:38">
      <c r="AL8683" s="309"/>
    </row>
    <row r="8684" spans="38:38">
      <c r="AL8684" s="309"/>
    </row>
    <row r="8685" spans="38:38">
      <c r="AL8685" s="309"/>
    </row>
    <row r="8686" spans="38:38">
      <c r="AL8686" s="309"/>
    </row>
    <row r="8687" spans="38:38">
      <c r="AL8687" s="309"/>
    </row>
    <row r="8688" spans="38:38">
      <c r="AL8688" s="309"/>
    </row>
    <row r="8689" spans="38:38">
      <c r="AL8689" s="309"/>
    </row>
    <row r="8690" spans="38:38">
      <c r="AL8690" s="309"/>
    </row>
    <row r="8691" spans="38:38">
      <c r="AL8691" s="309"/>
    </row>
    <row r="8692" spans="38:38">
      <c r="AL8692" s="309"/>
    </row>
    <row r="8693" spans="38:38">
      <c r="AL8693" s="309"/>
    </row>
    <row r="8694" spans="38:38">
      <c r="AL8694" s="309"/>
    </row>
    <row r="8695" spans="38:38">
      <c r="AL8695" s="309"/>
    </row>
    <row r="8696" spans="38:38">
      <c r="AL8696" s="309"/>
    </row>
    <row r="8697" spans="38:38">
      <c r="AL8697" s="309"/>
    </row>
    <row r="8698" spans="38:38">
      <c r="AL8698" s="309"/>
    </row>
    <row r="8699" spans="38:38">
      <c r="AL8699" s="309"/>
    </row>
    <row r="8700" spans="38:38">
      <c r="AL8700" s="309"/>
    </row>
    <row r="8701" spans="38:38">
      <c r="AL8701" s="309"/>
    </row>
    <row r="8702" spans="38:38">
      <c r="AL8702" s="309"/>
    </row>
    <row r="8703" spans="38:38">
      <c r="AL8703" s="309"/>
    </row>
    <row r="8704" spans="38:38">
      <c r="AL8704" s="309"/>
    </row>
    <row r="8705" spans="38:38">
      <c r="AL8705" s="309"/>
    </row>
    <row r="8706" spans="38:38">
      <c r="AL8706" s="309"/>
    </row>
    <row r="8707" spans="38:38">
      <c r="AL8707" s="309"/>
    </row>
    <row r="8708" spans="38:38">
      <c r="AL8708" s="309"/>
    </row>
    <row r="8709" spans="38:38">
      <c r="AL8709" s="309"/>
    </row>
    <row r="8710" spans="38:38">
      <c r="AL8710" s="309"/>
    </row>
    <row r="8711" spans="38:38">
      <c r="AL8711" s="309"/>
    </row>
    <row r="8712" spans="38:38">
      <c r="AL8712" s="309"/>
    </row>
    <row r="8713" spans="38:38">
      <c r="AL8713" s="309"/>
    </row>
    <row r="8714" spans="38:38">
      <c r="AL8714" s="309"/>
    </row>
    <row r="8715" spans="38:38">
      <c r="AL8715" s="309"/>
    </row>
    <row r="8716" spans="38:38">
      <c r="AL8716" s="309"/>
    </row>
    <row r="8717" spans="38:38">
      <c r="AL8717" s="309"/>
    </row>
    <row r="8718" spans="38:38">
      <c r="AL8718" s="309"/>
    </row>
    <row r="8719" spans="38:38">
      <c r="AL8719" s="309"/>
    </row>
    <row r="8720" spans="38:38">
      <c r="AL8720" s="309"/>
    </row>
    <row r="8721" spans="38:38">
      <c r="AL8721" s="309"/>
    </row>
    <row r="8722" spans="38:38">
      <c r="AL8722" s="309"/>
    </row>
    <row r="8723" spans="38:38">
      <c r="AL8723" s="309"/>
    </row>
    <row r="8724" spans="38:38">
      <c r="AL8724" s="309"/>
    </row>
    <row r="8725" spans="38:38">
      <c r="AL8725" s="309"/>
    </row>
    <row r="8726" spans="38:38">
      <c r="AL8726" s="309"/>
    </row>
    <row r="8727" spans="38:38">
      <c r="AL8727" s="309"/>
    </row>
    <row r="8728" spans="38:38">
      <c r="AL8728" s="309"/>
    </row>
    <row r="8729" spans="38:38">
      <c r="AL8729" s="309"/>
    </row>
    <row r="8730" spans="38:38">
      <c r="AL8730" s="309"/>
    </row>
    <row r="8731" spans="38:38">
      <c r="AL8731" s="309"/>
    </row>
    <row r="8732" spans="38:38">
      <c r="AL8732" s="309"/>
    </row>
    <row r="8733" spans="38:38">
      <c r="AL8733" s="309"/>
    </row>
    <row r="8734" spans="38:38">
      <c r="AL8734" s="309"/>
    </row>
    <row r="8735" spans="38:38">
      <c r="AL8735" s="309"/>
    </row>
    <row r="8736" spans="38:38">
      <c r="AL8736" s="309"/>
    </row>
    <row r="8737" spans="38:38">
      <c r="AL8737" s="309"/>
    </row>
    <row r="8738" spans="38:38">
      <c r="AL8738" s="309"/>
    </row>
    <row r="8739" spans="38:38">
      <c r="AL8739" s="309"/>
    </row>
    <row r="8740" spans="38:38">
      <c r="AL8740" s="309"/>
    </row>
    <row r="8741" spans="38:38">
      <c r="AL8741" s="309"/>
    </row>
    <row r="8742" spans="38:38">
      <c r="AL8742" s="309"/>
    </row>
    <row r="8743" spans="38:38">
      <c r="AL8743" s="309"/>
    </row>
    <row r="8744" spans="38:38">
      <c r="AL8744" s="309"/>
    </row>
    <row r="8745" spans="38:38">
      <c r="AL8745" s="309"/>
    </row>
    <row r="8746" spans="38:38">
      <c r="AL8746" s="309"/>
    </row>
    <row r="8747" spans="38:38">
      <c r="AL8747" s="309"/>
    </row>
    <row r="8748" spans="38:38">
      <c r="AL8748" s="309"/>
    </row>
    <row r="8749" spans="38:38">
      <c r="AL8749" s="309"/>
    </row>
    <row r="8750" spans="38:38">
      <c r="AL8750" s="309"/>
    </row>
    <row r="8751" spans="38:38">
      <c r="AL8751" s="309"/>
    </row>
    <row r="8752" spans="38:38">
      <c r="AL8752" s="309"/>
    </row>
    <row r="8753" spans="38:38">
      <c r="AL8753" s="309"/>
    </row>
    <row r="8754" spans="38:38">
      <c r="AL8754" s="309"/>
    </row>
    <row r="8755" spans="38:38">
      <c r="AL8755" s="309"/>
    </row>
    <row r="8756" spans="38:38">
      <c r="AL8756" s="309"/>
    </row>
    <row r="8757" spans="38:38">
      <c r="AL8757" s="309"/>
    </row>
    <row r="8758" spans="38:38">
      <c r="AL8758" s="309"/>
    </row>
    <row r="8759" spans="38:38">
      <c r="AL8759" s="309"/>
    </row>
    <row r="8760" spans="38:38">
      <c r="AL8760" s="309"/>
    </row>
    <row r="8761" spans="38:38">
      <c r="AL8761" s="309"/>
    </row>
    <row r="8762" spans="38:38">
      <c r="AL8762" s="309"/>
    </row>
    <row r="8763" spans="38:38">
      <c r="AL8763" s="309"/>
    </row>
    <row r="8764" spans="38:38">
      <c r="AL8764" s="309"/>
    </row>
    <row r="8765" spans="38:38">
      <c r="AL8765" s="309"/>
    </row>
    <row r="8766" spans="38:38">
      <c r="AL8766" s="309"/>
    </row>
    <row r="8767" spans="38:38">
      <c r="AL8767" s="309"/>
    </row>
    <row r="8768" spans="38:38">
      <c r="AL8768" s="309"/>
    </row>
    <row r="8769" spans="38:38">
      <c r="AL8769" s="309"/>
    </row>
    <row r="8770" spans="38:38">
      <c r="AL8770" s="309"/>
    </row>
    <row r="8771" spans="38:38">
      <c r="AL8771" s="309"/>
    </row>
    <row r="8772" spans="38:38">
      <c r="AL8772" s="309"/>
    </row>
    <row r="8773" spans="38:38">
      <c r="AL8773" s="309"/>
    </row>
    <row r="8774" spans="38:38">
      <c r="AL8774" s="309"/>
    </row>
    <row r="8775" spans="38:38">
      <c r="AL8775" s="309"/>
    </row>
    <row r="8776" spans="38:38">
      <c r="AL8776" s="309"/>
    </row>
    <row r="8777" spans="38:38">
      <c r="AL8777" s="309"/>
    </row>
    <row r="8778" spans="38:38">
      <c r="AL8778" s="309"/>
    </row>
    <row r="8779" spans="38:38">
      <c r="AL8779" s="309"/>
    </row>
    <row r="8780" spans="38:38">
      <c r="AL8780" s="309"/>
    </row>
    <row r="8781" spans="38:38">
      <c r="AL8781" s="309"/>
    </row>
    <row r="8782" spans="38:38">
      <c r="AL8782" s="309"/>
    </row>
    <row r="8783" spans="38:38">
      <c r="AL8783" s="309"/>
    </row>
    <row r="8784" spans="38:38">
      <c r="AL8784" s="309"/>
    </row>
    <row r="8785" spans="38:38">
      <c r="AL8785" s="309"/>
    </row>
    <row r="8786" spans="38:38">
      <c r="AL8786" s="309"/>
    </row>
    <row r="8787" spans="38:38">
      <c r="AL8787" s="309"/>
    </row>
    <row r="8788" spans="38:38">
      <c r="AL8788" s="309"/>
    </row>
    <row r="8789" spans="38:38">
      <c r="AL8789" s="309"/>
    </row>
    <row r="8790" spans="38:38">
      <c r="AL8790" s="309"/>
    </row>
    <row r="8791" spans="38:38">
      <c r="AL8791" s="309"/>
    </row>
    <row r="8792" spans="38:38">
      <c r="AL8792" s="309"/>
    </row>
    <row r="8793" spans="38:38">
      <c r="AL8793" s="309"/>
    </row>
    <row r="8794" spans="38:38">
      <c r="AL8794" s="309"/>
    </row>
    <row r="8795" spans="38:38">
      <c r="AL8795" s="309"/>
    </row>
    <row r="8796" spans="38:38">
      <c r="AL8796" s="309"/>
    </row>
    <row r="8797" spans="38:38">
      <c r="AL8797" s="309"/>
    </row>
    <row r="8798" spans="38:38">
      <c r="AL8798" s="309"/>
    </row>
    <row r="8799" spans="38:38">
      <c r="AL8799" s="309"/>
    </row>
    <row r="8800" spans="38:38">
      <c r="AL8800" s="309"/>
    </row>
    <row r="8801" spans="38:38">
      <c r="AL8801" s="309"/>
    </row>
    <row r="8802" spans="38:38">
      <c r="AL8802" s="309"/>
    </row>
    <row r="8803" spans="38:38">
      <c r="AL8803" s="309"/>
    </row>
    <row r="8804" spans="38:38">
      <c r="AL8804" s="309"/>
    </row>
    <row r="8805" spans="38:38">
      <c r="AL8805" s="309"/>
    </row>
    <row r="8806" spans="38:38">
      <c r="AL8806" s="309"/>
    </row>
    <row r="8807" spans="38:38">
      <c r="AL8807" s="309"/>
    </row>
    <row r="8808" spans="38:38">
      <c r="AL8808" s="309"/>
    </row>
    <row r="8809" spans="38:38">
      <c r="AL8809" s="309"/>
    </row>
    <row r="8810" spans="38:38">
      <c r="AL8810" s="309"/>
    </row>
    <row r="8811" spans="38:38">
      <c r="AL8811" s="309"/>
    </row>
    <row r="8812" spans="38:38">
      <c r="AL8812" s="309"/>
    </row>
    <row r="8813" spans="38:38">
      <c r="AL8813" s="309"/>
    </row>
    <row r="8814" spans="38:38">
      <c r="AL8814" s="309"/>
    </row>
    <row r="8815" spans="38:38">
      <c r="AL8815" s="309"/>
    </row>
    <row r="8816" spans="38:38">
      <c r="AL8816" s="309"/>
    </row>
    <row r="8817" spans="38:38">
      <c r="AL8817" s="309"/>
    </row>
    <row r="8818" spans="38:38">
      <c r="AL8818" s="309"/>
    </row>
    <row r="8819" spans="38:38">
      <c r="AL8819" s="309"/>
    </row>
    <row r="8820" spans="38:38">
      <c r="AL8820" s="309"/>
    </row>
    <row r="8821" spans="38:38">
      <c r="AL8821" s="309"/>
    </row>
    <row r="8822" spans="38:38">
      <c r="AL8822" s="309"/>
    </row>
    <row r="8823" spans="38:38">
      <c r="AL8823" s="309"/>
    </row>
    <row r="8824" spans="38:38">
      <c r="AL8824" s="309"/>
    </row>
    <row r="8825" spans="38:38">
      <c r="AL8825" s="309"/>
    </row>
    <row r="8826" spans="38:38">
      <c r="AL8826" s="309"/>
    </row>
    <row r="8827" spans="38:38">
      <c r="AL8827" s="309"/>
    </row>
    <row r="8828" spans="38:38">
      <c r="AL8828" s="309"/>
    </row>
    <row r="8829" spans="38:38">
      <c r="AL8829" s="309"/>
    </row>
    <row r="8830" spans="38:38">
      <c r="AL8830" s="309"/>
    </row>
    <row r="8831" spans="38:38">
      <c r="AL8831" s="309"/>
    </row>
    <row r="8832" spans="38:38">
      <c r="AL8832" s="309"/>
    </row>
    <row r="8833" spans="38:38">
      <c r="AL8833" s="309"/>
    </row>
    <row r="8834" spans="38:38">
      <c r="AL8834" s="309"/>
    </row>
    <row r="8835" spans="38:38">
      <c r="AL8835" s="309"/>
    </row>
    <row r="8836" spans="38:38">
      <c r="AL8836" s="309"/>
    </row>
    <row r="8837" spans="38:38">
      <c r="AL8837" s="309"/>
    </row>
    <row r="8838" spans="38:38">
      <c r="AL8838" s="309"/>
    </row>
    <row r="8839" spans="38:38">
      <c r="AL8839" s="309"/>
    </row>
    <row r="8840" spans="38:38">
      <c r="AL8840" s="309"/>
    </row>
    <row r="8841" spans="38:38">
      <c r="AL8841" s="309"/>
    </row>
    <row r="8842" spans="38:38">
      <c r="AL8842" s="309"/>
    </row>
    <row r="8843" spans="38:38">
      <c r="AL8843" s="309"/>
    </row>
    <row r="8844" spans="38:38">
      <c r="AL8844" s="309"/>
    </row>
    <row r="8845" spans="38:38">
      <c r="AL8845" s="309"/>
    </row>
    <row r="8846" spans="38:38">
      <c r="AL8846" s="309"/>
    </row>
    <row r="8847" spans="38:38">
      <c r="AL8847" s="309"/>
    </row>
    <row r="8848" spans="38:38">
      <c r="AL8848" s="309"/>
    </row>
    <row r="8849" spans="38:38">
      <c r="AL8849" s="309"/>
    </row>
    <row r="8850" spans="38:38">
      <c r="AL8850" s="309"/>
    </row>
    <row r="8851" spans="38:38">
      <c r="AL8851" s="309"/>
    </row>
    <row r="8852" spans="38:38">
      <c r="AL8852" s="309"/>
    </row>
    <row r="8853" spans="38:38">
      <c r="AL8853" s="309"/>
    </row>
    <row r="8854" spans="38:38">
      <c r="AL8854" s="309"/>
    </row>
    <row r="8855" spans="38:38">
      <c r="AL8855" s="309"/>
    </row>
    <row r="8856" spans="38:38">
      <c r="AL8856" s="309"/>
    </row>
    <row r="8857" spans="38:38">
      <c r="AL8857" s="309"/>
    </row>
    <row r="8858" spans="38:38">
      <c r="AL8858" s="309"/>
    </row>
    <row r="8859" spans="38:38">
      <c r="AL8859" s="309"/>
    </row>
    <row r="8860" spans="38:38">
      <c r="AL8860" s="309"/>
    </row>
    <row r="8861" spans="38:38">
      <c r="AL8861" s="309"/>
    </row>
    <row r="8862" spans="38:38">
      <c r="AL8862" s="309"/>
    </row>
    <row r="8863" spans="38:38">
      <c r="AL8863" s="309"/>
    </row>
    <row r="8864" spans="38:38">
      <c r="AL8864" s="309"/>
    </row>
    <row r="8865" spans="38:38">
      <c r="AL8865" s="309"/>
    </row>
    <row r="8866" spans="38:38">
      <c r="AL8866" s="309"/>
    </row>
    <row r="8867" spans="38:38">
      <c r="AL8867" s="309"/>
    </row>
    <row r="8868" spans="38:38">
      <c r="AL8868" s="309"/>
    </row>
    <row r="8869" spans="38:38">
      <c r="AL8869" s="309"/>
    </row>
    <row r="8870" spans="38:38">
      <c r="AL8870" s="309"/>
    </row>
    <row r="8871" spans="38:38">
      <c r="AL8871" s="309"/>
    </row>
    <row r="8872" spans="38:38">
      <c r="AL8872" s="309"/>
    </row>
    <row r="8873" spans="38:38">
      <c r="AL8873" s="309"/>
    </row>
    <row r="8874" spans="38:38">
      <c r="AL8874" s="309"/>
    </row>
    <row r="8875" spans="38:38">
      <c r="AL8875" s="309"/>
    </row>
    <row r="8876" spans="38:38">
      <c r="AL8876" s="309"/>
    </row>
    <row r="8877" spans="38:38">
      <c r="AL8877" s="309"/>
    </row>
    <row r="8878" spans="38:38">
      <c r="AL8878" s="309"/>
    </row>
    <row r="8879" spans="38:38">
      <c r="AL8879" s="309"/>
    </row>
    <row r="8880" spans="38:38">
      <c r="AL8880" s="309"/>
    </row>
    <row r="8881" spans="38:38">
      <c r="AL8881" s="309"/>
    </row>
    <row r="8882" spans="38:38">
      <c r="AL8882" s="309"/>
    </row>
    <row r="8883" spans="38:38">
      <c r="AL8883" s="309"/>
    </row>
    <row r="8884" spans="38:38">
      <c r="AL8884" s="309"/>
    </row>
    <row r="8885" spans="38:38">
      <c r="AL8885" s="309"/>
    </row>
    <row r="8886" spans="38:38">
      <c r="AL8886" s="309"/>
    </row>
    <row r="8887" spans="38:38">
      <c r="AL8887" s="309"/>
    </row>
    <row r="8888" spans="38:38">
      <c r="AL8888" s="309"/>
    </row>
    <row r="8889" spans="38:38">
      <c r="AL8889" s="309"/>
    </row>
    <row r="8890" spans="38:38">
      <c r="AL8890" s="309"/>
    </row>
    <row r="8891" spans="38:38">
      <c r="AL8891" s="309"/>
    </row>
    <row r="8892" spans="38:38">
      <c r="AL8892" s="309"/>
    </row>
    <row r="8893" spans="38:38">
      <c r="AL8893" s="309"/>
    </row>
    <row r="8894" spans="38:38">
      <c r="AL8894" s="309"/>
    </row>
    <row r="8895" spans="38:38">
      <c r="AL8895" s="309"/>
    </row>
    <row r="8896" spans="38:38">
      <c r="AL8896" s="309"/>
    </row>
    <row r="8897" spans="38:38">
      <c r="AL8897" s="309"/>
    </row>
    <row r="8898" spans="38:38">
      <c r="AL8898" s="309"/>
    </row>
    <row r="8899" spans="38:38">
      <c r="AL8899" s="309"/>
    </row>
    <row r="8900" spans="38:38">
      <c r="AL8900" s="309"/>
    </row>
    <row r="8901" spans="38:38">
      <c r="AL8901" s="309"/>
    </row>
    <row r="8902" spans="38:38">
      <c r="AL8902" s="309"/>
    </row>
    <row r="8903" spans="38:38">
      <c r="AL8903" s="309"/>
    </row>
    <row r="8904" spans="38:38">
      <c r="AL8904" s="309"/>
    </row>
    <row r="8905" spans="38:38">
      <c r="AL8905" s="309"/>
    </row>
    <row r="8906" spans="38:38">
      <c r="AL8906" s="309"/>
    </row>
    <row r="8907" spans="38:38">
      <c r="AL8907" s="309"/>
    </row>
    <row r="8908" spans="38:38">
      <c r="AL8908" s="309"/>
    </row>
    <row r="8909" spans="38:38">
      <c r="AL8909" s="309"/>
    </row>
    <row r="8910" spans="38:38">
      <c r="AL8910" s="309"/>
    </row>
    <row r="8911" spans="38:38">
      <c r="AL8911" s="309"/>
    </row>
    <row r="8912" spans="38:38">
      <c r="AL8912" s="309"/>
    </row>
    <row r="8913" spans="38:38">
      <c r="AL8913" s="309"/>
    </row>
    <row r="8914" spans="38:38">
      <c r="AL8914" s="309"/>
    </row>
    <row r="8915" spans="38:38">
      <c r="AL8915" s="309"/>
    </row>
    <row r="8916" spans="38:38">
      <c r="AL8916" s="309"/>
    </row>
    <row r="8917" spans="38:38">
      <c r="AL8917" s="309"/>
    </row>
    <row r="8918" spans="38:38">
      <c r="AL8918" s="309"/>
    </row>
    <row r="8919" spans="38:38">
      <c r="AL8919" s="309"/>
    </row>
    <row r="8920" spans="38:38">
      <c r="AL8920" s="309"/>
    </row>
    <row r="8921" spans="38:38">
      <c r="AL8921" s="309"/>
    </row>
    <row r="8922" spans="38:38">
      <c r="AL8922" s="309"/>
    </row>
    <row r="8923" spans="38:38">
      <c r="AL8923" s="309"/>
    </row>
    <row r="8924" spans="38:38">
      <c r="AL8924" s="309"/>
    </row>
    <row r="8925" spans="38:38">
      <c r="AL8925" s="309"/>
    </row>
    <row r="8926" spans="38:38">
      <c r="AL8926" s="309"/>
    </row>
    <row r="8927" spans="38:38">
      <c r="AL8927" s="309"/>
    </row>
    <row r="8928" spans="38:38">
      <c r="AL8928" s="309"/>
    </row>
    <row r="8929" spans="38:38">
      <c r="AL8929" s="309"/>
    </row>
    <row r="8930" spans="38:38">
      <c r="AL8930" s="309"/>
    </row>
    <row r="8931" spans="38:38">
      <c r="AL8931" s="309"/>
    </row>
    <row r="8932" spans="38:38">
      <c r="AL8932" s="309"/>
    </row>
    <row r="8933" spans="38:38">
      <c r="AL8933" s="309"/>
    </row>
    <row r="8934" spans="38:38">
      <c r="AL8934" s="309"/>
    </row>
    <row r="8935" spans="38:38">
      <c r="AL8935" s="309"/>
    </row>
    <row r="8936" spans="38:38">
      <c r="AL8936" s="309"/>
    </row>
    <row r="8937" spans="38:38">
      <c r="AL8937" s="309"/>
    </row>
    <row r="8938" spans="38:38">
      <c r="AL8938" s="309"/>
    </row>
    <row r="8939" spans="38:38">
      <c r="AL8939" s="309"/>
    </row>
    <row r="8940" spans="38:38">
      <c r="AL8940" s="309"/>
    </row>
    <row r="8941" spans="38:38">
      <c r="AL8941" s="309"/>
    </row>
    <row r="8942" spans="38:38">
      <c r="AL8942" s="309"/>
    </row>
    <row r="8943" spans="38:38">
      <c r="AL8943" s="309"/>
    </row>
    <row r="8944" spans="38:38">
      <c r="AL8944" s="309"/>
    </row>
    <row r="8945" spans="38:38">
      <c r="AL8945" s="309"/>
    </row>
    <row r="8946" spans="38:38">
      <c r="AL8946" s="309"/>
    </row>
    <row r="8947" spans="38:38">
      <c r="AL8947" s="309"/>
    </row>
    <row r="8948" spans="38:38">
      <c r="AL8948" s="309"/>
    </row>
    <row r="8949" spans="38:38">
      <c r="AL8949" s="309"/>
    </row>
    <row r="8950" spans="38:38">
      <c r="AL8950" s="309"/>
    </row>
    <row r="8951" spans="38:38">
      <c r="AL8951" s="309"/>
    </row>
    <row r="8952" spans="38:38">
      <c r="AL8952" s="309"/>
    </row>
    <row r="8953" spans="38:38">
      <c r="AL8953" s="309"/>
    </row>
    <row r="8954" spans="38:38">
      <c r="AL8954" s="309"/>
    </row>
    <row r="8955" spans="38:38">
      <c r="AL8955" s="309"/>
    </row>
    <row r="8956" spans="38:38">
      <c r="AL8956" s="309"/>
    </row>
    <row r="8957" spans="38:38">
      <c r="AL8957" s="309"/>
    </row>
    <row r="8958" spans="38:38">
      <c r="AL8958" s="309"/>
    </row>
    <row r="8959" spans="38:38">
      <c r="AL8959" s="309"/>
    </row>
    <row r="8960" spans="38:38">
      <c r="AL8960" s="309"/>
    </row>
    <row r="8961" spans="38:38">
      <c r="AL8961" s="309"/>
    </row>
    <row r="8962" spans="38:38">
      <c r="AL8962" s="309"/>
    </row>
    <row r="8963" spans="38:38">
      <c r="AL8963" s="309"/>
    </row>
    <row r="8964" spans="38:38">
      <c r="AL8964" s="309"/>
    </row>
    <row r="8965" spans="38:38">
      <c r="AL8965" s="309"/>
    </row>
    <row r="8966" spans="38:38">
      <c r="AL8966" s="309"/>
    </row>
    <row r="8967" spans="38:38">
      <c r="AL8967" s="309"/>
    </row>
    <row r="8968" spans="38:38">
      <c r="AL8968" s="309"/>
    </row>
    <row r="8969" spans="38:38">
      <c r="AL8969" s="309"/>
    </row>
    <row r="8970" spans="38:38">
      <c r="AL8970" s="309"/>
    </row>
    <row r="8971" spans="38:38">
      <c r="AL8971" s="309"/>
    </row>
    <row r="8972" spans="38:38">
      <c r="AL8972" s="309"/>
    </row>
    <row r="8973" spans="38:38">
      <c r="AL8973" s="309"/>
    </row>
    <row r="8974" spans="38:38">
      <c r="AL8974" s="309"/>
    </row>
    <row r="8975" spans="38:38">
      <c r="AL8975" s="309"/>
    </row>
    <row r="8976" spans="38:38">
      <c r="AL8976" s="309"/>
    </row>
    <row r="8977" spans="38:38">
      <c r="AL8977" s="309"/>
    </row>
    <row r="8978" spans="38:38">
      <c r="AL8978" s="309"/>
    </row>
    <row r="8979" spans="38:38">
      <c r="AL8979" s="309"/>
    </row>
    <row r="8980" spans="38:38">
      <c r="AL8980" s="309"/>
    </row>
    <row r="8981" spans="38:38">
      <c r="AL8981" s="309"/>
    </row>
    <row r="8982" spans="38:38">
      <c r="AL8982" s="309"/>
    </row>
    <row r="8983" spans="38:38">
      <c r="AL8983" s="309"/>
    </row>
    <row r="8984" spans="38:38">
      <c r="AL8984" s="309"/>
    </row>
    <row r="8985" spans="38:38">
      <c r="AL8985" s="309"/>
    </row>
    <row r="8986" spans="38:38">
      <c r="AL8986" s="309"/>
    </row>
    <row r="8987" spans="38:38">
      <c r="AL8987" s="309"/>
    </row>
    <row r="8988" spans="38:38">
      <c r="AL8988" s="309"/>
    </row>
    <row r="8989" spans="38:38">
      <c r="AL8989" s="309"/>
    </row>
    <row r="8990" spans="38:38">
      <c r="AL8990" s="309"/>
    </row>
    <row r="8991" spans="38:38">
      <c r="AL8991" s="309"/>
    </row>
    <row r="8992" spans="38:38">
      <c r="AL8992" s="309"/>
    </row>
    <row r="8993" spans="38:38">
      <c r="AL8993" s="309"/>
    </row>
    <row r="8994" spans="38:38">
      <c r="AL8994" s="309"/>
    </row>
    <row r="8995" spans="38:38">
      <c r="AL8995" s="309"/>
    </row>
    <row r="8996" spans="38:38">
      <c r="AL8996" s="309"/>
    </row>
    <row r="8997" spans="38:38">
      <c r="AL8997" s="309"/>
    </row>
    <row r="8998" spans="38:38">
      <c r="AL8998" s="309"/>
    </row>
    <row r="8999" spans="38:38">
      <c r="AL8999" s="309"/>
    </row>
    <row r="9000" spans="38:38">
      <c r="AL9000" s="309"/>
    </row>
    <row r="9001" spans="38:38">
      <c r="AL9001" s="309"/>
    </row>
    <row r="9002" spans="38:38">
      <c r="AL9002" s="309"/>
    </row>
    <row r="9003" spans="38:38">
      <c r="AL9003" s="309"/>
    </row>
    <row r="9004" spans="38:38">
      <c r="AL9004" s="309"/>
    </row>
    <row r="9005" spans="38:38">
      <c r="AL9005" s="309"/>
    </row>
    <row r="9006" spans="38:38">
      <c r="AL9006" s="309"/>
    </row>
    <row r="9007" spans="38:38">
      <c r="AL9007" s="309"/>
    </row>
    <row r="9008" spans="38:38">
      <c r="AL9008" s="309"/>
    </row>
    <row r="9009" spans="38:38">
      <c r="AL9009" s="309"/>
    </row>
    <row r="9010" spans="38:38">
      <c r="AL9010" s="309"/>
    </row>
    <row r="9011" spans="38:38">
      <c r="AL9011" s="309"/>
    </row>
    <row r="9012" spans="38:38">
      <c r="AL9012" s="309"/>
    </row>
    <row r="9013" spans="38:38">
      <c r="AL9013" s="309"/>
    </row>
    <row r="9014" spans="38:38">
      <c r="AL9014" s="309"/>
    </row>
    <row r="9015" spans="38:38">
      <c r="AL9015" s="309"/>
    </row>
    <row r="9016" spans="38:38">
      <c r="AL9016" s="309"/>
    </row>
    <row r="9017" spans="38:38">
      <c r="AL9017" s="309"/>
    </row>
    <row r="9018" spans="38:38">
      <c r="AL9018" s="309"/>
    </row>
    <row r="9019" spans="38:38">
      <c r="AL9019" s="309"/>
    </row>
    <row r="9020" spans="38:38">
      <c r="AL9020" s="309"/>
    </row>
    <row r="9021" spans="38:38">
      <c r="AL9021" s="309"/>
    </row>
    <row r="9022" spans="38:38">
      <c r="AL9022" s="309"/>
    </row>
    <row r="9023" spans="38:38">
      <c r="AL9023" s="309"/>
    </row>
    <row r="9024" spans="38:38">
      <c r="AL9024" s="309"/>
    </row>
    <row r="9025" spans="38:38">
      <c r="AL9025" s="309"/>
    </row>
    <row r="9026" spans="38:38">
      <c r="AL9026" s="309"/>
    </row>
    <row r="9027" spans="38:38">
      <c r="AL9027" s="309"/>
    </row>
    <row r="9028" spans="38:38">
      <c r="AL9028" s="309"/>
    </row>
    <row r="9029" spans="38:38">
      <c r="AL9029" s="309"/>
    </row>
    <row r="9030" spans="38:38">
      <c r="AL9030" s="309"/>
    </row>
    <row r="9031" spans="38:38">
      <c r="AL9031" s="309"/>
    </row>
    <row r="9032" spans="38:38">
      <c r="AL9032" s="309"/>
    </row>
    <row r="9033" spans="38:38">
      <c r="AL9033" s="309"/>
    </row>
    <row r="9034" spans="38:38">
      <c r="AL9034" s="309"/>
    </row>
    <row r="9035" spans="38:38">
      <c r="AL9035" s="309"/>
    </row>
    <row r="9036" spans="38:38">
      <c r="AL9036" s="309"/>
    </row>
    <row r="9037" spans="38:38">
      <c r="AL9037" s="309"/>
    </row>
    <row r="9038" spans="38:38">
      <c r="AL9038" s="309"/>
    </row>
    <row r="9039" spans="38:38">
      <c r="AL9039" s="309"/>
    </row>
    <row r="9040" spans="38:38">
      <c r="AL9040" s="309"/>
    </row>
    <row r="9041" spans="38:38">
      <c r="AL9041" s="309"/>
    </row>
    <row r="9042" spans="38:38">
      <c r="AL9042" s="309"/>
    </row>
    <row r="9043" spans="38:38">
      <c r="AL9043" s="309"/>
    </row>
    <row r="9044" spans="38:38">
      <c r="AL9044" s="309"/>
    </row>
    <row r="9045" spans="38:38">
      <c r="AL9045" s="309"/>
    </row>
    <row r="9046" spans="38:38">
      <c r="AL9046" s="309"/>
    </row>
    <row r="9047" spans="38:38">
      <c r="AL9047" s="309"/>
    </row>
    <row r="9048" spans="38:38">
      <c r="AL9048" s="309"/>
    </row>
    <row r="9049" spans="38:38">
      <c r="AL9049" s="309"/>
    </row>
    <row r="9050" spans="38:38">
      <c r="AL9050" s="309"/>
    </row>
    <row r="9051" spans="38:38">
      <c r="AL9051" s="309"/>
    </row>
    <row r="9052" spans="38:38">
      <c r="AL9052" s="309"/>
    </row>
    <row r="9053" spans="38:38">
      <c r="AL9053" s="309"/>
    </row>
    <row r="9054" spans="38:38">
      <c r="AL9054" s="309"/>
    </row>
    <row r="9055" spans="38:38">
      <c r="AL9055" s="309"/>
    </row>
    <row r="9056" spans="38:38">
      <c r="AL9056" s="309"/>
    </row>
    <row r="9057" spans="38:38">
      <c r="AL9057" s="309"/>
    </row>
    <row r="9058" spans="38:38">
      <c r="AL9058" s="309"/>
    </row>
    <row r="9059" spans="38:38">
      <c r="AL9059" s="309"/>
    </row>
    <row r="9060" spans="38:38">
      <c r="AL9060" s="309"/>
    </row>
    <row r="9061" spans="38:38">
      <c r="AL9061" s="309"/>
    </row>
    <row r="9062" spans="38:38">
      <c r="AL9062" s="309"/>
    </row>
    <row r="9063" spans="38:38">
      <c r="AL9063" s="309"/>
    </row>
    <row r="9064" spans="38:38">
      <c r="AL9064" s="309"/>
    </row>
    <row r="9065" spans="38:38">
      <c r="AL9065" s="309"/>
    </row>
    <row r="9066" spans="38:38">
      <c r="AL9066" s="309"/>
    </row>
    <row r="9067" spans="38:38">
      <c r="AL9067" s="309"/>
    </row>
    <row r="9068" spans="38:38">
      <c r="AL9068" s="309"/>
    </row>
    <row r="9069" spans="38:38">
      <c r="AL9069" s="309"/>
    </row>
    <row r="9070" spans="38:38">
      <c r="AL9070" s="309"/>
    </row>
    <row r="9071" spans="38:38">
      <c r="AL9071" s="309"/>
    </row>
    <row r="9072" spans="38:38">
      <c r="AL9072" s="309"/>
    </row>
    <row r="9073" spans="38:38">
      <c r="AL9073" s="309"/>
    </row>
    <row r="9074" spans="38:38">
      <c r="AL9074" s="309"/>
    </row>
    <row r="9075" spans="38:38">
      <c r="AL9075" s="309"/>
    </row>
    <row r="9076" spans="38:38">
      <c r="AL9076" s="309"/>
    </row>
    <row r="9077" spans="38:38">
      <c r="AL9077" s="309"/>
    </row>
    <row r="9078" spans="38:38">
      <c r="AL9078" s="309"/>
    </row>
    <row r="9079" spans="38:38">
      <c r="AL9079" s="309"/>
    </row>
    <row r="9080" spans="38:38">
      <c r="AL9080" s="309"/>
    </row>
    <row r="9081" spans="38:38">
      <c r="AL9081" s="309"/>
    </row>
    <row r="9082" spans="38:38">
      <c r="AL9082" s="309"/>
    </row>
    <row r="9083" spans="38:38">
      <c r="AL9083" s="309"/>
    </row>
    <row r="9084" spans="38:38">
      <c r="AL9084" s="309"/>
    </row>
    <row r="9085" spans="38:38">
      <c r="AL9085" s="309"/>
    </row>
    <row r="9086" spans="38:38">
      <c r="AL9086" s="309"/>
    </row>
    <row r="9087" spans="38:38">
      <c r="AL9087" s="309"/>
    </row>
    <row r="9088" spans="38:38">
      <c r="AL9088" s="309"/>
    </row>
    <row r="9089" spans="38:38">
      <c r="AL9089" s="309"/>
    </row>
    <row r="9090" spans="38:38">
      <c r="AL9090" s="309"/>
    </row>
    <row r="9091" spans="38:38">
      <c r="AL9091" s="309"/>
    </row>
    <row r="9092" spans="38:38">
      <c r="AL9092" s="309"/>
    </row>
    <row r="9093" spans="38:38">
      <c r="AL9093" s="309"/>
    </row>
    <row r="9094" spans="38:38">
      <c r="AL9094" s="309"/>
    </row>
    <row r="9095" spans="38:38">
      <c r="AL9095" s="309"/>
    </row>
    <row r="9096" spans="38:38">
      <c r="AL9096" s="309"/>
    </row>
    <row r="9097" spans="38:38">
      <c r="AL9097" s="309"/>
    </row>
    <row r="9098" spans="38:38">
      <c r="AL9098" s="309"/>
    </row>
    <row r="9099" spans="38:38">
      <c r="AL9099" s="309"/>
    </row>
    <row r="9100" spans="38:38">
      <c r="AL9100" s="309"/>
    </row>
    <row r="9101" spans="38:38">
      <c r="AL9101" s="309"/>
    </row>
    <row r="9102" spans="38:38">
      <c r="AL9102" s="309"/>
    </row>
    <row r="9103" spans="38:38">
      <c r="AL9103" s="309"/>
    </row>
    <row r="9104" spans="38:38">
      <c r="AL9104" s="309"/>
    </row>
    <row r="9105" spans="38:38">
      <c r="AL9105" s="309"/>
    </row>
    <row r="9106" spans="38:38">
      <c r="AL9106" s="309"/>
    </row>
    <row r="9107" spans="38:38">
      <c r="AL9107" s="309"/>
    </row>
    <row r="9108" spans="38:38">
      <c r="AL9108" s="309"/>
    </row>
    <row r="9109" spans="38:38">
      <c r="AL9109" s="309"/>
    </row>
    <row r="9110" spans="38:38">
      <c r="AL9110" s="309"/>
    </row>
    <row r="9111" spans="38:38">
      <c r="AL9111" s="309"/>
    </row>
    <row r="9112" spans="38:38">
      <c r="AL9112" s="309"/>
    </row>
    <row r="9113" spans="38:38">
      <c r="AL9113" s="309"/>
    </row>
    <row r="9114" spans="38:38">
      <c r="AL9114" s="309"/>
    </row>
    <row r="9115" spans="38:38">
      <c r="AL9115" s="309"/>
    </row>
    <row r="9116" spans="38:38">
      <c r="AL9116" s="309"/>
    </row>
    <row r="9117" spans="38:38">
      <c r="AL9117" s="309"/>
    </row>
    <row r="9118" spans="38:38">
      <c r="AL9118" s="309"/>
    </row>
    <row r="9119" spans="38:38">
      <c r="AL9119" s="309"/>
    </row>
    <row r="9120" spans="38:38">
      <c r="AL9120" s="309"/>
    </row>
    <row r="9121" spans="38:38">
      <c r="AL9121" s="309"/>
    </row>
    <row r="9122" spans="38:38">
      <c r="AL9122" s="309"/>
    </row>
    <row r="9123" spans="38:38">
      <c r="AL9123" s="309"/>
    </row>
    <row r="9124" spans="38:38">
      <c r="AL9124" s="309"/>
    </row>
    <row r="9125" spans="38:38">
      <c r="AL9125" s="309"/>
    </row>
    <row r="9126" spans="38:38">
      <c r="AL9126" s="309"/>
    </row>
    <row r="9127" spans="38:38">
      <c r="AL9127" s="309"/>
    </row>
    <row r="9128" spans="38:38">
      <c r="AL9128" s="309"/>
    </row>
    <row r="9129" spans="38:38">
      <c r="AL9129" s="309"/>
    </row>
    <row r="9130" spans="38:38">
      <c r="AL9130" s="309"/>
    </row>
    <row r="9131" spans="38:38">
      <c r="AL9131" s="309"/>
    </row>
    <row r="9132" spans="38:38">
      <c r="AL9132" s="309"/>
    </row>
    <row r="9133" spans="38:38">
      <c r="AL9133" s="309"/>
    </row>
    <row r="9134" spans="38:38">
      <c r="AL9134" s="309"/>
    </row>
    <row r="9135" spans="38:38">
      <c r="AL9135" s="309"/>
    </row>
    <row r="9136" spans="38:38">
      <c r="AL9136" s="309"/>
    </row>
    <row r="9137" spans="38:38">
      <c r="AL9137" s="309"/>
    </row>
    <row r="9138" spans="38:38">
      <c r="AL9138" s="309"/>
    </row>
    <row r="9139" spans="38:38">
      <c r="AL9139" s="309"/>
    </row>
    <row r="9140" spans="38:38">
      <c r="AL9140" s="309"/>
    </row>
  </sheetData>
  <mergeCells count="128">
    <mergeCell ref="R3:S3"/>
    <mergeCell ref="D2:H2"/>
    <mergeCell ref="F3:H3"/>
    <mergeCell ref="B5:C6"/>
    <mergeCell ref="B7:B16"/>
    <mergeCell ref="C7:C30"/>
    <mergeCell ref="B17:B40"/>
    <mergeCell ref="C31:C54"/>
    <mergeCell ref="B41:B64"/>
    <mergeCell ref="C55:C78"/>
    <mergeCell ref="B65:B88"/>
    <mergeCell ref="C79:C102"/>
    <mergeCell ref="B89:B112"/>
    <mergeCell ref="C103:C126"/>
    <mergeCell ref="B113:B136"/>
    <mergeCell ref="C127:C150"/>
    <mergeCell ref="B137:B160"/>
    <mergeCell ref="C151:C174"/>
    <mergeCell ref="B161:B184"/>
    <mergeCell ref="C175:C198"/>
    <mergeCell ref="B185:B208"/>
    <mergeCell ref="C199:C222"/>
    <mergeCell ref="B209:B232"/>
    <mergeCell ref="C223:C246"/>
    <mergeCell ref="B233:B256"/>
    <mergeCell ref="C247:C270"/>
    <mergeCell ref="B257:B280"/>
    <mergeCell ref="C271:C294"/>
    <mergeCell ref="B281:B304"/>
    <mergeCell ref="C295:C318"/>
    <mergeCell ref="B305:B328"/>
    <mergeCell ref="C319:C342"/>
    <mergeCell ref="B329:B352"/>
    <mergeCell ref="C343:C366"/>
    <mergeCell ref="B353:B366"/>
    <mergeCell ref="B367:B376"/>
    <mergeCell ref="C367:C390"/>
    <mergeCell ref="B377:B400"/>
    <mergeCell ref="C391:C414"/>
    <mergeCell ref="B401:B424"/>
    <mergeCell ref="C415:C438"/>
    <mergeCell ref="B425:B448"/>
    <mergeCell ref="C439:C462"/>
    <mergeCell ref="B449:B472"/>
    <mergeCell ref="C463:C486"/>
    <mergeCell ref="B473:B496"/>
    <mergeCell ref="C487:C510"/>
    <mergeCell ref="B497:B520"/>
    <mergeCell ref="C511:C534"/>
    <mergeCell ref="B521:B544"/>
    <mergeCell ref="C535:C558"/>
    <mergeCell ref="B545:B568"/>
    <mergeCell ref="C559:C582"/>
    <mergeCell ref="B569:B592"/>
    <mergeCell ref="C583:C606"/>
    <mergeCell ref="B593:B616"/>
    <mergeCell ref="C607:C630"/>
    <mergeCell ref="B617:B640"/>
    <mergeCell ref="C631:C654"/>
    <mergeCell ref="B641:B664"/>
    <mergeCell ref="C655:C678"/>
    <mergeCell ref="B665:B688"/>
    <mergeCell ref="C679:C702"/>
    <mergeCell ref="B689:B712"/>
    <mergeCell ref="C703:C726"/>
    <mergeCell ref="B713:B726"/>
    <mergeCell ref="B727:B736"/>
    <mergeCell ref="C727:C750"/>
    <mergeCell ref="B737:B760"/>
    <mergeCell ref="C751:C774"/>
    <mergeCell ref="B761:B784"/>
    <mergeCell ref="C775:C798"/>
    <mergeCell ref="B785:B808"/>
    <mergeCell ref="C799:C822"/>
    <mergeCell ref="B809:B832"/>
    <mergeCell ref="C823:C846"/>
    <mergeCell ref="B833:B856"/>
    <mergeCell ref="C847:C870"/>
    <mergeCell ref="B857:B880"/>
    <mergeCell ref="C871:C894"/>
    <mergeCell ref="B881:B904"/>
    <mergeCell ref="C1015:C1038"/>
    <mergeCell ref="B1025:B1048"/>
    <mergeCell ref="C1039:C1062"/>
    <mergeCell ref="B1049:B1072"/>
    <mergeCell ref="C1063:C1086"/>
    <mergeCell ref="B1073:B1086"/>
    <mergeCell ref="C895:C918"/>
    <mergeCell ref="B905:B928"/>
    <mergeCell ref="C919:C942"/>
    <mergeCell ref="B929:B952"/>
    <mergeCell ref="C943:C966"/>
    <mergeCell ref="B953:B976"/>
    <mergeCell ref="C967:C990"/>
    <mergeCell ref="B977:B1000"/>
    <mergeCell ref="C991:C1014"/>
    <mergeCell ref="B1001:B1024"/>
    <mergeCell ref="B1087:B1096"/>
    <mergeCell ref="C1087:C1110"/>
    <mergeCell ref="B1097:B1120"/>
    <mergeCell ref="C1111:C1134"/>
    <mergeCell ref="B1121:B1144"/>
    <mergeCell ref="C1135:C1158"/>
    <mergeCell ref="B1145:B1168"/>
    <mergeCell ref="C1159:C1182"/>
    <mergeCell ref="B1169:B1192"/>
    <mergeCell ref="C1183:C1206"/>
    <mergeCell ref="B1193:B1216"/>
    <mergeCell ref="C1207:C1230"/>
    <mergeCell ref="B1217:B1240"/>
    <mergeCell ref="C1231:C1254"/>
    <mergeCell ref="B1241:B1264"/>
    <mergeCell ref="C1255:C1278"/>
    <mergeCell ref="B1265:B1288"/>
    <mergeCell ref="C1279:C1302"/>
    <mergeCell ref="B1289:B1312"/>
    <mergeCell ref="C1303:C1326"/>
    <mergeCell ref="B1433:B1446"/>
    <mergeCell ref="B1313:B1336"/>
    <mergeCell ref="C1327:C1350"/>
    <mergeCell ref="B1337:B1360"/>
    <mergeCell ref="C1351:C1374"/>
    <mergeCell ref="B1361:B1384"/>
    <mergeCell ref="C1375:C1398"/>
    <mergeCell ref="B1385:B1408"/>
    <mergeCell ref="C1399:C1422"/>
    <mergeCell ref="B1409:B1432"/>
    <mergeCell ref="C1423:C1446"/>
  </mergeCells>
  <phoneticPr fontId="3"/>
  <dataValidations count="1">
    <dataValidation type="list" allowBlank="1" sqref="F3:H3">
      <formula1>$U$5:$U$14</formula1>
    </dataValidation>
  </dataValidations>
  <pageMargins left="0.70866141732283472" right="0.70866141732283472" top="0.74803149606299213" bottom="0.74803149606299213" header="0.31496062992125984" footer="0.31496062992125984"/>
  <pageSetup paperSize="9" scale="52" fitToHeight="0" orientation="portrait" r:id="rId1"/>
  <rowBreaks count="3" manualBreakCount="3">
    <brk id="366" max="19" man="1"/>
    <brk id="726" max="19" man="1"/>
    <brk id="108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成分分析【①分析条件】 </vt:lpstr>
      <vt:lpstr>成分分析【②分析結果】春</vt:lpstr>
      <vt:lpstr>成分分析【②分析結果】夏</vt:lpstr>
      <vt:lpstr>成分分析【②分析結果】秋</vt:lpstr>
      <vt:lpstr>成分分析【②分析結果】冬</vt:lpstr>
      <vt:lpstr>4段FP入力・計算表</vt:lpstr>
      <vt:lpstr>4段FP入力・計算表(記入例)</vt:lpstr>
      <vt:lpstr>自動測定機</vt:lpstr>
      <vt:lpstr>'4段FP入力・計算表'!Print_Area</vt:lpstr>
      <vt:lpstr>自動測定機!Print_Area</vt:lpstr>
      <vt:lpstr>'成分分析【①分析条件】 '!Print_Area</vt:lpstr>
      <vt:lpstr>成分分析【②分析結果】夏!Print_Area</vt:lpstr>
      <vt:lpstr>成分分析【②分析結果】秋!Print_Area</vt:lpstr>
      <vt:lpstr>成分分析【②分析結果】春!Print_Area</vt:lpstr>
      <vt:lpstr>成分分析【②分析結果】冬!Print_Area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2017-06-19T06:25:32Z</dcterms:created>
  <dcterms:modified xsi:type="dcterms:W3CDTF">2017-11-07T05:15:25Z</dcterms:modified>
</cp:coreProperties>
</file>