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4020" windowWidth="20520" windowHeight="4050"/>
  </bookViews>
  <sheets>
    <sheet name="成分分析【①分析条件】 " sheetId="55" r:id="rId1"/>
    <sheet name="成分分析【②分析結果】春" sheetId="33" r:id="rId2"/>
    <sheet name="成分分析【②分析結果】夏" sheetId="47" r:id="rId3"/>
    <sheet name="成分分析【②分析結果】秋" sheetId="48" r:id="rId4"/>
    <sheet name="成分分析【②分析結果】冬" sheetId="49" r:id="rId5"/>
    <sheet name="4段FP入力・計算表" sheetId="51" r:id="rId6"/>
    <sheet name="4段FP入力・計算表(記入例)" sheetId="52" r:id="rId7"/>
    <sheet name="自動測定機" sheetId="53" r:id="rId8"/>
  </sheets>
  <definedNames>
    <definedName name="_xlnm._FilterDatabase" localSheetId="7" hidden="1">自動測定機!$U$8:$U$9</definedName>
    <definedName name="_xlnm.Print_Area" localSheetId="5">'4段FP入力・計算表'!$A$1:$BV$38</definedName>
    <definedName name="_xlnm.Print_Area" localSheetId="7">自動測定機!$A$1:$T$1446</definedName>
    <definedName name="_xlnm.Print_Area" localSheetId="0">'成分分析【①分析条件】 '!$A$1:$K$107</definedName>
    <definedName name="_xlnm.Print_Area" localSheetId="2">成分分析【②分析結果】夏!$A$1:$BX$30</definedName>
    <definedName name="_xlnm.Print_Area" localSheetId="3">成分分析【②分析結果】秋!$A$1:$BX$30</definedName>
    <definedName name="_xlnm.Print_Area" localSheetId="1">成分分析【②分析結果】春!$A$1:$BX$30</definedName>
    <definedName name="_xlnm.Print_Area" localSheetId="4">成分分析【②分析結果】冬!$A$1:$BX$30</definedName>
  </definedNames>
  <calcPr calcId="152511"/>
</workbook>
</file>

<file path=xl/calcChain.xml><?xml version="1.0" encoding="utf-8"?>
<calcChain xmlns="http://schemas.openxmlformats.org/spreadsheetml/2006/main">
  <c r="BM39" i="52" l="1"/>
  <c r="BL39" i="52"/>
  <c r="BK39" i="52"/>
  <c r="BJ39" i="52"/>
  <c r="BI39" i="52"/>
  <c r="BH39" i="52"/>
  <c r="BG39" i="52"/>
  <c r="BF39" i="52"/>
  <c r="BM38" i="52"/>
  <c r="BL38" i="52"/>
  <c r="BK38" i="52"/>
  <c r="BJ38" i="52"/>
  <c r="BO38" i="52" s="1"/>
  <c r="BI38" i="52"/>
  <c r="BH38" i="52"/>
  <c r="BG38" i="52"/>
  <c r="BF38" i="52"/>
  <c r="BN38" i="52" s="1"/>
  <c r="AR38" i="52"/>
  <c r="AQ38" i="52"/>
  <c r="AP38" i="52"/>
  <c r="AO38" i="52"/>
  <c r="AN38" i="52"/>
  <c r="H38" i="52"/>
  <c r="BD38" i="52" s="1"/>
  <c r="BM37" i="52"/>
  <c r="BL37" i="52"/>
  <c r="BK37" i="52"/>
  <c r="BJ37" i="52"/>
  <c r="BO37" i="52" s="1"/>
  <c r="BI37" i="52"/>
  <c r="BH37" i="52"/>
  <c r="BG37" i="52"/>
  <c r="BF37" i="52"/>
  <c r="BN37" i="52" s="1"/>
  <c r="BP37" i="52" s="1"/>
  <c r="BR37" i="52" s="1"/>
  <c r="AR37" i="52"/>
  <c r="AQ37" i="52"/>
  <c r="AP37" i="52"/>
  <c r="AO37" i="52"/>
  <c r="AN37" i="52"/>
  <c r="H37" i="52"/>
  <c r="BD37" i="52" s="1"/>
  <c r="BM36" i="52"/>
  <c r="BL36" i="52"/>
  <c r="BK36" i="52"/>
  <c r="BJ36" i="52"/>
  <c r="BO36" i="52" s="1"/>
  <c r="BI36" i="52"/>
  <c r="BH36" i="52"/>
  <c r="BG36" i="52"/>
  <c r="BF36" i="52"/>
  <c r="BN36" i="52" s="1"/>
  <c r="BP36" i="52" s="1"/>
  <c r="BR36" i="52" s="1"/>
  <c r="AR36" i="52"/>
  <c r="AQ36" i="52"/>
  <c r="AP36" i="52"/>
  <c r="AO36" i="52"/>
  <c r="AN36" i="52"/>
  <c r="H36" i="52"/>
  <c r="BD36" i="52" s="1"/>
  <c r="BM35" i="52"/>
  <c r="BL35" i="52"/>
  <c r="BK35" i="52"/>
  <c r="BJ35" i="52"/>
  <c r="BO35" i="52" s="1"/>
  <c r="BI35" i="52"/>
  <c r="BH35" i="52"/>
  <c r="BG35" i="52"/>
  <c r="BF35" i="52"/>
  <c r="BN35" i="52" s="1"/>
  <c r="BP35" i="52" s="1"/>
  <c r="BR35" i="52" s="1"/>
  <c r="AR35" i="52"/>
  <c r="AQ35" i="52"/>
  <c r="AP35" i="52"/>
  <c r="AO35" i="52"/>
  <c r="AN35" i="52"/>
  <c r="H35" i="52"/>
  <c r="BD35" i="52" s="1"/>
  <c r="BM34" i="52"/>
  <c r="BL34" i="52"/>
  <c r="BK34" i="52"/>
  <c r="BJ34" i="52"/>
  <c r="BO34" i="52" s="1"/>
  <c r="BI34" i="52"/>
  <c r="BH34" i="52"/>
  <c r="BG34" i="52"/>
  <c r="BF34" i="52"/>
  <c r="BN34" i="52" s="1"/>
  <c r="BP34" i="52" s="1"/>
  <c r="BR34" i="52" s="1"/>
  <c r="AR34" i="52"/>
  <c r="AQ34" i="52"/>
  <c r="AP34" i="52"/>
  <c r="AO34" i="52"/>
  <c r="AN34" i="52"/>
  <c r="H34" i="52"/>
  <c r="BD34" i="52" s="1"/>
  <c r="BM33" i="52"/>
  <c r="BL33" i="52"/>
  <c r="BK33" i="52"/>
  <c r="BJ33" i="52"/>
  <c r="BO33" i="52" s="1"/>
  <c r="BI33" i="52"/>
  <c r="BH33" i="52"/>
  <c r="BG33" i="52"/>
  <c r="BF33" i="52"/>
  <c r="BN33" i="52" s="1"/>
  <c r="BP33" i="52" s="1"/>
  <c r="BR33" i="52" s="1"/>
  <c r="AR33" i="52"/>
  <c r="AQ33" i="52"/>
  <c r="AP33" i="52"/>
  <c r="AO33" i="52"/>
  <c r="AN33" i="52"/>
  <c r="H33" i="52"/>
  <c r="BD33" i="52" s="1"/>
  <c r="BM32" i="52"/>
  <c r="BL32" i="52"/>
  <c r="BK32" i="52"/>
  <c r="BJ32" i="52"/>
  <c r="BO32" i="52" s="1"/>
  <c r="BI32" i="52"/>
  <c r="BH32" i="52"/>
  <c r="BG32" i="52"/>
  <c r="BF32" i="52"/>
  <c r="BN32" i="52" s="1"/>
  <c r="BP32" i="52" s="1"/>
  <c r="BR32" i="52" s="1"/>
  <c r="AR32" i="52"/>
  <c r="AQ32" i="52"/>
  <c r="AP32" i="52"/>
  <c r="AO32" i="52"/>
  <c r="AN32" i="52"/>
  <c r="H32" i="52"/>
  <c r="BD32" i="52" s="1"/>
  <c r="BM31" i="52"/>
  <c r="BL31" i="52"/>
  <c r="BK31" i="52"/>
  <c r="BJ31" i="52"/>
  <c r="BO31" i="52" s="1"/>
  <c r="BI31" i="52"/>
  <c r="BH31" i="52"/>
  <c r="BG31" i="52"/>
  <c r="BF31" i="52"/>
  <c r="BN31" i="52" s="1"/>
  <c r="BP31" i="52" s="1"/>
  <c r="BR31" i="52" s="1"/>
  <c r="AR31" i="52"/>
  <c r="AQ31" i="52"/>
  <c r="AP31" i="52"/>
  <c r="AO31" i="52"/>
  <c r="AN31" i="52"/>
  <c r="H31" i="52"/>
  <c r="BD31" i="52" s="1"/>
  <c r="BM30" i="52"/>
  <c r="BL30" i="52"/>
  <c r="BK30" i="52"/>
  <c r="BJ30" i="52"/>
  <c r="BO30" i="52" s="1"/>
  <c r="BI30" i="52"/>
  <c r="BH30" i="52"/>
  <c r="BG30" i="52"/>
  <c r="BF30" i="52"/>
  <c r="BN30" i="52" s="1"/>
  <c r="BP30" i="52" s="1"/>
  <c r="BR30" i="52" s="1"/>
  <c r="AR30" i="52"/>
  <c r="AQ30" i="52"/>
  <c r="AP30" i="52"/>
  <c r="AO30" i="52"/>
  <c r="AN30" i="52"/>
  <c r="H30" i="52"/>
  <c r="BD30" i="52" s="1"/>
  <c r="BM29" i="52"/>
  <c r="BL29" i="52"/>
  <c r="BK29" i="52"/>
  <c r="BJ29" i="52"/>
  <c r="BO29" i="52" s="1"/>
  <c r="BI29" i="52"/>
  <c r="BH29" i="52"/>
  <c r="BG29" i="52"/>
  <c r="BF29" i="52"/>
  <c r="BN29" i="52" s="1"/>
  <c r="BP29" i="52" s="1"/>
  <c r="BR29" i="52" s="1"/>
  <c r="AR29" i="52"/>
  <c r="AQ29" i="52"/>
  <c r="AP29" i="52"/>
  <c r="AO29" i="52"/>
  <c r="AN29" i="52"/>
  <c r="H29" i="52"/>
  <c r="BD29" i="52" s="1"/>
  <c r="BM28" i="52"/>
  <c r="BL28" i="52"/>
  <c r="BK28" i="52"/>
  <c r="BJ28" i="52"/>
  <c r="BO28" i="52" s="1"/>
  <c r="BI28" i="52"/>
  <c r="BH28" i="52"/>
  <c r="BG28" i="52"/>
  <c r="BF28" i="52"/>
  <c r="BN28" i="52" s="1"/>
  <c r="BP28" i="52" s="1"/>
  <c r="BR28" i="52" s="1"/>
  <c r="AR28" i="52"/>
  <c r="AQ28" i="52"/>
  <c r="AP28" i="52"/>
  <c r="AO28" i="52"/>
  <c r="AN28" i="52"/>
  <c r="H28" i="52"/>
  <c r="BD28" i="52" s="1"/>
  <c r="BM27" i="52"/>
  <c r="BL27" i="52"/>
  <c r="BK27" i="52"/>
  <c r="BJ27" i="52"/>
  <c r="BO27" i="52" s="1"/>
  <c r="BI27" i="52"/>
  <c r="BH27" i="52"/>
  <c r="BG27" i="52"/>
  <c r="BF27" i="52"/>
  <c r="BN27" i="52" s="1"/>
  <c r="BP27" i="52" s="1"/>
  <c r="BR27" i="52" s="1"/>
  <c r="AR27" i="52"/>
  <c r="AQ27" i="52"/>
  <c r="AP27" i="52"/>
  <c r="AO27" i="52"/>
  <c r="AN27" i="52"/>
  <c r="H27" i="52"/>
  <c r="BD27" i="52" s="1"/>
  <c r="BM26" i="52"/>
  <c r="BL26" i="52"/>
  <c r="BK26" i="52"/>
  <c r="BJ26" i="52"/>
  <c r="BO26" i="52" s="1"/>
  <c r="BI26" i="52"/>
  <c r="BH26" i="52"/>
  <c r="BG26" i="52"/>
  <c r="BF26" i="52"/>
  <c r="BN26" i="52" s="1"/>
  <c r="BP26" i="52" s="1"/>
  <c r="BR26" i="52" s="1"/>
  <c r="AR26" i="52"/>
  <c r="AQ26" i="52"/>
  <c r="AP26" i="52"/>
  <c r="AO26" i="52"/>
  <c r="AN26" i="52"/>
  <c r="H26" i="52"/>
  <c r="BD26" i="52" s="1"/>
  <c r="BM25" i="52"/>
  <c r="BL25" i="52"/>
  <c r="BK25" i="52"/>
  <c r="BJ25" i="52"/>
  <c r="BO25" i="52" s="1"/>
  <c r="BI25" i="52"/>
  <c r="BH25" i="52"/>
  <c r="BG25" i="52"/>
  <c r="BF25" i="52"/>
  <c r="BN25" i="52" s="1"/>
  <c r="BP25" i="52" s="1"/>
  <c r="BR25" i="52" s="1"/>
  <c r="AR25" i="52"/>
  <c r="AQ25" i="52"/>
  <c r="AP25" i="52"/>
  <c r="AO25" i="52"/>
  <c r="AN25" i="52"/>
  <c r="H25" i="52"/>
  <c r="BD25" i="52" s="1"/>
  <c r="BM24" i="52"/>
  <c r="BL24" i="52"/>
  <c r="BK24" i="52"/>
  <c r="BJ24" i="52"/>
  <c r="BO24" i="52" s="1"/>
  <c r="BI24" i="52"/>
  <c r="BH24" i="52"/>
  <c r="BG24" i="52"/>
  <c r="BF24" i="52"/>
  <c r="BN24" i="52" s="1"/>
  <c r="BP24" i="52" s="1"/>
  <c r="BR24" i="52" s="1"/>
  <c r="AR24" i="52"/>
  <c r="AQ24" i="52"/>
  <c r="AP24" i="52"/>
  <c r="AO24" i="52"/>
  <c r="AN24" i="52"/>
  <c r="H24" i="52"/>
  <c r="BD24" i="52" s="1"/>
  <c r="BM23" i="52"/>
  <c r="BL23" i="52"/>
  <c r="BK23" i="52"/>
  <c r="BJ23" i="52"/>
  <c r="BO23" i="52" s="1"/>
  <c r="BI23" i="52"/>
  <c r="BH23" i="52"/>
  <c r="BG23" i="52"/>
  <c r="BF23" i="52"/>
  <c r="BN23" i="52" s="1"/>
  <c r="BP23" i="52" s="1"/>
  <c r="BR23" i="52" s="1"/>
  <c r="AR23" i="52"/>
  <c r="AQ23" i="52"/>
  <c r="AP23" i="52"/>
  <c r="AO23" i="52"/>
  <c r="AN23" i="52"/>
  <c r="H23" i="52"/>
  <c r="BD23" i="52" s="1"/>
  <c r="BM22" i="52"/>
  <c r="BL22" i="52"/>
  <c r="BK22" i="52"/>
  <c r="BJ22" i="52"/>
  <c r="BO22" i="52" s="1"/>
  <c r="BI22" i="52"/>
  <c r="BH22" i="52"/>
  <c r="BG22" i="52"/>
  <c r="BF22" i="52"/>
  <c r="BN22" i="52" s="1"/>
  <c r="BP22" i="52" s="1"/>
  <c r="BR22" i="52" s="1"/>
  <c r="AR22" i="52"/>
  <c r="AQ22" i="52"/>
  <c r="AP22" i="52"/>
  <c r="AO22" i="52"/>
  <c r="AN22" i="52"/>
  <c r="H22" i="52"/>
  <c r="BD22" i="52" s="1"/>
  <c r="BM21" i="52"/>
  <c r="BL21" i="52"/>
  <c r="BK21" i="52"/>
  <c r="BJ21" i="52"/>
  <c r="BO21" i="52" s="1"/>
  <c r="BI21" i="52"/>
  <c r="BH21" i="52"/>
  <c r="BG21" i="52"/>
  <c r="BF21" i="52"/>
  <c r="BN21" i="52" s="1"/>
  <c r="BP21" i="52" s="1"/>
  <c r="BR21" i="52" s="1"/>
  <c r="AR21" i="52"/>
  <c r="AQ21" i="52"/>
  <c r="AP21" i="52"/>
  <c r="AO21" i="52"/>
  <c r="AN21" i="52"/>
  <c r="H21" i="52"/>
  <c r="BD21" i="52" s="1"/>
  <c r="BM20" i="52"/>
  <c r="BL20" i="52"/>
  <c r="BK20" i="52"/>
  <c r="BJ20" i="52"/>
  <c r="BO20" i="52" s="1"/>
  <c r="BI20" i="52"/>
  <c r="BH20" i="52"/>
  <c r="BG20" i="52"/>
  <c r="BF20" i="52"/>
  <c r="BN20" i="52" s="1"/>
  <c r="BP20" i="52" s="1"/>
  <c r="BR20" i="52" s="1"/>
  <c r="AR20" i="52"/>
  <c r="AQ20" i="52"/>
  <c r="AP20" i="52"/>
  <c r="AO20" i="52"/>
  <c r="AN20" i="52"/>
  <c r="H20" i="52"/>
  <c r="BD20" i="52" s="1"/>
  <c r="BM19" i="52"/>
  <c r="BL19" i="52"/>
  <c r="BK19" i="52"/>
  <c r="BJ19" i="52"/>
  <c r="BO19" i="52" s="1"/>
  <c r="BI19" i="52"/>
  <c r="BH19" i="52"/>
  <c r="BG19" i="52"/>
  <c r="BF19" i="52"/>
  <c r="BN19" i="52" s="1"/>
  <c r="BP19" i="52" s="1"/>
  <c r="BR19" i="52" s="1"/>
  <c r="AR19" i="52"/>
  <c r="AQ19" i="52"/>
  <c r="AP19" i="52"/>
  <c r="AO19" i="52"/>
  <c r="AN19" i="52"/>
  <c r="H19" i="52"/>
  <c r="BD19" i="52" s="1"/>
  <c r="BM18" i="52"/>
  <c r="BL18" i="52"/>
  <c r="BK18" i="52"/>
  <c r="BJ18" i="52"/>
  <c r="BO18" i="52" s="1"/>
  <c r="BI18" i="52"/>
  <c r="BH18" i="52"/>
  <c r="BG18" i="52"/>
  <c r="BF18" i="52"/>
  <c r="BN18" i="52" s="1"/>
  <c r="BP18" i="52" s="1"/>
  <c r="BR18" i="52" s="1"/>
  <c r="AR18" i="52"/>
  <c r="AQ18" i="52"/>
  <c r="AP18" i="52"/>
  <c r="AO18" i="52"/>
  <c r="AN18" i="52"/>
  <c r="H18" i="52"/>
  <c r="BC18" i="52" s="1"/>
  <c r="BM17" i="52"/>
  <c r="BL17" i="52"/>
  <c r="BK17" i="52"/>
  <c r="BJ17" i="52"/>
  <c r="BO17" i="52" s="1"/>
  <c r="BI17" i="52"/>
  <c r="BH17" i="52"/>
  <c r="BG17" i="52"/>
  <c r="BF17" i="52"/>
  <c r="BN17" i="52" s="1"/>
  <c r="BP17" i="52" s="1"/>
  <c r="BR17" i="52" s="1"/>
  <c r="AR17" i="52"/>
  <c r="AQ17" i="52"/>
  <c r="AP17" i="52"/>
  <c r="AO17" i="52"/>
  <c r="AN17" i="52"/>
  <c r="H17" i="52"/>
  <c r="BD17" i="52" s="1"/>
  <c r="BM16" i="52"/>
  <c r="BL16" i="52"/>
  <c r="BK16" i="52"/>
  <c r="BJ16" i="52"/>
  <c r="BO16" i="52" s="1"/>
  <c r="BI16" i="52"/>
  <c r="BH16" i="52"/>
  <c r="BG16" i="52"/>
  <c r="BF16" i="52"/>
  <c r="BN16" i="52" s="1"/>
  <c r="BP16" i="52" s="1"/>
  <c r="BR16" i="52" s="1"/>
  <c r="AR16" i="52"/>
  <c r="AQ16" i="52"/>
  <c r="AP16" i="52"/>
  <c r="AO16" i="52"/>
  <c r="AN16" i="52"/>
  <c r="H16" i="52"/>
  <c r="BD16" i="52" s="1"/>
  <c r="BM15" i="52"/>
  <c r="BL15" i="52"/>
  <c r="BK15" i="52"/>
  <c r="BJ15" i="52"/>
  <c r="BO15" i="52" s="1"/>
  <c r="BI15" i="52"/>
  <c r="BH15" i="52"/>
  <c r="BG15" i="52"/>
  <c r="BF15" i="52"/>
  <c r="BN15" i="52" s="1"/>
  <c r="BP15" i="52" s="1"/>
  <c r="BR15" i="52" s="1"/>
  <c r="AR15" i="52"/>
  <c r="AQ15" i="52"/>
  <c r="AP15" i="52"/>
  <c r="AO15" i="52"/>
  <c r="AN15" i="52"/>
  <c r="H15" i="52"/>
  <c r="BD15" i="52" s="1"/>
  <c r="BM14" i="52"/>
  <c r="BL14" i="52"/>
  <c r="BK14" i="52"/>
  <c r="BJ14" i="52"/>
  <c r="BO14" i="52" s="1"/>
  <c r="BI14" i="52"/>
  <c r="BH14" i="52"/>
  <c r="BG14" i="52"/>
  <c r="BF14" i="52"/>
  <c r="BN14" i="52" s="1"/>
  <c r="BP14" i="52" s="1"/>
  <c r="BR14" i="52" s="1"/>
  <c r="AR14" i="52"/>
  <c r="AQ14" i="52"/>
  <c r="AP14" i="52"/>
  <c r="AO14" i="52"/>
  <c r="AN14" i="52"/>
  <c r="H14" i="52"/>
  <c r="BD14" i="52" s="1"/>
  <c r="BM13" i="52"/>
  <c r="BL13" i="52"/>
  <c r="BK13" i="52"/>
  <c r="BJ13" i="52"/>
  <c r="BO13" i="52" s="1"/>
  <c r="BI13" i="52"/>
  <c r="BH13" i="52"/>
  <c r="BG13" i="52"/>
  <c r="BF13" i="52"/>
  <c r="BN13" i="52" s="1"/>
  <c r="BP13" i="52" s="1"/>
  <c r="BR13" i="52" s="1"/>
  <c r="AR13" i="52"/>
  <c r="AQ13" i="52"/>
  <c r="AP13" i="52"/>
  <c r="AO13" i="52"/>
  <c r="AN13" i="52"/>
  <c r="H13" i="52"/>
  <c r="BD13" i="52" s="1"/>
  <c r="BM12" i="52"/>
  <c r="BL12" i="52"/>
  <c r="BK12" i="52"/>
  <c r="BJ12" i="52"/>
  <c r="BO12" i="52" s="1"/>
  <c r="BI12" i="52"/>
  <c r="BH12" i="52"/>
  <c r="BG12" i="52"/>
  <c r="BF12" i="52"/>
  <c r="BN12" i="52" s="1"/>
  <c r="BP12" i="52" s="1"/>
  <c r="BR12" i="52" s="1"/>
  <c r="AR12" i="52"/>
  <c r="AQ12" i="52"/>
  <c r="AP12" i="52"/>
  <c r="AO12" i="52"/>
  <c r="AN12" i="52"/>
  <c r="H12" i="52"/>
  <c r="BM11" i="52"/>
  <c r="BL11" i="52"/>
  <c r="BK11" i="52"/>
  <c r="BJ11" i="52"/>
  <c r="BO11" i="52" s="1"/>
  <c r="BI11" i="52"/>
  <c r="BH11" i="52"/>
  <c r="BG11" i="52"/>
  <c r="BF11" i="52"/>
  <c r="BN11" i="52" s="1"/>
  <c r="BP11" i="52" s="1"/>
  <c r="BR11" i="52" s="1"/>
  <c r="AR11" i="52"/>
  <c r="AQ11" i="52"/>
  <c r="AP11" i="52"/>
  <c r="AO11" i="52"/>
  <c r="AN11" i="52"/>
  <c r="H11" i="52"/>
  <c r="AW11" i="52" s="1"/>
  <c r="AS4" i="52"/>
  <c r="AR4" i="52"/>
  <c r="AO4" i="52"/>
  <c r="AO3" i="52"/>
  <c r="BM38" i="51"/>
  <c r="BL38" i="51"/>
  <c r="BK38" i="51"/>
  <c r="BJ38" i="51"/>
  <c r="BI38" i="51"/>
  <c r="BH38" i="51"/>
  <c r="BG38" i="51"/>
  <c r="BF38" i="51"/>
  <c r="BN38" i="51" s="1"/>
  <c r="BD38" i="51"/>
  <c r="BC38" i="51"/>
  <c r="BB38" i="51"/>
  <c r="BA38" i="51"/>
  <c r="AZ38" i="51"/>
  <c r="AY38" i="51"/>
  <c r="AX38" i="51"/>
  <c r="AW38" i="51"/>
  <c r="AV38" i="51"/>
  <c r="AU38" i="51"/>
  <c r="AT38" i="51"/>
  <c r="AS38" i="51"/>
  <c r="AR38" i="51"/>
  <c r="AQ38" i="51"/>
  <c r="AP38" i="51"/>
  <c r="AO38" i="51"/>
  <c r="AN38" i="51"/>
  <c r="BM37" i="51"/>
  <c r="BL37" i="51"/>
  <c r="BK37" i="51"/>
  <c r="BO37" i="51" s="1"/>
  <c r="BJ37" i="51"/>
  <c r="BI37" i="51"/>
  <c r="BH37" i="51"/>
  <c r="BG37" i="51"/>
  <c r="BF37" i="51"/>
  <c r="BD37" i="51"/>
  <c r="BC37" i="51"/>
  <c r="BB37" i="51"/>
  <c r="BA37" i="51"/>
  <c r="AZ37" i="51"/>
  <c r="AY37" i="51"/>
  <c r="AX37" i="51"/>
  <c r="AW37" i="51"/>
  <c r="AV37" i="51"/>
  <c r="AU37" i="51"/>
  <c r="AT37" i="51"/>
  <c r="AS37" i="51"/>
  <c r="AR37" i="51"/>
  <c r="AQ37" i="51"/>
  <c r="AP37" i="51"/>
  <c r="AO37" i="51"/>
  <c r="AN37" i="51"/>
  <c r="BM36" i="51"/>
  <c r="BL36" i="51"/>
  <c r="BK36" i="51"/>
  <c r="BJ36" i="51"/>
  <c r="BI36" i="51"/>
  <c r="BH36" i="51"/>
  <c r="BG36" i="51"/>
  <c r="BF36" i="51"/>
  <c r="BD36" i="51"/>
  <c r="BC36" i="51"/>
  <c r="BB36" i="51"/>
  <c r="BA36" i="51"/>
  <c r="AZ36" i="51"/>
  <c r="AY36" i="51"/>
  <c r="AX36" i="51"/>
  <c r="AW36" i="51"/>
  <c r="AV36" i="51"/>
  <c r="AU36" i="51"/>
  <c r="AT36" i="51"/>
  <c r="AS36" i="51"/>
  <c r="AR36" i="51"/>
  <c r="AQ36" i="51"/>
  <c r="AP36" i="51"/>
  <c r="AO36" i="51"/>
  <c r="AN36" i="51"/>
  <c r="BM35" i="51"/>
  <c r="BL35" i="51"/>
  <c r="BK35" i="51"/>
  <c r="BJ35" i="51"/>
  <c r="BI35" i="51"/>
  <c r="BO35" i="51" s="1"/>
  <c r="BH35" i="51"/>
  <c r="BG35" i="51"/>
  <c r="BF35" i="51"/>
  <c r="BD35" i="51"/>
  <c r="BC35" i="51"/>
  <c r="BB35" i="51"/>
  <c r="BA35" i="51"/>
  <c r="AZ35" i="51"/>
  <c r="AY35" i="51"/>
  <c r="AX35" i="51"/>
  <c r="AW35" i="51"/>
  <c r="AV35" i="51"/>
  <c r="AU35" i="51"/>
  <c r="AT35" i="51"/>
  <c r="AS35" i="51"/>
  <c r="AR35" i="51"/>
  <c r="AQ35" i="51"/>
  <c r="AP35" i="51"/>
  <c r="AO35" i="51"/>
  <c r="AN35" i="51"/>
  <c r="BM34" i="51"/>
  <c r="BL34" i="51"/>
  <c r="BK34" i="51"/>
  <c r="BJ34" i="51"/>
  <c r="BI34" i="51"/>
  <c r="BH34" i="51"/>
  <c r="BG34" i="51"/>
  <c r="BF34" i="51"/>
  <c r="BN34" i="51" s="1"/>
  <c r="BD34" i="51"/>
  <c r="BC34" i="51"/>
  <c r="BB34" i="51"/>
  <c r="BA34" i="51"/>
  <c r="AZ34" i="51"/>
  <c r="AY34" i="51"/>
  <c r="AX34" i="51"/>
  <c r="AW34" i="51"/>
  <c r="AV34" i="51"/>
  <c r="AU34" i="51"/>
  <c r="AT34" i="51"/>
  <c r="AS34" i="51"/>
  <c r="AR34" i="51"/>
  <c r="AQ34" i="51"/>
  <c r="AP34" i="51"/>
  <c r="AO34" i="51"/>
  <c r="AN34" i="51"/>
  <c r="BM33" i="51"/>
  <c r="BL33" i="51"/>
  <c r="BK33" i="51"/>
  <c r="BJ33" i="51"/>
  <c r="BO33" i="51" s="1"/>
  <c r="BI33" i="51"/>
  <c r="BH33" i="51"/>
  <c r="BG33" i="51"/>
  <c r="BF33" i="51"/>
  <c r="BD33" i="51"/>
  <c r="BC33" i="51"/>
  <c r="BB33" i="51"/>
  <c r="BA33" i="51"/>
  <c r="AZ33" i="51"/>
  <c r="AY33" i="51"/>
  <c r="AX33" i="51"/>
  <c r="AW33" i="51"/>
  <c r="AV33" i="51"/>
  <c r="AU33" i="51"/>
  <c r="AT33" i="51"/>
  <c r="AS33" i="51"/>
  <c r="AR33" i="51"/>
  <c r="AQ33" i="51"/>
  <c r="AP33" i="51"/>
  <c r="AO33" i="51"/>
  <c r="AN33" i="51"/>
  <c r="BM32" i="51"/>
  <c r="BL32" i="51"/>
  <c r="BK32" i="51"/>
  <c r="BJ32" i="51"/>
  <c r="BI32" i="51"/>
  <c r="BO32" i="51" s="1"/>
  <c r="BH32" i="51"/>
  <c r="BG32" i="51"/>
  <c r="BF32" i="51"/>
  <c r="BD32" i="51"/>
  <c r="BC32" i="51"/>
  <c r="BB32" i="51"/>
  <c r="BA32" i="51"/>
  <c r="AZ32" i="51"/>
  <c r="AY32" i="51"/>
  <c r="AX32" i="51"/>
  <c r="AW32" i="51"/>
  <c r="AV32" i="51"/>
  <c r="AU32" i="51"/>
  <c r="AT32" i="51"/>
  <c r="AS32" i="51"/>
  <c r="AR32" i="51"/>
  <c r="AQ32" i="51"/>
  <c r="AP32" i="51"/>
  <c r="AO32" i="51"/>
  <c r="AN32" i="51"/>
  <c r="BM31" i="51"/>
  <c r="BL31" i="51"/>
  <c r="BK31" i="51"/>
  <c r="BJ31" i="51"/>
  <c r="BI31" i="51"/>
  <c r="BH31" i="51"/>
  <c r="BG31" i="51"/>
  <c r="BF31" i="51"/>
  <c r="BN31" i="51" s="1"/>
  <c r="BD31" i="51"/>
  <c r="BC31" i="51"/>
  <c r="BB31" i="51"/>
  <c r="BA31" i="51"/>
  <c r="AZ31" i="51"/>
  <c r="AY31" i="51"/>
  <c r="AX31" i="51"/>
  <c r="AW31" i="51"/>
  <c r="AV31" i="51"/>
  <c r="AU31" i="51"/>
  <c r="AT31" i="51"/>
  <c r="AS31" i="51"/>
  <c r="AR31" i="51"/>
  <c r="AQ31" i="51"/>
  <c r="AP31" i="51"/>
  <c r="AO31" i="51"/>
  <c r="AN31" i="51"/>
  <c r="BM30" i="51"/>
  <c r="BL30" i="51"/>
  <c r="BK30" i="51"/>
  <c r="BJ30" i="51"/>
  <c r="BI30" i="51"/>
  <c r="BH30" i="51"/>
  <c r="BG30" i="51"/>
  <c r="BF30" i="51"/>
  <c r="BD30" i="51"/>
  <c r="BC30" i="51"/>
  <c r="BB30" i="51"/>
  <c r="BA30" i="51"/>
  <c r="AZ30" i="51"/>
  <c r="AY30" i="51"/>
  <c r="AX30" i="51"/>
  <c r="AW30" i="51"/>
  <c r="AV30" i="51"/>
  <c r="AU30" i="51"/>
  <c r="AT30" i="51"/>
  <c r="AS30" i="51"/>
  <c r="AR30" i="51"/>
  <c r="AQ30" i="51"/>
  <c r="AP30" i="51"/>
  <c r="AO30" i="51"/>
  <c r="AN30" i="51"/>
  <c r="BM29" i="51"/>
  <c r="BL29" i="51"/>
  <c r="BK29" i="51"/>
  <c r="BJ29" i="51"/>
  <c r="BI29" i="51"/>
  <c r="BH29" i="51"/>
  <c r="BG29" i="51"/>
  <c r="BF29" i="51"/>
  <c r="BD29" i="51"/>
  <c r="BC29" i="51"/>
  <c r="BB29" i="51"/>
  <c r="BA29" i="51"/>
  <c r="AZ29" i="51"/>
  <c r="AY29" i="51"/>
  <c r="AX29" i="51"/>
  <c r="AW29" i="51"/>
  <c r="AV29" i="51"/>
  <c r="AU29" i="51"/>
  <c r="AT29" i="51"/>
  <c r="AS29" i="51"/>
  <c r="AR29" i="51"/>
  <c r="AQ29" i="51"/>
  <c r="AP29" i="51"/>
  <c r="AO29" i="51"/>
  <c r="AN29" i="51"/>
  <c r="BM28" i="51"/>
  <c r="BL28" i="51"/>
  <c r="BK28" i="51"/>
  <c r="BJ28" i="51"/>
  <c r="BI28" i="51"/>
  <c r="BH28" i="51"/>
  <c r="BG28" i="51"/>
  <c r="BF28" i="51"/>
  <c r="BD28" i="51"/>
  <c r="BC28" i="51"/>
  <c r="BB28" i="51"/>
  <c r="BA28" i="51"/>
  <c r="AZ28" i="51"/>
  <c r="AY28" i="51"/>
  <c r="AX28" i="51"/>
  <c r="AW28" i="51"/>
  <c r="AV28" i="51"/>
  <c r="AU28" i="51"/>
  <c r="AT28" i="51"/>
  <c r="AS28" i="51"/>
  <c r="AR28" i="51"/>
  <c r="AQ28" i="51"/>
  <c r="AP28" i="51"/>
  <c r="AO28" i="51"/>
  <c r="AN28" i="51"/>
  <c r="BM27" i="51"/>
  <c r="BL27" i="51"/>
  <c r="BK27" i="51"/>
  <c r="BJ27" i="51"/>
  <c r="BI27" i="51"/>
  <c r="BH27" i="51"/>
  <c r="BG27" i="51"/>
  <c r="BF27" i="51"/>
  <c r="BN27" i="51" s="1"/>
  <c r="BD27" i="51"/>
  <c r="BC27" i="51"/>
  <c r="BB27" i="51"/>
  <c r="BA27" i="51"/>
  <c r="AZ27" i="51"/>
  <c r="AY27" i="51"/>
  <c r="AX27" i="51"/>
  <c r="AW27" i="51"/>
  <c r="AV27" i="51"/>
  <c r="AU27" i="51"/>
  <c r="AT27" i="51"/>
  <c r="AS27" i="51"/>
  <c r="AR27" i="51"/>
  <c r="AQ27" i="51"/>
  <c r="AP27" i="51"/>
  <c r="AO27" i="51"/>
  <c r="AN27" i="51"/>
  <c r="BM26" i="51"/>
  <c r="BL26" i="51"/>
  <c r="BK26" i="51"/>
  <c r="BJ26" i="51"/>
  <c r="BI26" i="51"/>
  <c r="BH26" i="51"/>
  <c r="BG26" i="51"/>
  <c r="BF26" i="51"/>
  <c r="BD26" i="51"/>
  <c r="BC26" i="51"/>
  <c r="BB26" i="51"/>
  <c r="BA26" i="51"/>
  <c r="AZ26" i="51"/>
  <c r="AY26" i="51"/>
  <c r="AX26" i="51"/>
  <c r="AW26" i="51"/>
  <c r="AV26" i="51"/>
  <c r="AU26" i="51"/>
  <c r="AT26" i="51"/>
  <c r="AS26" i="51"/>
  <c r="AR26" i="51"/>
  <c r="AQ26" i="51"/>
  <c r="AP26" i="51"/>
  <c r="AO26" i="51"/>
  <c r="AN26" i="51"/>
  <c r="BM25" i="51"/>
  <c r="BL25" i="51"/>
  <c r="BK25" i="51"/>
  <c r="BJ25" i="51"/>
  <c r="BI25" i="51"/>
  <c r="BO25" i="51" s="1"/>
  <c r="BH25" i="51"/>
  <c r="BG25" i="51"/>
  <c r="BF25" i="51"/>
  <c r="BD25" i="51"/>
  <c r="BC25" i="51"/>
  <c r="BB25" i="51"/>
  <c r="BA25" i="51"/>
  <c r="AZ25" i="51"/>
  <c r="AY25" i="51"/>
  <c r="AX25" i="51"/>
  <c r="AW25" i="51"/>
  <c r="AV25" i="51"/>
  <c r="AU25" i="51"/>
  <c r="AT25" i="51"/>
  <c r="AS25" i="51"/>
  <c r="AR25" i="51"/>
  <c r="AQ25" i="51"/>
  <c r="AP25" i="51"/>
  <c r="AO25" i="51"/>
  <c r="AN25" i="51"/>
  <c r="BM24" i="51"/>
  <c r="BL24" i="51"/>
  <c r="BK24" i="51"/>
  <c r="BJ24" i="51"/>
  <c r="BO24" i="51" s="1"/>
  <c r="BI24" i="51"/>
  <c r="BH24" i="51"/>
  <c r="BG24" i="51"/>
  <c r="BF24" i="51"/>
  <c r="BN24" i="51" s="1"/>
  <c r="BP24" i="51" s="1"/>
  <c r="BR24" i="51" s="1"/>
  <c r="BD24" i="51"/>
  <c r="BC24" i="51"/>
  <c r="BB24" i="51"/>
  <c r="BA24" i="51"/>
  <c r="AZ24" i="51"/>
  <c r="AY24" i="51"/>
  <c r="AX24" i="51"/>
  <c r="AW24" i="51"/>
  <c r="AV24" i="51"/>
  <c r="AU24" i="51"/>
  <c r="AT24" i="51"/>
  <c r="AS24" i="51"/>
  <c r="AR24" i="51"/>
  <c r="AQ24" i="51"/>
  <c r="AP24" i="51"/>
  <c r="AO24" i="51"/>
  <c r="AN24" i="51"/>
  <c r="BM23" i="51"/>
  <c r="BL23" i="51"/>
  <c r="BK23" i="51"/>
  <c r="BJ23" i="51"/>
  <c r="BI23" i="51"/>
  <c r="BH23" i="51"/>
  <c r="BG23" i="51"/>
  <c r="BF23" i="51"/>
  <c r="BD23" i="51"/>
  <c r="BC23" i="51"/>
  <c r="BB23" i="51"/>
  <c r="BA23" i="51"/>
  <c r="AZ23" i="51"/>
  <c r="AY23" i="51"/>
  <c r="AX23" i="51"/>
  <c r="AW23" i="51"/>
  <c r="AV23" i="51"/>
  <c r="AU23" i="51"/>
  <c r="AT23" i="51"/>
  <c r="AS23" i="51"/>
  <c r="AR23" i="51"/>
  <c r="AQ23" i="51"/>
  <c r="AP23" i="51"/>
  <c r="AO23" i="51"/>
  <c r="AN23" i="51"/>
  <c r="BM22" i="51"/>
  <c r="BL22" i="51"/>
  <c r="BK22" i="51"/>
  <c r="BJ22" i="51"/>
  <c r="BI22" i="51"/>
  <c r="BH22" i="51"/>
  <c r="BG22" i="51"/>
  <c r="BF22" i="51"/>
  <c r="BD22" i="51"/>
  <c r="BC22" i="51"/>
  <c r="BB22" i="51"/>
  <c r="BA22" i="51"/>
  <c r="AZ22" i="51"/>
  <c r="AY22" i="51"/>
  <c r="AX22" i="51"/>
  <c r="AW22" i="51"/>
  <c r="AV22" i="51"/>
  <c r="AU22" i="51"/>
  <c r="AT22" i="51"/>
  <c r="AS22" i="51"/>
  <c r="AR22" i="51"/>
  <c r="AQ22" i="51"/>
  <c r="AP22" i="51"/>
  <c r="AO22" i="51"/>
  <c r="AN22" i="51"/>
  <c r="BM21" i="51"/>
  <c r="BL21" i="51"/>
  <c r="BK21" i="51"/>
  <c r="BJ21" i="51"/>
  <c r="BI21" i="51"/>
  <c r="BH21" i="51"/>
  <c r="BG21" i="51"/>
  <c r="BF21" i="51"/>
  <c r="BD21" i="51"/>
  <c r="BC21" i="51"/>
  <c r="BB21" i="51"/>
  <c r="BA21" i="51"/>
  <c r="AZ21" i="51"/>
  <c r="AY21" i="51"/>
  <c r="AX21" i="51"/>
  <c r="AW21" i="51"/>
  <c r="AV21" i="51"/>
  <c r="AU21" i="51"/>
  <c r="AT21" i="51"/>
  <c r="AS21" i="51"/>
  <c r="AR21" i="51"/>
  <c r="AQ21" i="51"/>
  <c r="AP21" i="51"/>
  <c r="AO21" i="51"/>
  <c r="AN21" i="51"/>
  <c r="BM20" i="51"/>
  <c r="BL20" i="51"/>
  <c r="BK20" i="51"/>
  <c r="BJ20" i="51"/>
  <c r="BO20" i="51" s="1"/>
  <c r="BI20" i="51"/>
  <c r="BH20" i="51"/>
  <c r="BG20" i="51"/>
  <c r="BF20" i="51"/>
  <c r="BN20" i="51" s="1"/>
  <c r="BP20" i="51" s="1"/>
  <c r="BR20" i="51" s="1"/>
  <c r="BD20" i="51"/>
  <c r="BC20" i="51"/>
  <c r="BB20" i="51"/>
  <c r="BA20" i="51"/>
  <c r="AZ20" i="51"/>
  <c r="AY20" i="51"/>
  <c r="AX20" i="51"/>
  <c r="AW20" i="51"/>
  <c r="AV20" i="51"/>
  <c r="AU20" i="51"/>
  <c r="AT20" i="51"/>
  <c r="AS20" i="51"/>
  <c r="AR20" i="51"/>
  <c r="AQ20" i="51"/>
  <c r="AP20" i="51"/>
  <c r="AO20" i="51"/>
  <c r="AN20" i="51"/>
  <c r="BM19" i="51"/>
  <c r="BL19" i="51"/>
  <c r="BK19" i="51"/>
  <c r="BJ19" i="51"/>
  <c r="BI19" i="51"/>
  <c r="BH19" i="51"/>
  <c r="BG19" i="51"/>
  <c r="BF19" i="51"/>
  <c r="BD19" i="51"/>
  <c r="BC19" i="51"/>
  <c r="BB19" i="51"/>
  <c r="BA19" i="51"/>
  <c r="AZ19" i="51"/>
  <c r="AY19" i="51"/>
  <c r="AX19" i="51"/>
  <c r="AW19" i="51"/>
  <c r="AV19" i="51"/>
  <c r="AU19" i="51"/>
  <c r="AT19" i="51"/>
  <c r="AS19" i="51"/>
  <c r="AR19" i="51"/>
  <c r="AQ19" i="51"/>
  <c r="AP19" i="51"/>
  <c r="AO19" i="51"/>
  <c r="AN19" i="51"/>
  <c r="BM18" i="51"/>
  <c r="BL18" i="51"/>
  <c r="BK18" i="51"/>
  <c r="BJ18" i="51"/>
  <c r="BI18" i="51"/>
  <c r="BH18" i="51"/>
  <c r="BG18" i="51"/>
  <c r="BF18" i="51"/>
  <c r="BD18" i="51"/>
  <c r="BC18" i="51"/>
  <c r="BB18" i="51"/>
  <c r="BA18" i="51"/>
  <c r="AZ18" i="51"/>
  <c r="AY18" i="51"/>
  <c r="AX18" i="51"/>
  <c r="AW18" i="51"/>
  <c r="AV18" i="51"/>
  <c r="AU18" i="51"/>
  <c r="AT18" i="51"/>
  <c r="AS18" i="51"/>
  <c r="AR18" i="51"/>
  <c r="AQ18" i="51"/>
  <c r="AP18" i="51"/>
  <c r="AO18" i="51"/>
  <c r="AN18" i="51"/>
  <c r="BM17" i="51"/>
  <c r="BL17" i="51"/>
  <c r="BK17" i="51"/>
  <c r="BJ17" i="51"/>
  <c r="BI17" i="51"/>
  <c r="BH17" i="51"/>
  <c r="BG17" i="51"/>
  <c r="BF17" i="51"/>
  <c r="BD17" i="51"/>
  <c r="BB17" i="51"/>
  <c r="AY17" i="51"/>
  <c r="AV17" i="51"/>
  <c r="AR17" i="51"/>
  <c r="AQ17" i="51"/>
  <c r="AP17" i="51"/>
  <c r="AO17" i="51"/>
  <c r="AN17" i="51"/>
  <c r="H17" i="51"/>
  <c r="BA17" i="51" s="1"/>
  <c r="BM16" i="51"/>
  <c r="BL16" i="51"/>
  <c r="BK16" i="51"/>
  <c r="BJ16" i="51"/>
  <c r="BI16" i="51"/>
  <c r="BH16" i="51"/>
  <c r="BG16" i="51"/>
  <c r="BF16" i="51"/>
  <c r="AZ16" i="51"/>
  <c r="AR16" i="51"/>
  <c r="AQ16" i="51"/>
  <c r="AP16" i="51"/>
  <c r="AO16" i="51"/>
  <c r="AN16" i="51"/>
  <c r="H16" i="51"/>
  <c r="AV16" i="51" s="1"/>
  <c r="BM15" i="51"/>
  <c r="BL15" i="51"/>
  <c r="BK15" i="51"/>
  <c r="BJ15" i="51"/>
  <c r="BI15" i="51"/>
  <c r="BH15" i="51"/>
  <c r="BG15" i="51"/>
  <c r="BF15" i="51"/>
  <c r="BD15" i="51"/>
  <c r="AZ15" i="51"/>
  <c r="AV15" i="51"/>
  <c r="AR15" i="51"/>
  <c r="AQ15" i="51"/>
  <c r="AP15" i="51"/>
  <c r="AO15" i="51"/>
  <c r="AN15" i="51"/>
  <c r="H15" i="51"/>
  <c r="BB15" i="51" s="1"/>
  <c r="BM14" i="51"/>
  <c r="BL14" i="51"/>
  <c r="BK14" i="51"/>
  <c r="BJ14" i="51"/>
  <c r="BI14" i="51"/>
  <c r="BH14" i="51"/>
  <c r="BG14" i="51"/>
  <c r="BF14" i="51"/>
  <c r="BC14" i="51"/>
  <c r="BA14" i="51"/>
  <c r="AY14" i="51"/>
  <c r="AX14" i="51"/>
  <c r="AU14" i="51"/>
  <c r="AS14" i="51"/>
  <c r="AR14" i="51"/>
  <c r="AQ14" i="51"/>
  <c r="AP14" i="51"/>
  <c r="AO14" i="51"/>
  <c r="AN14" i="51"/>
  <c r="H14" i="51"/>
  <c r="BD14" i="51" s="1"/>
  <c r="BM13" i="51"/>
  <c r="BL13" i="51"/>
  <c r="BK13" i="51"/>
  <c r="BJ13" i="51"/>
  <c r="BI13" i="51"/>
  <c r="BO13" i="51" s="1"/>
  <c r="BH13" i="51"/>
  <c r="BG13" i="51"/>
  <c r="BF13" i="51"/>
  <c r="AV13" i="51"/>
  <c r="AR13" i="51"/>
  <c r="AQ13" i="51"/>
  <c r="AP13" i="51"/>
  <c r="AO13" i="51"/>
  <c r="AN13" i="51"/>
  <c r="H13" i="51"/>
  <c r="AZ13" i="51" s="1"/>
  <c r="BM12" i="51"/>
  <c r="BL12" i="51"/>
  <c r="BK12" i="51"/>
  <c r="BJ12" i="51"/>
  <c r="BI12" i="51"/>
  <c r="BH12" i="51"/>
  <c r="BG12" i="51"/>
  <c r="BF12" i="51"/>
  <c r="AY12" i="51"/>
  <c r="AT12" i="51"/>
  <c r="AR12" i="51"/>
  <c r="AQ12" i="51"/>
  <c r="AP12" i="51"/>
  <c r="AO12" i="51"/>
  <c r="AN12" i="51"/>
  <c r="H12" i="51"/>
  <c r="BB12" i="51" s="1"/>
  <c r="BM11" i="51"/>
  <c r="BL11" i="51"/>
  <c r="BK11" i="51"/>
  <c r="BJ11" i="51"/>
  <c r="BO11" i="51" s="1"/>
  <c r="BI11" i="51"/>
  <c r="BH11" i="51"/>
  <c r="BG11" i="51"/>
  <c r="BF11" i="51"/>
  <c r="BN11" i="51" s="1"/>
  <c r="AZ11" i="51"/>
  <c r="AS11" i="51"/>
  <c r="AR11" i="51"/>
  <c r="AQ11" i="51"/>
  <c r="AP11" i="51"/>
  <c r="AO11" i="51"/>
  <c r="AN11" i="51"/>
  <c r="H11" i="51"/>
  <c r="BA11" i="51" s="1"/>
  <c r="AS4" i="51"/>
  <c r="AR4" i="51"/>
  <c r="AO4" i="51"/>
  <c r="AO3" i="51"/>
  <c r="BP11" i="51" l="1"/>
  <c r="BR11" i="51" s="1"/>
  <c r="BD12" i="52"/>
  <c r="BB12" i="52"/>
  <c r="AT12" i="52"/>
  <c r="AW12" i="52"/>
  <c r="BA12" i="52"/>
  <c r="AS12" i="52"/>
  <c r="AX12" i="52"/>
  <c r="BD11" i="52"/>
  <c r="BB11" i="52"/>
  <c r="AT11" i="52"/>
  <c r="BA11" i="52"/>
  <c r="AS11" i="52"/>
  <c r="AX11" i="52"/>
  <c r="AW15" i="52"/>
  <c r="AW16" i="52"/>
  <c r="AW17" i="52"/>
  <c r="AW25" i="52"/>
  <c r="AW26" i="52"/>
  <c r="AW38" i="52"/>
  <c r="BP38" i="52"/>
  <c r="BR38" i="52" s="1"/>
  <c r="AV11" i="51"/>
  <c r="BB11" i="51"/>
  <c r="BC12" i="51"/>
  <c r="BO12" i="51"/>
  <c r="BN13" i="51"/>
  <c r="AW14" i="51"/>
  <c r="BB14" i="51"/>
  <c r="AS15" i="51"/>
  <c r="BC15" i="51"/>
  <c r="AS17" i="51"/>
  <c r="AZ17" i="51"/>
  <c r="BO18" i="51"/>
  <c r="BN25" i="51"/>
  <c r="BP25" i="51" s="1"/>
  <c r="BR25" i="51" s="1"/>
  <c r="BN28" i="51"/>
  <c r="BP28" i="51" s="1"/>
  <c r="BR28" i="51" s="1"/>
  <c r="BO28" i="51"/>
  <c r="BN32" i="51"/>
  <c r="BO34" i="51"/>
  <c r="BP34" i="51" s="1"/>
  <c r="BN35" i="51"/>
  <c r="BO36" i="51"/>
  <c r="BO38" i="51"/>
  <c r="BP38" i="51" s="1"/>
  <c r="AX13" i="52"/>
  <c r="AX14" i="52"/>
  <c r="AX15" i="52"/>
  <c r="AX16" i="52"/>
  <c r="AX17" i="52"/>
  <c r="AX18" i="52"/>
  <c r="AX19" i="52"/>
  <c r="AX20" i="52"/>
  <c r="AX21" i="52"/>
  <c r="AX22" i="52"/>
  <c r="AX23" i="52"/>
  <c r="AX24" i="52"/>
  <c r="AX25" i="52"/>
  <c r="AX26" i="52"/>
  <c r="AX27" i="52"/>
  <c r="AX28" i="52"/>
  <c r="AX29" i="52"/>
  <c r="AX30" i="52"/>
  <c r="AX31" i="52"/>
  <c r="AX32" i="52"/>
  <c r="AX33" i="52"/>
  <c r="AX34" i="52"/>
  <c r="AX35" i="52"/>
  <c r="AX36" i="52"/>
  <c r="AX37" i="52"/>
  <c r="AX38" i="52"/>
  <c r="AW18" i="52"/>
  <c r="AW21" i="52"/>
  <c r="AW22" i="52"/>
  <c r="AW23" i="52"/>
  <c r="AW24" i="52"/>
  <c r="AW28" i="52"/>
  <c r="AW30" i="52"/>
  <c r="AW31" i="52"/>
  <c r="AW32" i="52"/>
  <c r="AW35" i="52"/>
  <c r="BO15" i="51"/>
  <c r="BO16" i="51"/>
  <c r="BO17" i="51"/>
  <c r="BN18" i="51"/>
  <c r="BP18" i="51" s="1"/>
  <c r="BR18" i="51" s="1"/>
  <c r="BO19" i="51"/>
  <c r="BO21" i="51"/>
  <c r="BO23" i="51"/>
  <c r="BO26" i="51"/>
  <c r="BN33" i="51"/>
  <c r="BP33" i="51" s="1"/>
  <c r="BR33" i="51" s="1"/>
  <c r="BN36" i="51"/>
  <c r="AS13" i="52"/>
  <c r="BA13" i="52"/>
  <c r="AS14" i="52"/>
  <c r="BA14" i="52"/>
  <c r="AS15" i="52"/>
  <c r="BA15" i="52"/>
  <c r="AS16" i="52"/>
  <c r="BA16" i="52"/>
  <c r="AS17" i="52"/>
  <c r="BA17" i="52"/>
  <c r="AS18" i="52"/>
  <c r="BB18" i="52"/>
  <c r="AS19" i="52"/>
  <c r="BA19" i="52"/>
  <c r="AS20" i="52"/>
  <c r="BA20" i="52"/>
  <c r="AS21" i="52"/>
  <c r="BA21" i="52"/>
  <c r="AS22" i="52"/>
  <c r="BA22" i="52"/>
  <c r="AS23" i="52"/>
  <c r="BA23" i="52"/>
  <c r="AS24" i="52"/>
  <c r="BA24" i="52"/>
  <c r="AS25" i="52"/>
  <c r="BA25" i="52"/>
  <c r="AS26" i="52"/>
  <c r="BA26" i="52"/>
  <c r="AS27" i="52"/>
  <c r="BA27" i="52"/>
  <c r="AS28" i="52"/>
  <c r="BA28" i="52"/>
  <c r="AS29" i="52"/>
  <c r="BA29" i="52"/>
  <c r="AS30" i="52"/>
  <c r="BA30" i="52"/>
  <c r="AS31" i="52"/>
  <c r="BA31" i="52"/>
  <c r="AS32" i="52"/>
  <c r="BA32" i="52"/>
  <c r="AS33" i="52"/>
  <c r="BA33" i="52"/>
  <c r="AS34" i="52"/>
  <c r="BA34" i="52"/>
  <c r="AS35" i="52"/>
  <c r="BA35" i="52"/>
  <c r="AS36" i="52"/>
  <c r="BA36" i="52"/>
  <c r="AS37" i="52"/>
  <c r="BA37" i="52"/>
  <c r="AS38" i="52"/>
  <c r="BA38" i="52"/>
  <c r="AW13" i="52"/>
  <c r="AW14" i="52"/>
  <c r="AW19" i="52"/>
  <c r="AW20" i="52"/>
  <c r="AW27" i="52"/>
  <c r="AW29" i="52"/>
  <c r="AW33" i="52"/>
  <c r="AW34" i="52"/>
  <c r="AW36" i="52"/>
  <c r="AW37" i="52"/>
  <c r="AX11" i="51"/>
  <c r="BC11" i="51"/>
  <c r="AY11" i="51"/>
  <c r="BD11" i="51"/>
  <c r="BN14" i="51"/>
  <c r="BP14" i="51" s="1"/>
  <c r="BR14" i="51" s="1"/>
  <c r="BO14" i="51"/>
  <c r="AY15" i="51"/>
  <c r="BN15" i="51"/>
  <c r="BP15" i="51" s="1"/>
  <c r="BR15" i="51" s="1"/>
  <c r="BN16" i="51"/>
  <c r="BP16" i="51" s="1"/>
  <c r="BR16" i="51" s="1"/>
  <c r="AX17" i="51"/>
  <c r="BC17" i="51"/>
  <c r="BN19" i="51"/>
  <c r="BP19" i="51" s="1"/>
  <c r="BR19" i="51" s="1"/>
  <c r="BN23" i="51"/>
  <c r="BP23" i="51" s="1"/>
  <c r="BR23" i="51" s="1"/>
  <c r="BN26" i="51"/>
  <c r="BP26" i="51" s="1"/>
  <c r="BR26" i="51" s="1"/>
  <c r="BO27" i="51"/>
  <c r="BO29" i="51"/>
  <c r="BO31" i="51"/>
  <c r="BP31" i="51" s="1"/>
  <c r="BN37" i="51"/>
  <c r="AT13" i="52"/>
  <c r="BB13" i="52"/>
  <c r="AT14" i="52"/>
  <c r="BB14" i="52"/>
  <c r="AT15" i="52"/>
  <c r="BB15" i="52"/>
  <c r="AT16" i="52"/>
  <c r="BB16" i="52"/>
  <c r="AT17" i="52"/>
  <c r="BB17" i="52"/>
  <c r="AT18" i="52"/>
  <c r="AT19" i="52"/>
  <c r="BB19" i="52"/>
  <c r="AT20" i="52"/>
  <c r="BB20" i="52"/>
  <c r="AT21" i="52"/>
  <c r="BB21" i="52"/>
  <c r="AT22" i="52"/>
  <c r="BB22" i="52"/>
  <c r="AT23" i="52"/>
  <c r="BB23" i="52"/>
  <c r="AT24" i="52"/>
  <c r="BB24" i="52"/>
  <c r="AT25" i="52"/>
  <c r="BB25" i="52"/>
  <c r="AT26" i="52"/>
  <c r="BB26" i="52"/>
  <c r="AT27" i="52"/>
  <c r="BB27" i="52"/>
  <c r="AT28" i="52"/>
  <c r="BB28" i="52"/>
  <c r="AT29" i="52"/>
  <c r="BB29" i="52"/>
  <c r="AT30" i="52"/>
  <c r="BB30" i="52"/>
  <c r="AT31" i="52"/>
  <c r="BB31" i="52"/>
  <c r="AT32" i="52"/>
  <c r="BB32" i="52"/>
  <c r="AT33" i="52"/>
  <c r="BB33" i="52"/>
  <c r="AT34" i="52"/>
  <c r="BB34" i="52"/>
  <c r="AT35" i="52"/>
  <c r="BB35" i="52"/>
  <c r="AT36" i="52"/>
  <c r="BB36" i="52"/>
  <c r="AT37" i="52"/>
  <c r="BB37" i="52"/>
  <c r="AT38" i="52"/>
  <c r="BB38" i="52"/>
  <c r="BQ16" i="52"/>
  <c r="BS16" i="52" s="1"/>
  <c r="BQ18" i="52"/>
  <c r="BS18" i="52" s="1"/>
  <c r="BQ19" i="52"/>
  <c r="BS19" i="52" s="1"/>
  <c r="BQ22" i="52"/>
  <c r="BS22" i="52" s="1"/>
  <c r="BQ25" i="52"/>
  <c r="BS25" i="52" s="1"/>
  <c r="BQ28" i="52"/>
  <c r="BS28" i="52" s="1"/>
  <c r="BQ29" i="52"/>
  <c r="BS29" i="52" s="1"/>
  <c r="BQ33" i="52"/>
  <c r="BS33" i="52" s="1"/>
  <c r="BQ37" i="52"/>
  <c r="BS37" i="52" s="1"/>
  <c r="BQ38" i="52"/>
  <c r="BS38" i="52" s="1"/>
  <c r="BQ11" i="52"/>
  <c r="BS11" i="52" s="1"/>
  <c r="BQ13" i="52"/>
  <c r="BS13" i="52" s="1"/>
  <c r="BQ15" i="52"/>
  <c r="BS15" i="52" s="1"/>
  <c r="BQ17" i="52"/>
  <c r="BS17" i="52" s="1"/>
  <c r="BQ20" i="52"/>
  <c r="BS20" i="52" s="1"/>
  <c r="BQ21" i="52"/>
  <c r="BS21" i="52" s="1"/>
  <c r="BQ23" i="52"/>
  <c r="BS23" i="52" s="1"/>
  <c r="BQ24" i="52"/>
  <c r="BS24" i="52" s="1"/>
  <c r="BQ26" i="52"/>
  <c r="BS26" i="52" s="1"/>
  <c r="BQ27" i="52"/>
  <c r="BS27" i="52" s="1"/>
  <c r="BQ30" i="52"/>
  <c r="BS30" i="52" s="1"/>
  <c r="BQ31" i="52"/>
  <c r="BS31" i="52" s="1"/>
  <c r="BQ32" i="52"/>
  <c r="BS32" i="52" s="1"/>
  <c r="BQ34" i="52"/>
  <c r="BS34" i="52" s="1"/>
  <c r="BQ35" i="52"/>
  <c r="BS35" i="52" s="1"/>
  <c r="BQ36" i="52"/>
  <c r="BS36" i="52" s="1"/>
  <c r="BQ12" i="52"/>
  <c r="BS12" i="52" s="1"/>
  <c r="BQ14" i="52"/>
  <c r="BS14" i="52" s="1"/>
  <c r="BO39" i="52"/>
  <c r="AU11" i="52"/>
  <c r="AY11" i="52"/>
  <c r="BC11" i="52"/>
  <c r="AU12" i="52"/>
  <c r="AY12" i="52"/>
  <c r="BC12" i="52"/>
  <c r="AU13" i="52"/>
  <c r="AY13" i="52"/>
  <c r="BC13" i="52"/>
  <c r="AU14" i="52"/>
  <c r="AY14" i="52"/>
  <c r="BC14" i="52"/>
  <c r="AU15" i="52"/>
  <c r="AY15" i="52"/>
  <c r="BC15" i="52"/>
  <c r="AU16" i="52"/>
  <c r="AY16" i="52"/>
  <c r="BC16" i="52"/>
  <c r="AU17" i="52"/>
  <c r="AY17" i="52"/>
  <c r="BC17" i="52"/>
  <c r="BD18" i="52"/>
  <c r="AZ18" i="52"/>
  <c r="AU18" i="52"/>
  <c r="AY18" i="52"/>
  <c r="BN39" i="52"/>
  <c r="BP39" i="52" s="1"/>
  <c r="BR39" i="52" s="1"/>
  <c r="AV11" i="52"/>
  <c r="AZ11" i="52"/>
  <c r="AV12" i="52"/>
  <c r="AZ12" i="52"/>
  <c r="AV13" i="52"/>
  <c r="AZ13" i="52"/>
  <c r="AV14" i="52"/>
  <c r="AZ14" i="52"/>
  <c r="AV15" i="52"/>
  <c r="AZ15" i="52"/>
  <c r="AV16" i="52"/>
  <c r="AZ16" i="52"/>
  <c r="AV17" i="52"/>
  <c r="AZ17" i="52"/>
  <c r="AV18" i="52"/>
  <c r="BA18" i="52"/>
  <c r="AU19" i="52"/>
  <c r="AY19" i="52"/>
  <c r="BC19" i="52"/>
  <c r="AU20" i="52"/>
  <c r="AY20" i="52"/>
  <c r="BC20" i="52"/>
  <c r="AU21" i="52"/>
  <c r="AY21" i="52"/>
  <c r="BC21" i="52"/>
  <c r="AU22" i="52"/>
  <c r="AY22" i="52"/>
  <c r="BC22" i="52"/>
  <c r="AU23" i="52"/>
  <c r="AY23" i="52"/>
  <c r="BC23" i="52"/>
  <c r="AU24" i="52"/>
  <c r="AY24" i="52"/>
  <c r="BC24" i="52"/>
  <c r="AU25" i="52"/>
  <c r="AY25" i="52"/>
  <c r="BC25" i="52"/>
  <c r="AU26" i="52"/>
  <c r="AY26" i="52"/>
  <c r="BC26" i="52"/>
  <c r="AU27" i="52"/>
  <c r="AY27" i="52"/>
  <c r="BC27" i="52"/>
  <c r="AU28" i="52"/>
  <c r="AY28" i="52"/>
  <c r="BC28" i="52"/>
  <c r="AU29" i="52"/>
  <c r="AY29" i="52"/>
  <c r="BC29" i="52"/>
  <c r="AU30" i="52"/>
  <c r="AY30" i="52"/>
  <c r="BC30" i="52"/>
  <c r="AU31" i="52"/>
  <c r="AY31" i="52"/>
  <c r="BC31" i="52"/>
  <c r="AU32" i="52"/>
  <c r="AY32" i="52"/>
  <c r="BC32" i="52"/>
  <c r="AU33" i="52"/>
  <c r="AY33" i="52"/>
  <c r="BC33" i="52"/>
  <c r="AU34" i="52"/>
  <c r="AY34" i="52"/>
  <c r="BC34" i="52"/>
  <c r="AU35" i="52"/>
  <c r="AY35" i="52"/>
  <c r="BC35" i="52"/>
  <c r="AU36" i="52"/>
  <c r="AY36" i="52"/>
  <c r="BC36" i="52"/>
  <c r="AU37" i="52"/>
  <c r="AY37" i="52"/>
  <c r="BC37" i="52"/>
  <c r="AU38" i="52"/>
  <c r="AY38" i="52"/>
  <c r="BC38" i="52"/>
  <c r="AV19" i="52"/>
  <c r="AZ19" i="52"/>
  <c r="AV20" i="52"/>
  <c r="AZ20" i="52"/>
  <c r="AV21" i="52"/>
  <c r="AZ21" i="52"/>
  <c r="AV22" i="52"/>
  <c r="AZ22" i="52"/>
  <c r="AV23" i="52"/>
  <c r="AZ23" i="52"/>
  <c r="AV24" i="52"/>
  <c r="AZ24" i="52"/>
  <c r="AV25" i="52"/>
  <c r="AZ25" i="52"/>
  <c r="AV26" i="52"/>
  <c r="AZ26" i="52"/>
  <c r="AV27" i="52"/>
  <c r="AZ27" i="52"/>
  <c r="AV28" i="52"/>
  <c r="AZ28" i="52"/>
  <c r="AV29" i="52"/>
  <c r="AZ29" i="52"/>
  <c r="AV30" i="52"/>
  <c r="AZ30" i="52"/>
  <c r="AV31" i="52"/>
  <c r="AZ31" i="52"/>
  <c r="AV32" i="52"/>
  <c r="AZ32" i="52"/>
  <c r="AV33" i="52"/>
  <c r="AZ33" i="52"/>
  <c r="AV34" i="52"/>
  <c r="AZ34" i="52"/>
  <c r="AV35" i="52"/>
  <c r="AZ35" i="52"/>
  <c r="AV36" i="52"/>
  <c r="AZ36" i="52"/>
  <c r="AV37" i="52"/>
  <c r="AZ37" i="52"/>
  <c r="AV38" i="52"/>
  <c r="AZ38" i="52"/>
  <c r="BN12" i="51"/>
  <c r="BP12" i="51" s="1"/>
  <c r="BR12" i="51" s="1"/>
  <c r="BC16" i="51"/>
  <c r="AY16" i="51"/>
  <c r="AT16" i="51"/>
  <c r="BB16" i="51"/>
  <c r="AS16" i="51"/>
  <c r="AX16" i="51"/>
  <c r="BA16" i="51"/>
  <c r="AW16" i="51"/>
  <c r="BD16" i="51"/>
  <c r="BN17" i="51"/>
  <c r="BP17" i="51" s="1"/>
  <c r="BR17" i="51" s="1"/>
  <c r="BO22" i="51"/>
  <c r="BQ25" i="51"/>
  <c r="BS25" i="51" s="1"/>
  <c r="BP32" i="51"/>
  <c r="BR32" i="51" s="1"/>
  <c r="BP35" i="51"/>
  <c r="BR35" i="51" s="1"/>
  <c r="BQ28" i="51"/>
  <c r="BS28" i="51" s="1"/>
  <c r="BC13" i="51"/>
  <c r="AY13" i="51"/>
  <c r="AT13" i="51"/>
  <c r="BB13" i="51"/>
  <c r="AS13" i="51"/>
  <c r="BA13" i="51"/>
  <c r="AW13" i="51"/>
  <c r="AX13" i="51"/>
  <c r="BD13" i="51"/>
  <c r="BQ14" i="51"/>
  <c r="BS14" i="51" s="1"/>
  <c r="BQ16" i="51"/>
  <c r="BS16" i="51" s="1"/>
  <c r="BQ19" i="51"/>
  <c r="BS19" i="51" s="1"/>
  <c r="BN22" i="51"/>
  <c r="BP22" i="51" s="1"/>
  <c r="BR22" i="51" s="1"/>
  <c r="BQ24" i="51"/>
  <c r="BS24" i="51" s="1"/>
  <c r="BP27" i="51"/>
  <c r="BR27" i="51" s="1"/>
  <c r="BN30" i="51"/>
  <c r="BQ33" i="51"/>
  <c r="BS33" i="51" s="1"/>
  <c r="BP36" i="51"/>
  <c r="BR36" i="51" s="1"/>
  <c r="BQ20" i="51"/>
  <c r="BS20" i="51" s="1"/>
  <c r="BQ23" i="51"/>
  <c r="BS23" i="51" s="1"/>
  <c r="BQ11" i="51"/>
  <c r="BS11" i="51" s="1"/>
  <c r="BP13" i="51"/>
  <c r="BR13" i="51" s="1"/>
  <c r="BQ15" i="51"/>
  <c r="BS15" i="51" s="1"/>
  <c r="BQ18" i="51"/>
  <c r="BS18" i="51" s="1"/>
  <c r="BN21" i="51"/>
  <c r="BP21" i="51" s="1"/>
  <c r="BR21" i="51" s="1"/>
  <c r="BQ26" i="51"/>
  <c r="BS26" i="51" s="1"/>
  <c r="BN29" i="51"/>
  <c r="BP29" i="51" s="1"/>
  <c r="BR29" i="51" s="1"/>
  <c r="BO30" i="51"/>
  <c r="BP37" i="51"/>
  <c r="BR37" i="51" s="1"/>
  <c r="BD12" i="51"/>
  <c r="AV12" i="51"/>
  <c r="AW12" i="51"/>
  <c r="AW15" i="51"/>
  <c r="AZ12" i="51"/>
  <c r="BA12" i="51"/>
  <c r="BA15" i="51"/>
  <c r="AW11" i="51"/>
  <c r="AS12" i="51"/>
  <c r="AX12" i="51"/>
  <c r="AV14" i="51"/>
  <c r="AZ14" i="51"/>
  <c r="AX15" i="51"/>
  <c r="AW17" i="51"/>
  <c r="BR31" i="51" l="1"/>
  <c r="BQ31" i="51"/>
  <c r="BS31" i="51" s="1"/>
  <c r="BR34" i="51"/>
  <c r="BQ34" i="51"/>
  <c r="BR38" i="51"/>
  <c r="BQ38" i="51"/>
  <c r="BS38" i="51" s="1"/>
  <c r="BQ35" i="51"/>
  <c r="BS35" i="51" s="1"/>
  <c r="BQ27" i="51"/>
  <c r="BS27" i="51" s="1"/>
  <c r="BQ21" i="51"/>
  <c r="BS21" i="51" s="1"/>
  <c r="BQ39" i="52"/>
  <c r="BS39" i="52" s="1"/>
  <c r="BQ36" i="51"/>
  <c r="BS36" i="51" s="1"/>
  <c r="BQ12" i="51"/>
  <c r="BS12" i="51" s="1"/>
  <c r="BQ17" i="51"/>
  <c r="BS17" i="51" s="1"/>
  <c r="BP30" i="51"/>
  <c r="BR30" i="51" s="1"/>
  <c r="BQ32" i="51"/>
  <c r="BS32" i="51" s="1"/>
  <c r="BQ22" i="51"/>
  <c r="BS22" i="51" s="1"/>
  <c r="BQ37" i="51"/>
  <c r="BS37" i="51" s="1"/>
  <c r="BQ29" i="51"/>
  <c r="BS29" i="51" s="1"/>
  <c r="BQ13" i="51"/>
  <c r="BS13" i="51" s="1"/>
  <c r="BS34" i="51" l="1"/>
  <c r="BQ30" i="51"/>
  <c r="BS30" i="51" s="1"/>
</calcChain>
</file>

<file path=xl/comments1.xml><?xml version="1.0" encoding="utf-8"?>
<comments xmlns="http://schemas.openxmlformats.org/spreadsheetml/2006/main">
  <authors>
    <author>作成者</author>
  </authors>
  <commentList>
    <comment ref="BF6" authorId="0" shapeId="0">
      <text>
        <r>
          <rPr>
            <b/>
            <sz val="9"/>
            <color indexed="10"/>
            <rFont val="ＭＳ Ｐゴシック"/>
            <family val="3"/>
            <charset val="128"/>
          </rPr>
          <t>検定の実施は任意です。F0（粒子）の測定値を入力した場合には自動的に計算・判定されますのでご活用ください。　</t>
        </r>
        <r>
          <rPr>
            <sz val="9"/>
            <color indexed="81"/>
            <rFont val="ＭＳ Ｐゴシック"/>
            <family val="3"/>
            <charset val="128"/>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shapeId="0">
      <text>
        <r>
          <rPr>
            <sz val="9"/>
            <color indexed="81"/>
            <rFont val="ＭＳ Ｐゴシック"/>
            <family val="3"/>
            <charset val="128"/>
          </rPr>
          <t>入力は任意です。</t>
        </r>
      </text>
    </comment>
    <comment ref="F9" authorId="0" shapeId="0">
      <text>
        <r>
          <rPr>
            <b/>
            <sz val="9"/>
            <color indexed="81"/>
            <rFont val="ＭＳ Ｐゴシック"/>
            <family val="3"/>
            <charset val="128"/>
          </rPr>
          <t>・</t>
        </r>
        <r>
          <rPr>
            <sz val="9"/>
            <color indexed="81"/>
            <rFont val="ＭＳ Ｐゴシック"/>
            <family val="3"/>
            <charset val="128"/>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shapeId="0">
      <text>
        <r>
          <rPr>
            <sz val="9"/>
            <color indexed="81"/>
            <rFont val="ＭＳ Ｐゴシック"/>
            <family val="3"/>
            <charset val="128"/>
          </rPr>
          <t>単位に御注意ください。
（L）ではなく（m3）です。</t>
        </r>
      </text>
    </comment>
  </commentList>
</comments>
</file>

<file path=xl/sharedStrings.xml><?xml version="1.0" encoding="utf-8"?>
<sst xmlns="http://schemas.openxmlformats.org/spreadsheetml/2006/main" count="6061" uniqueCount="749">
  <si>
    <t>検出下限値</t>
    <rPh sb="0" eb="2">
      <t>ケンシュツ</t>
    </rPh>
    <rPh sb="2" eb="5">
      <t>カゲンチ</t>
    </rPh>
    <phoneticPr fontId="3"/>
  </si>
  <si>
    <t>定量下限値</t>
    <rPh sb="0" eb="2">
      <t>テイリョウ</t>
    </rPh>
    <rPh sb="2" eb="5">
      <t>カゲンチ</t>
    </rPh>
    <phoneticPr fontId="3"/>
  </si>
  <si>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</si>
  <si>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</si>
  <si>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</si>
  <si>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</si>
  <si>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</si>
  <si>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</si>
  <si>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</si>
  <si>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</si>
  <si>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</si>
  <si>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</si>
  <si>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</si>
  <si>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</si>
  <si>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</si>
  <si>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</si>
  <si>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</si>
  <si>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</si>
  <si>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</si>
  <si>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</si>
  <si>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</si>
  <si>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</si>
  <si>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</si>
  <si>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</si>
  <si>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</si>
  <si>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</si>
  <si>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rPh sb="5" eb="7">
      <t>セイブン</t>
    </rPh>
    <rPh sb="7" eb="9">
      <t>ブンセキ</t>
    </rPh>
    <rPh sb="9" eb="11">
      <t>ケッカ</t>
    </rPh>
    <phoneticPr fontId="3"/>
  </si>
  <si>
    <t>期間</t>
    <rPh sb="0" eb="2">
      <t>キカン</t>
    </rPh>
    <phoneticPr fontId="3"/>
  </si>
  <si>
    <t>任</t>
    <rPh sb="0" eb="1">
      <t>ニン</t>
    </rPh>
    <phoneticPr fontId="3"/>
  </si>
  <si>
    <t>備考</t>
    <rPh sb="0" eb="2">
      <t>ビコウ</t>
    </rPh>
    <phoneticPr fontId="3"/>
  </si>
  <si>
    <t>その他</t>
    <rPh sb="2" eb="3">
      <t>タ</t>
    </rPh>
    <phoneticPr fontId="3"/>
  </si>
  <si>
    <t>項目</t>
    <rPh sb="0" eb="2">
      <t>コウモク</t>
    </rPh>
    <phoneticPr fontId="3"/>
  </si>
  <si>
    <t>PM2.5</t>
    <phoneticPr fontId="3"/>
  </si>
  <si>
    <t>EC1</t>
    <phoneticPr fontId="3"/>
  </si>
  <si>
    <t>EC2</t>
    <phoneticPr fontId="3"/>
  </si>
  <si>
    <t>EC3</t>
    <phoneticPr fontId="3"/>
  </si>
  <si>
    <t>イオン成分</t>
    <rPh sb="3" eb="5">
      <t>セイブン</t>
    </rPh>
    <phoneticPr fontId="3"/>
  </si>
  <si>
    <t>無機元素成分</t>
    <rPh sb="0" eb="2">
      <t>ムキ</t>
    </rPh>
    <rPh sb="2" eb="4">
      <t>ゲンソ</t>
    </rPh>
    <rPh sb="4" eb="6">
      <t>セイブン</t>
    </rPh>
    <phoneticPr fontId="3"/>
  </si>
  <si>
    <t>炭素成分</t>
    <rPh sb="0" eb="2">
      <t>タンソ</t>
    </rPh>
    <rPh sb="2" eb="4">
      <t>セイブン</t>
    </rPh>
    <phoneticPr fontId="3"/>
  </si>
  <si>
    <t>※質量濃度は少数第1位（JIS丸め）、質量濃度以外の項目は有効数字2桁（JIS丸め）で入力してください。</t>
    <rPh sb="1" eb="3">
      <t>シツリョウ</t>
    </rPh>
    <rPh sb="3" eb="5">
      <t>ノウド</t>
    </rPh>
    <rPh sb="6" eb="8">
      <t>ショウスウ</t>
    </rPh>
    <rPh sb="8" eb="9">
      <t>ダイ</t>
    </rPh>
    <rPh sb="10" eb="11">
      <t>イ</t>
    </rPh>
    <rPh sb="15" eb="16">
      <t>マル</t>
    </rPh>
    <rPh sb="19" eb="21">
      <t>シツリョウ</t>
    </rPh>
    <rPh sb="21" eb="23">
      <t>ノウド</t>
    </rPh>
    <rPh sb="23" eb="25">
      <t>イガイ</t>
    </rPh>
    <rPh sb="26" eb="28">
      <t>コウモク</t>
    </rPh>
    <rPh sb="29" eb="31">
      <t>ユウコウ</t>
    </rPh>
    <rPh sb="31" eb="33">
      <t>スウジ</t>
    </rPh>
    <rPh sb="34" eb="35">
      <t>ケタ</t>
    </rPh>
    <rPh sb="39" eb="40">
      <t>マル</t>
    </rPh>
    <rPh sb="43" eb="45">
      <t>ニュウリョク</t>
    </rPh>
    <phoneticPr fontId="3"/>
  </si>
  <si>
    <t>石英</t>
    <rPh sb="0" eb="2">
      <t>セキエイ</t>
    </rPh>
    <phoneticPr fontId="3"/>
  </si>
  <si>
    <t>Whatman　PM2.5 エアモニタリング用フィルター46.2mm　2μm</t>
    <rPh sb="22" eb="23">
      <t>ヨウ</t>
    </rPh>
    <phoneticPr fontId="3"/>
  </si>
  <si>
    <t>温度（℃）</t>
    <rPh sb="0" eb="2">
      <t>オンド</t>
    </rPh>
    <phoneticPr fontId="3"/>
  </si>
  <si>
    <t>＜秤量条件について＞</t>
    <rPh sb="1" eb="3">
      <t>ヒョウリョウ</t>
    </rPh>
    <rPh sb="3" eb="5">
      <t>ジョウケン</t>
    </rPh>
    <phoneticPr fontId="3"/>
  </si>
  <si>
    <t>【分析条件について】</t>
    <rPh sb="1" eb="3">
      <t>ブンセキ</t>
    </rPh>
    <rPh sb="3" eb="5">
      <t>ジョウケン</t>
    </rPh>
    <phoneticPr fontId="3"/>
  </si>
  <si>
    <t>製品名</t>
    <rPh sb="0" eb="3">
      <t>セイヒンメイ</t>
    </rPh>
    <phoneticPr fontId="3"/>
  </si>
  <si>
    <t>使用サンプラー</t>
    <rPh sb="0" eb="2">
      <t>シヨウ</t>
    </rPh>
    <phoneticPr fontId="3"/>
  </si>
  <si>
    <t>＜秤量条件＞</t>
    <rPh sb="1" eb="3">
      <t>ヒョウリョウ</t>
    </rPh>
    <rPh sb="3" eb="5">
      <t>ジョウケン</t>
    </rPh>
    <phoneticPr fontId="3"/>
  </si>
  <si>
    <t>条件</t>
    <rPh sb="0" eb="2">
      <t>ジョウケン</t>
    </rPh>
    <phoneticPr fontId="3"/>
  </si>
  <si>
    <t>＜イオン成分＞</t>
    <rPh sb="4" eb="6">
      <t>セイブン</t>
    </rPh>
    <phoneticPr fontId="3"/>
  </si>
  <si>
    <t>振とう</t>
    <rPh sb="0" eb="1">
      <t>シン</t>
    </rPh>
    <phoneticPr fontId="3"/>
  </si>
  <si>
    <t>超音波</t>
    <rPh sb="0" eb="3">
      <t>チョウオンパ</t>
    </rPh>
    <phoneticPr fontId="3"/>
  </si>
  <si>
    <t>振とう+超音波</t>
    <rPh sb="0" eb="1">
      <t>シン</t>
    </rPh>
    <rPh sb="4" eb="7">
      <t>チョウオンパ</t>
    </rPh>
    <phoneticPr fontId="3"/>
  </si>
  <si>
    <t>親水性PTFE（Millex-LG）</t>
    <rPh sb="0" eb="3">
      <t>シンスイセイ</t>
    </rPh>
    <phoneticPr fontId="3"/>
  </si>
  <si>
    <t>東ソー</t>
    <rPh sb="0" eb="1">
      <t>トウ</t>
    </rPh>
    <phoneticPr fontId="3"/>
  </si>
  <si>
    <t>＜無機元素成分＞</t>
    <rPh sb="1" eb="3">
      <t>ムキ</t>
    </rPh>
    <rPh sb="3" eb="5">
      <t>ゲンソ</t>
    </rPh>
    <rPh sb="5" eb="7">
      <t>セイブン</t>
    </rPh>
    <phoneticPr fontId="3"/>
  </si>
  <si>
    <t>＜炭素成分＞</t>
    <rPh sb="1" eb="3">
      <t>タンソ</t>
    </rPh>
    <rPh sb="3" eb="5">
      <t>セイブン</t>
    </rPh>
    <phoneticPr fontId="3"/>
  </si>
  <si>
    <t>1時間</t>
    <rPh sb="1" eb="3">
      <t>ジカン</t>
    </rPh>
    <phoneticPr fontId="3"/>
  </si>
  <si>
    <t>3時間</t>
    <rPh sb="1" eb="3">
      <t>ジカン</t>
    </rPh>
    <phoneticPr fontId="3"/>
  </si>
  <si>
    <t>0.515cm2(円形）</t>
    <rPh sb="9" eb="11">
      <t>エンケイ</t>
    </rPh>
    <phoneticPr fontId="3"/>
  </si>
  <si>
    <t>1cm角</t>
    <rPh sb="3" eb="4">
      <t>カク</t>
    </rPh>
    <phoneticPr fontId="3"/>
  </si>
  <si>
    <t>時間（s）</t>
    <rPh sb="0" eb="2">
      <t>ジカン</t>
    </rPh>
    <phoneticPr fontId="3"/>
  </si>
  <si>
    <t>OC1</t>
    <phoneticPr fontId="3"/>
  </si>
  <si>
    <t>OC2</t>
    <phoneticPr fontId="3"/>
  </si>
  <si>
    <t>OC3</t>
    <phoneticPr fontId="3"/>
  </si>
  <si>
    <t>OC4</t>
    <phoneticPr fontId="3"/>
  </si>
  <si>
    <t>　　　　　　（機種名）</t>
    <rPh sb="7" eb="10">
      <t>キシュメイ</t>
    </rPh>
    <phoneticPr fontId="3"/>
  </si>
  <si>
    <t>　　　　　　（感度）（μg）</t>
    <rPh sb="7" eb="9">
      <t>カンド</t>
    </rPh>
    <phoneticPr fontId="3"/>
  </si>
  <si>
    <t>・切出し量（枚）</t>
    <rPh sb="1" eb="3">
      <t>キリダ</t>
    </rPh>
    <rPh sb="4" eb="5">
      <t>リョウ</t>
    </rPh>
    <rPh sb="6" eb="7">
      <t>マイ</t>
    </rPh>
    <phoneticPr fontId="3"/>
  </si>
  <si>
    <t>・超純水添加量(mL）</t>
    <rPh sb="1" eb="2">
      <t>チョウ</t>
    </rPh>
    <rPh sb="2" eb="4">
      <t>ジュンスイ</t>
    </rPh>
    <rPh sb="4" eb="6">
      <t>テンカ</t>
    </rPh>
    <rPh sb="6" eb="7">
      <t>リョウ</t>
    </rPh>
    <phoneticPr fontId="3"/>
  </si>
  <si>
    <t>・抽出方法</t>
    <rPh sb="1" eb="3">
      <t>チュウシュツ</t>
    </rPh>
    <rPh sb="3" eb="5">
      <t>ホウホウ</t>
    </rPh>
    <phoneticPr fontId="3"/>
  </si>
  <si>
    <t>・抽出時間（分）</t>
    <rPh sb="1" eb="3">
      <t>チュウシュツ</t>
    </rPh>
    <rPh sb="3" eb="5">
      <t>ジカン</t>
    </rPh>
    <rPh sb="6" eb="7">
      <t>フン</t>
    </rPh>
    <phoneticPr fontId="3"/>
  </si>
  <si>
    <t>・前処理フィルター</t>
    <rPh sb="1" eb="4">
      <t>マエショリ</t>
    </rPh>
    <phoneticPr fontId="3"/>
  </si>
  <si>
    <t>・イオンクロマト装置</t>
    <rPh sb="8" eb="10">
      <t>ソウチ</t>
    </rPh>
    <phoneticPr fontId="3"/>
  </si>
  <si>
    <t>・電子天秤（メーカー）</t>
    <rPh sb="1" eb="3">
      <t>デンシ</t>
    </rPh>
    <rPh sb="3" eb="5">
      <t>テンビン</t>
    </rPh>
    <phoneticPr fontId="3"/>
  </si>
  <si>
    <t>・相対湿度（％）</t>
    <rPh sb="1" eb="3">
      <t>ソウタイ</t>
    </rPh>
    <rPh sb="3" eb="5">
      <t>シツド</t>
    </rPh>
    <phoneticPr fontId="3"/>
  </si>
  <si>
    <t>・温度（℃）</t>
    <rPh sb="1" eb="3">
      <t>オンド</t>
    </rPh>
    <phoneticPr fontId="3"/>
  </si>
  <si>
    <t>・石英</t>
    <rPh sb="1" eb="3">
      <t>セキエイ</t>
    </rPh>
    <phoneticPr fontId="3"/>
  </si>
  <si>
    <t>ろ紙の種類</t>
    <rPh sb="1" eb="2">
      <t>シ</t>
    </rPh>
    <rPh sb="3" eb="5">
      <t>シュルイ</t>
    </rPh>
    <phoneticPr fontId="3"/>
  </si>
  <si>
    <t>内標準物質</t>
    <rPh sb="0" eb="1">
      <t>ナイ</t>
    </rPh>
    <rPh sb="1" eb="3">
      <t>ヒョウジュン</t>
    </rPh>
    <rPh sb="3" eb="5">
      <t>ブッシツ</t>
    </rPh>
    <phoneticPr fontId="3"/>
  </si>
  <si>
    <t>装置</t>
    <rPh sb="0" eb="2">
      <t>ソウチ</t>
    </rPh>
    <phoneticPr fontId="3"/>
  </si>
  <si>
    <t>酸分解/ICP-MS</t>
    <rPh sb="0" eb="1">
      <t>サン</t>
    </rPh>
    <rPh sb="1" eb="3">
      <t>ブンカイ</t>
    </rPh>
    <phoneticPr fontId="3"/>
  </si>
  <si>
    <t>酸分解/ICP-AES</t>
    <rPh sb="0" eb="1">
      <t>サン</t>
    </rPh>
    <rPh sb="1" eb="3">
      <t>ブンカイ</t>
    </rPh>
    <phoneticPr fontId="3"/>
  </si>
  <si>
    <t>分析法</t>
    <rPh sb="0" eb="3">
      <t>ブンセキホウ</t>
    </rPh>
    <phoneticPr fontId="3"/>
  </si>
  <si>
    <t>切出し量</t>
    <rPh sb="0" eb="2">
      <t>キリダ</t>
    </rPh>
    <rPh sb="3" eb="4">
      <t>リョウ</t>
    </rPh>
    <phoneticPr fontId="3"/>
  </si>
  <si>
    <t>蛍光X線分析法</t>
    <rPh sb="0" eb="2">
      <t>ケイコウ</t>
    </rPh>
    <rPh sb="3" eb="4">
      <t>セン</t>
    </rPh>
    <rPh sb="4" eb="6">
      <t>ブンセキ</t>
    </rPh>
    <rPh sb="6" eb="7">
      <t>ホウ</t>
    </rPh>
    <phoneticPr fontId="3"/>
  </si>
  <si>
    <t>酸添加</t>
    <rPh sb="0" eb="1">
      <t>サン</t>
    </rPh>
    <rPh sb="1" eb="3">
      <t>テンカ</t>
    </rPh>
    <phoneticPr fontId="3"/>
  </si>
  <si>
    <t>硝酸</t>
    <rPh sb="0" eb="2">
      <t>ショウサン</t>
    </rPh>
    <phoneticPr fontId="3"/>
  </si>
  <si>
    <t>ふっ化水素酸</t>
    <rPh sb="2" eb="3">
      <t>カ</t>
    </rPh>
    <rPh sb="3" eb="5">
      <t>スイソ</t>
    </rPh>
    <rPh sb="5" eb="6">
      <t>サン</t>
    </rPh>
    <phoneticPr fontId="3"/>
  </si>
  <si>
    <t>過酸化水素</t>
    <rPh sb="0" eb="3">
      <t>カサンカ</t>
    </rPh>
    <rPh sb="3" eb="5">
      <t>スイソ</t>
    </rPh>
    <phoneticPr fontId="3"/>
  </si>
  <si>
    <t>塩酸</t>
    <rPh sb="0" eb="2">
      <t>エンサン</t>
    </rPh>
    <phoneticPr fontId="3"/>
  </si>
  <si>
    <t>1%硝酸10mL</t>
    <rPh sb="2" eb="4">
      <t>ショウサン</t>
    </rPh>
    <phoneticPr fontId="3"/>
  </si>
  <si>
    <t>分解装置</t>
    <rPh sb="0" eb="2">
      <t>ブンカイ</t>
    </rPh>
    <rPh sb="2" eb="4">
      <t>ソウチ</t>
    </rPh>
    <phoneticPr fontId="3"/>
  </si>
  <si>
    <t>使用</t>
    <rPh sb="0" eb="2">
      <t>シヨウ</t>
    </rPh>
    <phoneticPr fontId="3"/>
  </si>
  <si>
    <t>不使用</t>
    <rPh sb="0" eb="3">
      <t>フシヨウ</t>
    </rPh>
    <phoneticPr fontId="3"/>
  </si>
  <si>
    <t>希硝酸濃度</t>
    <rPh sb="0" eb="1">
      <t>キ</t>
    </rPh>
    <rPh sb="1" eb="3">
      <t>ショウサン</t>
    </rPh>
    <rPh sb="3" eb="5">
      <t>ノウド</t>
    </rPh>
    <phoneticPr fontId="3"/>
  </si>
  <si>
    <t>容量</t>
    <rPh sb="0" eb="2">
      <t>ヨウリョウ</t>
    </rPh>
    <phoneticPr fontId="3"/>
  </si>
  <si>
    <t>機種</t>
    <rPh sb="0" eb="2">
      <t>キシュ</t>
    </rPh>
    <phoneticPr fontId="3"/>
  </si>
  <si>
    <t>島津製作所</t>
    <rPh sb="0" eb="2">
      <t>シマヅ</t>
    </rPh>
    <rPh sb="2" eb="5">
      <t>セイサクショ</t>
    </rPh>
    <phoneticPr fontId="3"/>
  </si>
  <si>
    <t>＜水溶性有機炭素＞（分析を実施していない場合は回答不要）</t>
    <rPh sb="1" eb="4">
      <t>スイヨウセイ</t>
    </rPh>
    <rPh sb="4" eb="6">
      <t>ユウキ</t>
    </rPh>
    <rPh sb="6" eb="8">
      <t>タンソ</t>
    </rPh>
    <rPh sb="10" eb="12">
      <t>ブンセキ</t>
    </rPh>
    <rPh sb="13" eb="15">
      <t>ジッシ</t>
    </rPh>
    <rPh sb="20" eb="22">
      <t>バアイ</t>
    </rPh>
    <rPh sb="23" eb="25">
      <t>カイトウ</t>
    </rPh>
    <rPh sb="25" eb="27">
      <t>フヨウ</t>
    </rPh>
    <phoneticPr fontId="3"/>
  </si>
  <si>
    <t>・ろ紙の種類</t>
    <rPh sb="2" eb="3">
      <t>シ</t>
    </rPh>
    <rPh sb="4" eb="6">
      <t>シュルイ</t>
    </rPh>
    <phoneticPr fontId="3"/>
  </si>
  <si>
    <t>・石英ろ紙の前処理</t>
    <rPh sb="1" eb="3">
      <t>セキエイ</t>
    </rPh>
    <rPh sb="4" eb="5">
      <t>シ</t>
    </rPh>
    <rPh sb="6" eb="9">
      <t>マエショリ</t>
    </rPh>
    <phoneticPr fontId="3"/>
  </si>
  <si>
    <t>　　　　処理温度（℃）</t>
    <rPh sb="4" eb="6">
      <t>ショリ</t>
    </rPh>
    <rPh sb="6" eb="8">
      <t>オンド</t>
    </rPh>
    <phoneticPr fontId="3"/>
  </si>
  <si>
    <t>　　　　処理時間（ｈ）</t>
    <rPh sb="4" eb="6">
      <t>ショリ</t>
    </rPh>
    <rPh sb="6" eb="8">
      <t>ジカン</t>
    </rPh>
    <phoneticPr fontId="3"/>
  </si>
  <si>
    <t>・分析装置</t>
    <rPh sb="1" eb="3">
      <t>ブンセキ</t>
    </rPh>
    <rPh sb="3" eb="5">
      <t>ソウチ</t>
    </rPh>
    <phoneticPr fontId="3"/>
  </si>
  <si>
    <t>・分析ろ紙の量</t>
    <rPh sb="1" eb="3">
      <t>ブンセキ</t>
    </rPh>
    <rPh sb="4" eb="5">
      <t>シ</t>
    </rPh>
    <rPh sb="6" eb="7">
      <t>リョウ</t>
    </rPh>
    <phoneticPr fontId="3"/>
  </si>
  <si>
    <t>・プロトコル名</t>
    <rPh sb="6" eb="7">
      <t>メイ</t>
    </rPh>
    <phoneticPr fontId="3"/>
  </si>
  <si>
    <t>・分析条件</t>
    <rPh sb="1" eb="3">
      <t>ブンセキ</t>
    </rPh>
    <rPh sb="3" eb="5">
      <t>ジョウケン</t>
    </rPh>
    <phoneticPr fontId="3"/>
  </si>
  <si>
    <t>・親水処理（エタノール）</t>
    <rPh sb="1" eb="3">
      <t>シンスイ</t>
    </rPh>
    <rPh sb="3" eb="5">
      <t>ショリ</t>
    </rPh>
    <phoneticPr fontId="3"/>
  </si>
  <si>
    <t>前処理フィルター</t>
    <rPh sb="0" eb="3">
      <t>マエショリ</t>
    </rPh>
    <phoneticPr fontId="3"/>
  </si>
  <si>
    <t>ろ紙種類</t>
    <rPh sb="1" eb="2">
      <t>シ</t>
    </rPh>
    <rPh sb="2" eb="4">
      <t>シュルイ</t>
    </rPh>
    <phoneticPr fontId="3"/>
  </si>
  <si>
    <t>超純水</t>
    <rPh sb="0" eb="1">
      <t>チョウ</t>
    </rPh>
    <rPh sb="1" eb="3">
      <t>ジュンスイ</t>
    </rPh>
    <phoneticPr fontId="3"/>
  </si>
  <si>
    <t>抽出方法</t>
    <rPh sb="0" eb="2">
      <t>チュウシュツ</t>
    </rPh>
    <rPh sb="2" eb="4">
      <t>ホウホウ</t>
    </rPh>
    <phoneticPr fontId="3"/>
  </si>
  <si>
    <t>超音波10分</t>
    <rPh sb="0" eb="3">
      <t>チョウオンパ</t>
    </rPh>
    <rPh sb="5" eb="6">
      <t>フン</t>
    </rPh>
    <phoneticPr fontId="3"/>
  </si>
  <si>
    <t>超音波15分</t>
    <rPh sb="0" eb="3">
      <t>チョウオンパ</t>
    </rPh>
    <rPh sb="5" eb="6">
      <t>フン</t>
    </rPh>
    <phoneticPr fontId="3"/>
  </si>
  <si>
    <t>超音波20分</t>
    <rPh sb="0" eb="3">
      <t>チョウオンパ</t>
    </rPh>
    <rPh sb="5" eb="6">
      <t>フン</t>
    </rPh>
    <phoneticPr fontId="3"/>
  </si>
  <si>
    <t>超音波60分</t>
    <rPh sb="0" eb="3">
      <t>チョウオンパ</t>
    </rPh>
    <rPh sb="5" eb="6">
      <t>フン</t>
    </rPh>
    <phoneticPr fontId="3"/>
  </si>
  <si>
    <t>振とう器10分+超音波10分</t>
    <rPh sb="0" eb="1">
      <t>シン</t>
    </rPh>
    <rPh sb="3" eb="4">
      <t>キ</t>
    </rPh>
    <rPh sb="6" eb="7">
      <t>フン</t>
    </rPh>
    <rPh sb="8" eb="11">
      <t>チョウオンパ</t>
    </rPh>
    <rPh sb="13" eb="14">
      <t>フン</t>
    </rPh>
    <phoneticPr fontId="3"/>
  </si>
  <si>
    <t>品名</t>
    <rPh sb="0" eb="2">
      <t>ヒンメイ</t>
    </rPh>
    <phoneticPr fontId="3"/>
  </si>
  <si>
    <t>型式</t>
    <rPh sb="0" eb="2">
      <t>カタシキ</t>
    </rPh>
    <phoneticPr fontId="3"/>
  </si>
  <si>
    <t>TOC計</t>
    <rPh sb="3" eb="4">
      <t>ケイ</t>
    </rPh>
    <phoneticPr fontId="3"/>
  </si>
  <si>
    <t>　　　　　（品名）</t>
    <rPh sb="6" eb="8">
      <t>ヒンメイ</t>
    </rPh>
    <phoneticPr fontId="3"/>
  </si>
  <si>
    <t>　　　　　（型式）</t>
    <rPh sb="6" eb="8">
      <t>カタシキ</t>
    </rPh>
    <phoneticPr fontId="3"/>
  </si>
  <si>
    <t>・測定法</t>
    <rPh sb="1" eb="4">
      <t>ソクテイホウ</t>
    </rPh>
    <phoneticPr fontId="3"/>
  </si>
  <si>
    <t>・分解液添加量</t>
    <rPh sb="1" eb="3">
      <t>ブンカイ</t>
    </rPh>
    <rPh sb="3" eb="4">
      <t>エキ</t>
    </rPh>
    <rPh sb="4" eb="6">
      <t>テンカ</t>
    </rPh>
    <rPh sb="6" eb="7">
      <t>リョウ</t>
    </rPh>
    <phoneticPr fontId="3"/>
  </si>
  <si>
    <t>・マイクロ波分解装置</t>
    <rPh sb="5" eb="6">
      <t>ハ</t>
    </rPh>
    <rPh sb="6" eb="8">
      <t>ブンカイ</t>
    </rPh>
    <rPh sb="8" eb="10">
      <t>ソウチ</t>
    </rPh>
    <phoneticPr fontId="3"/>
  </si>
  <si>
    <t>・希硝酸調製濃度</t>
    <rPh sb="1" eb="2">
      <t>キ</t>
    </rPh>
    <rPh sb="2" eb="4">
      <t>ショウサン</t>
    </rPh>
    <rPh sb="4" eb="6">
      <t>チョウセイ</t>
    </rPh>
    <rPh sb="6" eb="8">
      <t>ノウド</t>
    </rPh>
    <phoneticPr fontId="3"/>
  </si>
  <si>
    <t>・フラスコ容量（mL）</t>
    <rPh sb="5" eb="7">
      <t>ヨウリョウ</t>
    </rPh>
    <phoneticPr fontId="3"/>
  </si>
  <si>
    <t>・内標準物質</t>
    <rPh sb="1" eb="2">
      <t>ナイ</t>
    </rPh>
    <rPh sb="2" eb="4">
      <t>ヒョウジュン</t>
    </rPh>
    <rPh sb="4" eb="6">
      <t>ブッシツ</t>
    </rPh>
    <phoneticPr fontId="3"/>
  </si>
  <si>
    <t>・超純水添加量</t>
    <rPh sb="1" eb="2">
      <t>チョウ</t>
    </rPh>
    <rPh sb="2" eb="4">
      <t>ジュンスイ</t>
    </rPh>
    <rPh sb="4" eb="6">
      <t>テンカ</t>
    </rPh>
    <rPh sb="6" eb="7">
      <t>リョウ</t>
    </rPh>
    <phoneticPr fontId="3"/>
  </si>
  <si>
    <t>・抽出方法・時間</t>
    <rPh sb="1" eb="3">
      <t>チュウシュツ</t>
    </rPh>
    <rPh sb="3" eb="5">
      <t>ホウホウ</t>
    </rPh>
    <rPh sb="6" eb="8">
      <t>ジカン</t>
    </rPh>
    <phoneticPr fontId="3"/>
  </si>
  <si>
    <t>　　　　（ふっ化水素酸）</t>
    <rPh sb="7" eb="8">
      <t>カ</t>
    </rPh>
    <rPh sb="8" eb="10">
      <t>スイソ</t>
    </rPh>
    <rPh sb="10" eb="11">
      <t>サン</t>
    </rPh>
    <phoneticPr fontId="3"/>
  </si>
  <si>
    <t>　　　　（硝酸）</t>
    <rPh sb="5" eb="7">
      <t>ショウサン</t>
    </rPh>
    <phoneticPr fontId="3"/>
  </si>
  <si>
    <t>　　　　（過酸化水素）</t>
    <rPh sb="5" eb="8">
      <t>カサンカ</t>
    </rPh>
    <rPh sb="8" eb="10">
      <t>スイソ</t>
    </rPh>
    <phoneticPr fontId="3"/>
  </si>
  <si>
    <t>　　　　（塩酸）</t>
    <rPh sb="5" eb="7">
      <t>エンサン</t>
    </rPh>
    <phoneticPr fontId="3"/>
  </si>
  <si>
    <t>　　　　（装置）</t>
    <rPh sb="5" eb="7">
      <t>ソウチ</t>
    </rPh>
    <phoneticPr fontId="3"/>
  </si>
  <si>
    <t>　　　　（品名）</t>
    <rPh sb="5" eb="7">
      <t>ヒンメイ</t>
    </rPh>
    <phoneticPr fontId="3"/>
  </si>
  <si>
    <t>　　　　（型式）</t>
    <rPh sb="5" eb="7">
      <t>カタシキ</t>
    </rPh>
    <phoneticPr fontId="3"/>
  </si>
  <si>
    <t>・TOC装置</t>
    <rPh sb="4" eb="6">
      <t>ソウチ</t>
    </rPh>
    <phoneticPr fontId="3"/>
  </si>
  <si>
    <t>　　　　（機種型式）</t>
    <rPh sb="5" eb="7">
      <t>キシュ</t>
    </rPh>
    <rPh sb="7" eb="9">
      <t>カタシキ</t>
    </rPh>
    <phoneticPr fontId="3"/>
  </si>
  <si>
    <t>・分析装置 （メーカー）</t>
    <rPh sb="1" eb="3">
      <t>ブンセキ</t>
    </rPh>
    <rPh sb="3" eb="5">
      <t>ソウチ</t>
    </rPh>
    <phoneticPr fontId="3"/>
  </si>
  <si>
    <t>直接入力してください</t>
    <rPh sb="0" eb="2">
      <t>チョクセツ</t>
    </rPh>
    <rPh sb="2" eb="4">
      <t>ニュウリョク</t>
    </rPh>
    <phoneticPr fontId="3"/>
  </si>
  <si>
    <t>選択してください（項目に無い場合は直接入力してください）</t>
    <rPh sb="0" eb="2">
      <t>センタク</t>
    </rPh>
    <rPh sb="9" eb="11">
      <t>コウモク</t>
    </rPh>
    <rPh sb="12" eb="13">
      <t>ナ</t>
    </rPh>
    <rPh sb="14" eb="16">
      <t>バアイ</t>
    </rPh>
    <rPh sb="17" eb="19">
      <t>チョクセツ</t>
    </rPh>
    <rPh sb="19" eb="21">
      <t>ニュウリョク</t>
    </rPh>
    <phoneticPr fontId="3"/>
  </si>
  <si>
    <t>地点名</t>
    <rPh sb="0" eb="2">
      <t>チテン</t>
    </rPh>
    <rPh sb="2" eb="3">
      <t>メイ</t>
    </rPh>
    <phoneticPr fontId="3"/>
  </si>
  <si>
    <t>PM2.5</t>
    <phoneticPr fontId="3"/>
  </si>
  <si>
    <t>Si</t>
    <phoneticPr fontId="3"/>
  </si>
  <si>
    <t>Ce</t>
    <phoneticPr fontId="3"/>
  </si>
  <si>
    <t>Hf</t>
    <phoneticPr fontId="3"/>
  </si>
  <si>
    <t>W</t>
    <phoneticPr fontId="3"/>
  </si>
  <si>
    <t>Ta</t>
    <phoneticPr fontId="3"/>
  </si>
  <si>
    <t>Th</t>
    <phoneticPr fontId="3"/>
  </si>
  <si>
    <t>OC1</t>
    <phoneticPr fontId="3"/>
  </si>
  <si>
    <t>OC2</t>
    <phoneticPr fontId="3"/>
  </si>
  <si>
    <t>OC3</t>
    <phoneticPr fontId="3"/>
  </si>
  <si>
    <t>OC4</t>
    <phoneticPr fontId="3"/>
  </si>
  <si>
    <t>Ocpyro</t>
    <phoneticPr fontId="3"/>
  </si>
  <si>
    <t>EC1</t>
    <phoneticPr fontId="3"/>
  </si>
  <si>
    <t>EC2</t>
    <phoneticPr fontId="3"/>
  </si>
  <si>
    <t>EC3</t>
    <phoneticPr fontId="3"/>
  </si>
  <si>
    <t>OC</t>
    <phoneticPr fontId="3"/>
  </si>
  <si>
    <t>EC</t>
    <phoneticPr fontId="3"/>
  </si>
  <si>
    <t>WSOC</t>
    <phoneticPr fontId="3"/>
  </si>
  <si>
    <r>
      <t>(μg/m</t>
    </r>
    <r>
      <rPr>
        <vertAlign val="superscript"/>
        <sz val="11"/>
        <rFont val="HG丸ｺﾞｼｯｸM-PRO"/>
        <family val="3"/>
        <charset val="128"/>
      </rPr>
      <t>3</t>
    </r>
    <r>
      <rPr>
        <sz val="11"/>
        <rFont val="HG丸ｺﾞｼｯｸM-PRO"/>
        <family val="3"/>
        <charset val="128"/>
      </rPr>
      <t>)</t>
    </r>
    <phoneticPr fontId="3"/>
  </si>
  <si>
    <r>
      <t>(ng/m</t>
    </r>
    <r>
      <rPr>
        <vertAlign val="superscript"/>
        <sz val="11"/>
        <rFont val="HG丸ｺﾞｼｯｸM-PRO"/>
        <family val="3"/>
        <charset val="128"/>
      </rPr>
      <t>3</t>
    </r>
    <r>
      <rPr>
        <sz val="11"/>
        <rFont val="HG丸ｺﾞｼｯｸM-PRO"/>
        <family val="3"/>
        <charset val="128"/>
      </rPr>
      <t>)</t>
    </r>
    <phoneticPr fontId="3"/>
  </si>
  <si>
    <t>7/24～7/25</t>
    <phoneticPr fontId="3"/>
  </si>
  <si>
    <t>7/25～7/26</t>
    <phoneticPr fontId="3"/>
  </si>
  <si>
    <t>7/26～7/27</t>
    <phoneticPr fontId="3"/>
  </si>
  <si>
    <t>7/27～7/28</t>
    <phoneticPr fontId="3"/>
  </si>
  <si>
    <t>7/28～7/29</t>
    <phoneticPr fontId="3"/>
  </si>
  <si>
    <t>コ</t>
    <phoneticPr fontId="3"/>
  </si>
  <si>
    <t>7/29～7/30</t>
    <phoneticPr fontId="3"/>
  </si>
  <si>
    <t>7/30～7/31</t>
    <phoneticPr fontId="3"/>
  </si>
  <si>
    <t>7/31～8/1</t>
    <phoneticPr fontId="3"/>
  </si>
  <si>
    <t>8/1～8/2</t>
    <phoneticPr fontId="3"/>
  </si>
  <si>
    <t>8/2～8/3</t>
    <phoneticPr fontId="3"/>
  </si>
  <si>
    <t>8/3～8/4</t>
    <phoneticPr fontId="3"/>
  </si>
  <si>
    <t>↓欄が足りない場合は追加してください</t>
    <rPh sb="1" eb="2">
      <t>ラン</t>
    </rPh>
    <rPh sb="3" eb="4">
      <t>タ</t>
    </rPh>
    <rPh sb="7" eb="9">
      <t>バアイ</t>
    </rPh>
    <rPh sb="10" eb="12">
      <t>ツイカ</t>
    </rPh>
    <phoneticPr fontId="3"/>
  </si>
  <si>
    <t>　　　　　 （機種型式）</t>
    <rPh sb="7" eb="9">
      <t>キシュ</t>
    </rPh>
    <rPh sb="9" eb="11">
      <t>カタシキ</t>
    </rPh>
    <phoneticPr fontId="3"/>
  </si>
  <si>
    <t>　機種型式（カチオン）</t>
    <rPh sb="1" eb="3">
      <t>キシュ</t>
    </rPh>
    <rPh sb="3" eb="5">
      <t>カタシキ</t>
    </rPh>
    <phoneticPr fontId="3"/>
  </si>
  <si>
    <t>　機種型式（アニオン）</t>
    <rPh sb="1" eb="3">
      <t>キシュ</t>
    </rPh>
    <rPh sb="3" eb="5">
      <t>カタシキ</t>
    </rPh>
    <phoneticPr fontId="3"/>
  </si>
  <si>
    <t>7/22～7/23</t>
    <phoneticPr fontId="3"/>
  </si>
  <si>
    <t>7/23～7/24</t>
    <phoneticPr fontId="3"/>
  </si>
  <si>
    <t>5/7～5/8</t>
    <phoneticPr fontId="3"/>
  </si>
  <si>
    <t>5/8～5/9</t>
    <phoneticPr fontId="3"/>
  </si>
  <si>
    <t>5/9～5/10</t>
    <phoneticPr fontId="3"/>
  </si>
  <si>
    <t>5/10～5/11</t>
    <phoneticPr fontId="3"/>
  </si>
  <si>
    <t>5/13～5/14</t>
    <phoneticPr fontId="3"/>
  </si>
  <si>
    <t>5/14～5/15</t>
    <phoneticPr fontId="3"/>
  </si>
  <si>
    <t>5/15～5/16</t>
    <phoneticPr fontId="3"/>
  </si>
  <si>
    <t>5/16～5/17</t>
    <phoneticPr fontId="3"/>
  </si>
  <si>
    <t>5/17～5/18</t>
    <phoneticPr fontId="3"/>
  </si>
  <si>
    <t>5/18～5/19</t>
    <phoneticPr fontId="3"/>
  </si>
  <si>
    <t>5/19～5/20</t>
    <phoneticPr fontId="3"/>
  </si>
  <si>
    <t>コ</t>
    <phoneticPr fontId="3"/>
  </si>
  <si>
    <t>5/11～5/12</t>
    <phoneticPr fontId="3"/>
  </si>
  <si>
    <t>10/21～10/22</t>
    <phoneticPr fontId="3"/>
  </si>
  <si>
    <t>10/22～10/23</t>
    <phoneticPr fontId="3"/>
  </si>
  <si>
    <t>10/23～10/24</t>
    <phoneticPr fontId="3"/>
  </si>
  <si>
    <t>10/24～10/25</t>
    <phoneticPr fontId="3"/>
  </si>
  <si>
    <t>10/25～10/26</t>
    <phoneticPr fontId="3"/>
  </si>
  <si>
    <t>10/26～10/27</t>
    <phoneticPr fontId="3"/>
  </si>
  <si>
    <t>10/27～10/28</t>
    <phoneticPr fontId="3"/>
  </si>
  <si>
    <t>10/28～10/29</t>
    <phoneticPr fontId="3"/>
  </si>
  <si>
    <t>10/29～10/30</t>
    <phoneticPr fontId="3"/>
  </si>
  <si>
    <t>10/30～10/31</t>
    <phoneticPr fontId="3"/>
  </si>
  <si>
    <t>10/31～11/1</t>
    <phoneticPr fontId="3"/>
  </si>
  <si>
    <t>11/1～11/2</t>
    <phoneticPr fontId="3"/>
  </si>
  <si>
    <t>11/2～11/3</t>
    <phoneticPr fontId="3"/>
  </si>
  <si>
    <t>1/20～1/21</t>
    <phoneticPr fontId="3"/>
  </si>
  <si>
    <t>1/21～1/22</t>
    <phoneticPr fontId="3"/>
  </si>
  <si>
    <t>1/22～1/23</t>
    <phoneticPr fontId="3"/>
  </si>
  <si>
    <t>1/24～1/25</t>
    <phoneticPr fontId="3"/>
  </si>
  <si>
    <t>1/25～1/26</t>
    <phoneticPr fontId="3"/>
  </si>
  <si>
    <t>1/26～1/27</t>
    <phoneticPr fontId="3"/>
  </si>
  <si>
    <t>1/27～1/28</t>
    <phoneticPr fontId="3"/>
  </si>
  <si>
    <t>1/28～1/29</t>
    <phoneticPr fontId="3"/>
  </si>
  <si>
    <t>1/29～1/30</t>
    <phoneticPr fontId="3"/>
  </si>
  <si>
    <t>1/30～1/31</t>
    <phoneticPr fontId="3"/>
  </si>
  <si>
    <t>1/31～2/1</t>
    <phoneticPr fontId="3"/>
  </si>
  <si>
    <t>2/1～2/2</t>
    <phoneticPr fontId="3"/>
  </si>
  <si>
    <t>5/6～5/7</t>
    <phoneticPr fontId="3"/>
  </si>
  <si>
    <t>5/12～5/13</t>
    <phoneticPr fontId="3"/>
  </si>
  <si>
    <t>7/21～7/22</t>
    <phoneticPr fontId="3"/>
  </si>
  <si>
    <t>10/20～10/21</t>
    <phoneticPr fontId="3"/>
  </si>
  <si>
    <t>1/19～1/20</t>
    <phoneticPr fontId="3"/>
  </si>
  <si>
    <t>1/23～1/24</t>
    <phoneticPr fontId="3"/>
  </si>
  <si>
    <t>＜ガス、エアロゾル成分（フィルターパック法）＞（分析を実施していない場合は回答不要）</t>
    <rPh sb="9" eb="11">
      <t>セイブン</t>
    </rPh>
    <rPh sb="20" eb="21">
      <t>ホウ</t>
    </rPh>
    <rPh sb="24" eb="26">
      <t>ブンセキ</t>
    </rPh>
    <rPh sb="27" eb="29">
      <t>ジッシ</t>
    </rPh>
    <rPh sb="34" eb="36">
      <t>バアイ</t>
    </rPh>
    <rPh sb="37" eb="39">
      <t>カイトウ</t>
    </rPh>
    <rPh sb="39" eb="41">
      <t>フヨウ</t>
    </rPh>
    <phoneticPr fontId="3"/>
  </si>
  <si>
    <t>抽出方法・時間</t>
    <rPh sb="0" eb="2">
      <t>チュウシュツ</t>
    </rPh>
    <rPh sb="2" eb="4">
      <t>ホウホウ</t>
    </rPh>
    <rPh sb="5" eb="7">
      <t>ジカン</t>
    </rPh>
    <phoneticPr fontId="3"/>
  </si>
  <si>
    <t>超純水10mL</t>
    <rPh sb="0" eb="1">
      <t>チョウ</t>
    </rPh>
    <rPh sb="1" eb="3">
      <t>ジュンスイ</t>
    </rPh>
    <phoneticPr fontId="3"/>
  </si>
  <si>
    <t>0.05%過酸化水素水10mL</t>
    <rPh sb="5" eb="8">
      <t>カサンカ</t>
    </rPh>
    <rPh sb="8" eb="10">
      <t>スイソ</t>
    </rPh>
    <rPh sb="10" eb="11">
      <t>スイ</t>
    </rPh>
    <phoneticPr fontId="3"/>
  </si>
  <si>
    <t>・ろ紙切出し量（枚）</t>
    <rPh sb="2" eb="3">
      <t>シ</t>
    </rPh>
    <rPh sb="3" eb="5">
      <t>キリダ</t>
    </rPh>
    <rPh sb="6" eb="7">
      <t>リョウ</t>
    </rPh>
    <rPh sb="8" eb="9">
      <t>マイ</t>
    </rPh>
    <phoneticPr fontId="3"/>
  </si>
  <si>
    <t>超純水20mL</t>
    <rPh sb="0" eb="1">
      <t>チョウ</t>
    </rPh>
    <rPh sb="1" eb="3">
      <t>ジュンスイ</t>
    </rPh>
    <phoneticPr fontId="3"/>
  </si>
  <si>
    <t>0.05%過酸化水素水20mL</t>
    <rPh sb="5" eb="8">
      <t>カサンカ</t>
    </rPh>
    <rPh sb="8" eb="10">
      <t>スイソ</t>
    </rPh>
    <rPh sb="10" eb="11">
      <t>スイ</t>
    </rPh>
    <phoneticPr fontId="3"/>
  </si>
  <si>
    <t>超音波30分</t>
    <rPh sb="0" eb="3">
      <t>チョウオンパ</t>
    </rPh>
    <rPh sb="5" eb="6">
      <t>フン</t>
    </rPh>
    <phoneticPr fontId="3"/>
  </si>
  <si>
    <t>・抽出溶媒（量）</t>
    <rPh sb="1" eb="3">
      <t>チュウシュツ</t>
    </rPh>
    <rPh sb="3" eb="5">
      <t>ヨウバイ</t>
    </rPh>
    <rPh sb="6" eb="7">
      <t>リョウ</t>
    </rPh>
    <phoneticPr fontId="3"/>
  </si>
  <si>
    <t>振とう20分</t>
    <rPh sb="0" eb="1">
      <t>シン</t>
    </rPh>
    <rPh sb="5" eb="6">
      <t>フン</t>
    </rPh>
    <phoneticPr fontId="3"/>
  </si>
  <si>
    <t>振とう10分+超音波10分</t>
    <rPh sb="0" eb="1">
      <t>シン</t>
    </rPh>
    <rPh sb="5" eb="6">
      <t>フン</t>
    </rPh>
    <rPh sb="7" eb="10">
      <t>チョウオンパ</t>
    </rPh>
    <rPh sb="12" eb="13">
      <t>フン</t>
    </rPh>
    <phoneticPr fontId="3"/>
  </si>
  <si>
    <t>振とう20分+超音波15分</t>
    <rPh sb="0" eb="1">
      <t>シン</t>
    </rPh>
    <rPh sb="5" eb="6">
      <t>フン</t>
    </rPh>
    <rPh sb="7" eb="10">
      <t>チョウオンパ</t>
    </rPh>
    <rPh sb="12" eb="13">
      <t>フン</t>
    </rPh>
    <phoneticPr fontId="3"/>
  </si>
  <si>
    <t>・前処理フィルタ</t>
    <rPh sb="1" eb="4">
      <t>マエショリ</t>
    </rPh>
    <phoneticPr fontId="3"/>
  </si>
  <si>
    <t>・分析装置（メーカー）</t>
    <rPh sb="1" eb="3">
      <t>ブンセキ</t>
    </rPh>
    <rPh sb="3" eb="5">
      <t>ソウチ</t>
    </rPh>
    <phoneticPr fontId="3"/>
  </si>
  <si>
    <t>気象条件</t>
    <rPh sb="0" eb="2">
      <t>キショウ</t>
    </rPh>
    <rPh sb="2" eb="4">
      <t>ジョウケン</t>
    </rPh>
    <phoneticPr fontId="3"/>
  </si>
  <si>
    <t>主風向</t>
    <phoneticPr fontId="3"/>
  </si>
  <si>
    <t>(m/s)</t>
    <phoneticPr fontId="2"/>
  </si>
  <si>
    <t>(℃)</t>
    <phoneticPr fontId="2"/>
  </si>
  <si>
    <t>(%)</t>
    <phoneticPr fontId="2"/>
  </si>
  <si>
    <t>(mm)</t>
    <phoneticPr fontId="2"/>
  </si>
  <si>
    <t>(hPa)</t>
    <phoneticPr fontId="2"/>
  </si>
  <si>
    <r>
      <t>(MJ/m</t>
    </r>
    <r>
      <rPr>
        <vertAlign val="superscript"/>
        <sz val="10"/>
        <rFont val="ＭＳ Ｐゴシック"/>
        <family val="3"/>
        <charset val="128"/>
      </rPr>
      <t>2</t>
    </r>
    <r>
      <rPr>
        <sz val="10"/>
        <rFont val="ＭＳ Ｐゴシック"/>
        <family val="3"/>
        <charset val="128"/>
      </rPr>
      <t>)</t>
    </r>
    <phoneticPr fontId="2"/>
  </si>
  <si>
    <t>気圧</t>
    <rPh sb="0" eb="2">
      <t>キアツ</t>
    </rPh>
    <phoneticPr fontId="2"/>
  </si>
  <si>
    <t>日射量</t>
    <rPh sb="0" eb="2">
      <t>ニッシャ</t>
    </rPh>
    <rPh sb="2" eb="3">
      <t>リョウ</t>
    </rPh>
    <phoneticPr fontId="2"/>
  </si>
  <si>
    <t>雨量</t>
    <rPh sb="0" eb="2">
      <t>ウリョウ</t>
    </rPh>
    <phoneticPr fontId="2"/>
  </si>
  <si>
    <t>湿度</t>
    <rPh sb="0" eb="2">
      <t>シツド</t>
    </rPh>
    <phoneticPr fontId="2"/>
  </si>
  <si>
    <t>気温</t>
    <rPh sb="0" eb="2">
      <t>キオン</t>
    </rPh>
    <phoneticPr fontId="2"/>
  </si>
  <si>
    <t>風速</t>
    <rPh sb="0" eb="2">
      <t>フウソク</t>
    </rPh>
    <phoneticPr fontId="2"/>
  </si>
  <si>
    <t>分</t>
    <rPh sb="0" eb="1">
      <t>フン</t>
    </rPh>
    <phoneticPr fontId="3"/>
  </si>
  <si>
    <t>サンプリング実施時期</t>
    <rPh sb="6" eb="8">
      <t>ジッシ</t>
    </rPh>
    <rPh sb="8" eb="10">
      <t>ジキ</t>
    </rPh>
    <phoneticPr fontId="3"/>
  </si>
  <si>
    <t>調査時期</t>
    <rPh sb="0" eb="2">
      <t>チョウサ</t>
    </rPh>
    <rPh sb="2" eb="4">
      <t>ジキ</t>
    </rPh>
    <phoneticPr fontId="3"/>
  </si>
  <si>
    <t>年</t>
    <rPh sb="0" eb="1">
      <t>ネン</t>
    </rPh>
    <phoneticPr fontId="3"/>
  </si>
  <si>
    <t>月</t>
    <rPh sb="0" eb="1">
      <t>ツキ</t>
    </rPh>
    <phoneticPr fontId="3"/>
  </si>
  <si>
    <t>日</t>
    <rPh sb="0" eb="1">
      <t>ヒ</t>
    </rPh>
    <phoneticPr fontId="3"/>
  </si>
  <si>
    <t>時</t>
    <rPh sb="0" eb="1">
      <t>ジ</t>
    </rPh>
    <phoneticPr fontId="3"/>
  </si>
  <si>
    <t>～</t>
    <phoneticPr fontId="3"/>
  </si>
  <si>
    <t>H</t>
  </si>
  <si>
    <t>※気象条件のデータの入力要領は、環境省の”PM2.5 成分測定結果記入要領（H28 年度報告用）”に準じる。ご不明の場合は事務局（群馬県）までお問い合わせ下さい</t>
    <rPh sb="1" eb="3">
      <t>キショウ</t>
    </rPh>
    <rPh sb="3" eb="5">
      <t>ジョウケン</t>
    </rPh>
    <rPh sb="10" eb="12">
      <t>ニュウリョク</t>
    </rPh>
    <rPh sb="12" eb="14">
      <t>ヨウリョウ</t>
    </rPh>
    <rPh sb="16" eb="19">
      <t>カンキョウショウ</t>
    </rPh>
    <rPh sb="50" eb="51">
      <t>ジュン</t>
    </rPh>
    <rPh sb="55" eb="57">
      <t>フメイ</t>
    </rPh>
    <rPh sb="58" eb="60">
      <t>バアイ</t>
    </rPh>
    <rPh sb="61" eb="64">
      <t>ジムキョク</t>
    </rPh>
    <rPh sb="65" eb="68">
      <t>グンマケン</t>
    </rPh>
    <rPh sb="72" eb="73">
      <t>ト</t>
    </rPh>
    <rPh sb="74" eb="75">
      <t>ア</t>
    </rPh>
    <rPh sb="77" eb="78">
      <t>クダ</t>
    </rPh>
    <phoneticPr fontId="3"/>
  </si>
  <si>
    <t>質量
濃度</t>
    <rPh sb="0" eb="2">
      <t>シツリョウ</t>
    </rPh>
    <rPh sb="3" eb="5">
      <t>ノウド</t>
    </rPh>
    <phoneticPr fontId="3"/>
  </si>
  <si>
    <t>W</t>
  </si>
  <si>
    <t>～</t>
  </si>
  <si>
    <t>&lt;1.5</t>
  </si>
  <si>
    <t>&lt;0.11</t>
  </si>
  <si>
    <t>&lt;0.017</t>
  </si>
  <si>
    <t>&lt;0.09</t>
  </si>
  <si>
    <t>&lt;0.14</t>
  </si>
  <si>
    <t>&lt;0.12</t>
  </si>
  <si>
    <t>Pall Teflo 47mmΦ　2.0μm</t>
  </si>
  <si>
    <t>FRM2025D</t>
  </si>
  <si>
    <t>Pall flex 2500QAT-UP 47mmΦ</t>
  </si>
  <si>
    <t>21.5±1.5</t>
  </si>
  <si>
    <t>35±5</t>
  </si>
  <si>
    <t>1/4</t>
  </si>
  <si>
    <t>なし</t>
  </si>
  <si>
    <t>あり</t>
  </si>
  <si>
    <t>IMPROVE</t>
  </si>
  <si>
    <t>PTFE</t>
  </si>
  <si>
    <t>In</t>
  </si>
  <si>
    <t>Agilent</t>
  </si>
  <si>
    <t>Be</t>
  </si>
  <si>
    <t>Cd</t>
  </si>
  <si>
    <t>(ng/m3)</t>
  </si>
  <si>
    <t>&lt;51</t>
  </si>
  <si>
    <t>&lt;0.08</t>
  </si>
  <si>
    <t>&lt;9.5</t>
  </si>
  <si>
    <t>&lt;0.68</t>
  </si>
  <si>
    <t>&lt;0.1</t>
  </si>
  <si>
    <t>&lt;0.21</t>
  </si>
  <si>
    <t>&lt;0.053</t>
  </si>
  <si>
    <t>&lt;0.33</t>
  </si>
  <si>
    <t>&lt;0.13</t>
  </si>
  <si>
    <t>&lt;0.22</t>
  </si>
  <si>
    <t>&lt;0.048</t>
  </si>
  <si>
    <t>&lt;0.069</t>
  </si>
  <si>
    <t>&lt;0.46</t>
  </si>
  <si>
    <t>&lt;0.004</t>
  </si>
  <si>
    <t>&lt;0.011</t>
  </si>
  <si>
    <t>&lt;0.0028</t>
  </si>
  <si>
    <t>&lt;0.029</t>
  </si>
  <si>
    <t>&lt;37</t>
  </si>
  <si>
    <t>&lt;17</t>
  </si>
  <si>
    <t>&lt;19</t>
  </si>
  <si>
    <t>&lt;0.32</t>
  </si>
  <si>
    <t>&lt;15</t>
  </si>
  <si>
    <t>&lt;1</t>
  </si>
  <si>
    <t>&lt;0.92</t>
  </si>
  <si>
    <t>&lt;8.6</t>
  </si>
  <si>
    <t>&lt;0.084</t>
  </si>
  <si>
    <t>&lt;0.014</t>
  </si>
  <si>
    <t>&lt;0.0064</t>
  </si>
  <si>
    <t>&lt;0.049</t>
  </si>
  <si>
    <t>&lt;9.8</t>
  </si>
  <si>
    <t>&lt;18</t>
  </si>
  <si>
    <t>&lt;75</t>
  </si>
  <si>
    <t>&lt;4.5</t>
  </si>
  <si>
    <t>&lt;0.93</t>
  </si>
  <si>
    <t>&lt;12</t>
  </si>
  <si>
    <t>&lt;0.47</t>
  </si>
  <si>
    <t>&lt;0.081</t>
  </si>
  <si>
    <t>&lt;0.25</t>
  </si>
  <si>
    <t>&lt;0.036</t>
  </si>
  <si>
    <t>&lt;0.6</t>
  </si>
  <si>
    <t>&lt;0.067</t>
  </si>
  <si>
    <t>&lt;0.28</t>
  </si>
  <si>
    <t>&lt;8.8</t>
  </si>
  <si>
    <t>&lt;0.34</t>
  </si>
  <si>
    <t>&lt;32</t>
  </si>
  <si>
    <t>&lt;0.15</t>
  </si>
  <si>
    <t>&lt;0.23</t>
  </si>
  <si>
    <t>Si</t>
  </si>
  <si>
    <t>Ce</t>
  </si>
  <si>
    <t>Hf</t>
  </si>
  <si>
    <t>Ta</t>
  </si>
  <si>
    <t>Th</t>
  </si>
  <si>
    <t>OC1</t>
  </si>
  <si>
    <t>OC2</t>
  </si>
  <si>
    <t>OC3</t>
  </si>
  <si>
    <t>OC4</t>
  </si>
  <si>
    <t>Ocpyro</t>
  </si>
  <si>
    <t>EC1</t>
  </si>
  <si>
    <t>EC2</t>
  </si>
  <si>
    <t>EC3</t>
  </si>
  <si>
    <t>OC</t>
  </si>
  <si>
    <t>EC</t>
  </si>
  <si>
    <t>WSOC</t>
  </si>
  <si>
    <t>(μg/m3)</t>
  </si>
  <si>
    <t>&lt;0.023</t>
  </si>
  <si>
    <t>&lt;0.073</t>
  </si>
  <si>
    <t>&lt;1.3</t>
  </si>
  <si>
    <t>&lt;0.48</t>
  </si>
  <si>
    <t>&lt;0.075</t>
  </si>
  <si>
    <t>&lt;0.26</t>
  </si>
  <si>
    <t>&lt;0.041</t>
  </si>
  <si>
    <t>&lt;0.087</t>
  </si>
  <si>
    <t>&lt;0.0085</t>
  </si>
  <si>
    <t>&lt;31</t>
  </si>
  <si>
    <t>&lt;46</t>
  </si>
  <si>
    <t>&lt;0.43</t>
  </si>
  <si>
    <t>&lt;0.99</t>
  </si>
  <si>
    <t>&lt;14</t>
  </si>
  <si>
    <t>&lt;3.8</t>
  </si>
  <si>
    <t>&lt;0.077</t>
  </si>
  <si>
    <t>&lt;0.0026</t>
  </si>
  <si>
    <t>&lt;0.55</t>
  </si>
  <si>
    <t>PM2.5</t>
  </si>
  <si>
    <t>&lt;0.068</t>
  </si>
  <si>
    <t>&lt;0.092</t>
  </si>
  <si>
    <t>&lt;0.16</t>
  </si>
  <si>
    <t>&lt;0.085</t>
  </si>
  <si>
    <t>&lt;0.083</t>
  </si>
  <si>
    <t>&lt;0.0077</t>
  </si>
  <si>
    <t>&lt;0.38</t>
  </si>
  <si>
    <t>&lt;0.045</t>
  </si>
  <si>
    <t>&lt;0.5</t>
  </si>
  <si>
    <t>&lt;1.1</t>
  </si>
  <si>
    <t>&lt;24</t>
  </si>
  <si>
    <t>平成29年度関東PM合同調査4段フィルターパック分析結果入力表（関東地方大気環境対策推進連絡会　浮遊粒子状物質調査会議）</t>
    <rPh sb="6" eb="8">
      <t>カントウ</t>
    </rPh>
    <rPh sb="24" eb="26">
      <t>ブンセキ</t>
    </rPh>
    <rPh sb="28" eb="30">
      <t>ニュウリョク</t>
    </rPh>
    <rPh sb="32" eb="34">
      <t>カントウ</t>
    </rPh>
    <rPh sb="34" eb="36">
      <t>チホウ</t>
    </rPh>
    <rPh sb="36" eb="38">
      <t>タイキ</t>
    </rPh>
    <rPh sb="38" eb="40">
      <t>カンキョウ</t>
    </rPh>
    <rPh sb="40" eb="42">
      <t>タイサク</t>
    </rPh>
    <rPh sb="42" eb="44">
      <t>スイシン</t>
    </rPh>
    <rPh sb="44" eb="47">
      <t>レンラクカイ</t>
    </rPh>
    <rPh sb="48" eb="50">
      <t>フユウ</t>
    </rPh>
    <rPh sb="50" eb="53">
      <t>リュウシジョウ</t>
    </rPh>
    <rPh sb="53" eb="55">
      <t>ブッシツ</t>
    </rPh>
    <rPh sb="55" eb="57">
      <t>チョウサ</t>
    </rPh>
    <rPh sb="57" eb="59">
      <t>カイギ</t>
    </rPh>
    <phoneticPr fontId="3"/>
  </si>
  <si>
    <t>平成２７年度関東SPM合同調査4段フィルターパック結果計算表（関東地方環境対策推進本部大気環境部会浮遊粒子状物質調査会議）</t>
    <rPh sb="6" eb="8">
      <t>カントウ</t>
    </rPh>
    <rPh sb="31" eb="33">
      <t>カントウ</t>
    </rPh>
    <rPh sb="33" eb="35">
      <t>チホウ</t>
    </rPh>
    <rPh sb="35" eb="37">
      <t>カンキョウ</t>
    </rPh>
    <rPh sb="37" eb="39">
      <t>タイサク</t>
    </rPh>
    <rPh sb="39" eb="41">
      <t>スイシン</t>
    </rPh>
    <rPh sb="41" eb="43">
      <t>ホンブ</t>
    </rPh>
    <rPh sb="43" eb="45">
      <t>タイキ</t>
    </rPh>
    <rPh sb="45" eb="47">
      <t>カンキョウ</t>
    </rPh>
    <rPh sb="47" eb="49">
      <t>ブカイ</t>
    </rPh>
    <rPh sb="49" eb="51">
      <t>フユウ</t>
    </rPh>
    <rPh sb="51" eb="54">
      <t>リュウシジョウ</t>
    </rPh>
    <rPh sb="54" eb="56">
      <t>ブッシツ</t>
    </rPh>
    <rPh sb="56" eb="58">
      <t>チョウサ</t>
    </rPh>
    <rPh sb="58" eb="60">
      <t>カイギ</t>
    </rPh>
    <phoneticPr fontId="3"/>
  </si>
  <si>
    <t>調査地点：</t>
    <rPh sb="0" eb="2">
      <t>チョウサ</t>
    </rPh>
    <rPh sb="2" eb="4">
      <t>チテン</t>
    </rPh>
    <phoneticPr fontId="3"/>
  </si>
  <si>
    <t>調査機関：</t>
    <rPh sb="0" eb="2">
      <t>チョウサ</t>
    </rPh>
    <rPh sb="2" eb="4">
      <t>キカン</t>
    </rPh>
    <phoneticPr fontId="3"/>
  </si>
  <si>
    <t>担当者：</t>
    <rPh sb="0" eb="3">
      <t>タントウシャ</t>
    </rPh>
    <phoneticPr fontId="3"/>
  </si>
  <si>
    <t>：入力セル</t>
    <rPh sb="1" eb="3">
      <t>ニュウリョク</t>
    </rPh>
    <phoneticPr fontId="3"/>
  </si>
  <si>
    <t>単位：</t>
    <rPh sb="0" eb="2">
      <t>タンイ</t>
    </rPh>
    <phoneticPr fontId="3"/>
  </si>
  <si>
    <r>
      <t>nmol/m</t>
    </r>
    <r>
      <rPr>
        <vertAlign val="superscript"/>
        <sz val="10"/>
        <rFont val="Times New Roman"/>
        <family val="1"/>
      </rPr>
      <t>3</t>
    </r>
    <phoneticPr fontId="3"/>
  </si>
  <si>
    <r>
      <t>イオンバランスの検定表</t>
    </r>
    <r>
      <rPr>
        <b/>
        <sz val="11"/>
        <color indexed="10"/>
        <rFont val="ＭＳ Ｐゴシック"/>
        <family val="3"/>
        <charset val="128"/>
      </rPr>
      <t>(報告は不要です）</t>
    </r>
    <rPh sb="8" eb="10">
      <t>ケンテイ</t>
    </rPh>
    <rPh sb="10" eb="11">
      <t>ヒョウ</t>
    </rPh>
    <phoneticPr fontId="3"/>
  </si>
  <si>
    <t>サンプリング期間</t>
    <rPh sb="6" eb="8">
      <t>キカン</t>
    </rPh>
    <phoneticPr fontId="3"/>
  </si>
  <si>
    <t>流量</t>
    <rPh sb="0" eb="2">
      <t>リュウリョウ</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</si>
  <si>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</si>
  <si>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</si>
  <si>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</si>
  <si>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</si>
  <si>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ガス</t>
    <phoneticPr fontId="3"/>
  </si>
  <si>
    <t>粒子</t>
    <rPh sb="0" eb="2">
      <t>リュウシ</t>
    </rPh>
    <phoneticPr fontId="3"/>
  </si>
  <si>
    <t>粒子　(ueq/L)</t>
    <rPh sb="0" eb="2">
      <t>リュウシ</t>
    </rPh>
    <phoneticPr fontId="3"/>
  </si>
  <si>
    <t>調査期間</t>
    <rPh sb="0" eb="2">
      <t>チョウサ</t>
    </rPh>
    <rPh sb="2" eb="4">
      <t>キカン</t>
    </rPh>
    <phoneticPr fontId="3"/>
  </si>
  <si>
    <t>開始</t>
    <rPh sb="0" eb="2">
      <t>カイシ</t>
    </rPh>
    <phoneticPr fontId="3"/>
  </si>
  <si>
    <t>終了</t>
    <rPh sb="0" eb="2">
      <t>シュウリョウ</t>
    </rPh>
    <phoneticPr fontId="3"/>
  </si>
  <si>
    <t>平均気温</t>
    <rPh sb="0" eb="2">
      <t>ヘイキン</t>
    </rPh>
    <rPh sb="2" eb="4">
      <t>キオン</t>
    </rPh>
    <phoneticPr fontId="3"/>
  </si>
  <si>
    <t>総流量</t>
    <rPh sb="0" eb="3">
      <t>ソウリュウリョウ</t>
    </rPh>
    <phoneticPr fontId="3"/>
  </si>
  <si>
    <t>補正値</t>
    <rPh sb="0" eb="3">
      <t>ホセイチ</t>
    </rPh>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</si>
  <si>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</si>
  <si>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</si>
  <si>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</si>
  <si>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</si>
  <si>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</si>
  <si>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</si>
  <si>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t>
    </r>
    <phoneticPr fontId="3"/>
  </si>
  <si>
    <r>
      <t>Ca</t>
    </r>
    <r>
      <rPr>
        <vertAlign val="subscript"/>
        <sz val="10"/>
        <rFont val="Times New Roman"/>
        <family val="1"/>
      </rPr>
      <t>2</t>
    </r>
    <r>
      <rPr>
        <vertAlign val="superscript"/>
        <sz val="10"/>
        <rFont val="Times New Roman"/>
        <family val="1"/>
      </rPr>
      <t>+</t>
    </r>
    <phoneticPr fontId="3"/>
  </si>
  <si>
    <t>試料番号</t>
    <rPh sb="0" eb="2">
      <t>シリョウ</t>
    </rPh>
    <rPh sb="2" eb="4">
      <t>バンゴウ</t>
    </rPh>
    <phoneticPr fontId="3"/>
  </si>
  <si>
    <r>
      <t>SO</t>
    </r>
    <r>
      <rPr>
        <vertAlign val="subscript"/>
        <sz val="10"/>
        <rFont val="Times New Roman"/>
        <family val="1"/>
      </rPr>
      <t>2</t>
    </r>
    <phoneticPr fontId="3"/>
  </si>
  <si>
    <r>
      <t>HNO</t>
    </r>
    <r>
      <rPr>
        <vertAlign val="subscript"/>
        <sz val="10"/>
        <rFont val="Times New Roman"/>
        <family val="1"/>
      </rPr>
      <t>3</t>
    </r>
    <phoneticPr fontId="3"/>
  </si>
  <si>
    <t>HCl</t>
    <phoneticPr fontId="3"/>
  </si>
  <si>
    <r>
      <t>NH</t>
    </r>
    <r>
      <rPr>
        <vertAlign val="subscript"/>
        <sz val="10"/>
        <rFont val="Times New Roman"/>
        <family val="1"/>
      </rPr>
      <t>3</t>
    </r>
    <phoneticPr fontId="3"/>
  </si>
  <si>
    <r>
      <t>Mg</t>
    </r>
    <r>
      <rPr>
        <vertAlign val="superscript"/>
        <sz val="10"/>
        <rFont val="Times New Roman"/>
        <family val="1"/>
      </rPr>
      <t>2+</t>
    </r>
    <phoneticPr fontId="3"/>
  </si>
  <si>
    <r>
      <t>Ca</t>
    </r>
    <r>
      <rPr>
        <vertAlign val="superscript"/>
        <sz val="10"/>
        <rFont val="Times New Roman"/>
        <family val="1"/>
      </rPr>
      <t>2+</t>
    </r>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</si>
  <si>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</si>
  <si>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</si>
  <si>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</si>
  <si>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</si>
  <si>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</si>
  <si>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</si>
  <si>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2+</t>
    </r>
    <phoneticPr fontId="3"/>
  </si>
  <si>
    <r>
      <t>Ca</t>
    </r>
    <r>
      <rPr>
        <vertAlign val="superscript"/>
        <sz val="10"/>
        <rFont val="Times New Roman"/>
        <family val="1"/>
      </rPr>
      <t>2+</t>
    </r>
    <phoneticPr fontId="3"/>
  </si>
  <si>
    <t>Anion</t>
    <phoneticPr fontId="3"/>
  </si>
  <si>
    <t>Cation</t>
    <phoneticPr fontId="3"/>
  </si>
  <si>
    <t>Total</t>
    <phoneticPr fontId="3"/>
  </si>
  <si>
    <t>R1</t>
    <phoneticPr fontId="3"/>
  </si>
  <si>
    <r>
      <t>R1</t>
    </r>
    <r>
      <rPr>
        <sz val="10"/>
        <rFont val="ＭＳ Ｐ明朝"/>
        <family val="1"/>
        <charset val="128"/>
      </rPr>
      <t>基準</t>
    </r>
    <rPh sb="2" eb="4">
      <t>キジュン</t>
    </rPh>
    <phoneticPr fontId="3"/>
  </si>
  <si>
    <t>判定</t>
    <rPh sb="0" eb="2">
      <t>ハンテイ</t>
    </rPh>
    <phoneticPr fontId="3"/>
  </si>
  <si>
    <t>年月日</t>
    <rPh sb="0" eb="3">
      <t>ネンガッピ</t>
    </rPh>
    <phoneticPr fontId="3"/>
  </si>
  <si>
    <t>時刻</t>
    <rPh sb="0" eb="2">
      <t>ジコク</t>
    </rPh>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</si>
  <si>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</si>
  <si>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</si>
  <si>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</si>
  <si>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</si>
  <si>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</si>
  <si>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</si>
  <si>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t>
  </si>
  <si>
    <t>平成２９年度関東PM合同調査4段フィルターパック分析結果入力表（関東地方環境対策推進本部大気環境部会浮遊粒子状物質調査会議）</t>
    <rPh sb="6" eb="8">
      <t>カントウ</t>
    </rPh>
    <rPh sb="24" eb="26">
      <t>ブンセキ</t>
    </rPh>
    <rPh sb="28" eb="30">
      <t>ニュウリョク</t>
    </rPh>
    <rPh sb="32" eb="34">
      <t>カントウ</t>
    </rPh>
    <rPh sb="34" eb="36">
      <t>チホウ</t>
    </rPh>
    <rPh sb="36" eb="38">
      <t>カンキョウ</t>
    </rPh>
    <rPh sb="38" eb="40">
      <t>タイサク</t>
    </rPh>
    <rPh sb="40" eb="42">
      <t>スイシン</t>
    </rPh>
    <rPh sb="42" eb="44">
      <t>ホンブ</t>
    </rPh>
    <rPh sb="44" eb="46">
      <t>タイキ</t>
    </rPh>
    <rPh sb="46" eb="48">
      <t>カンキョウ</t>
    </rPh>
    <rPh sb="48" eb="50">
      <t>ブカイ</t>
    </rPh>
    <rPh sb="50" eb="52">
      <t>フユウ</t>
    </rPh>
    <rPh sb="52" eb="55">
      <t>リュウシジョウ</t>
    </rPh>
    <rPh sb="55" eb="57">
      <t>ブッシツ</t>
    </rPh>
    <rPh sb="57" eb="59">
      <t>チョウサ</t>
    </rPh>
    <rPh sb="59" eb="61">
      <t>カイギ</t>
    </rPh>
    <phoneticPr fontId="3"/>
  </si>
  <si>
    <t>平成２９年度関東PM合同調査4段フィルターパック結果計算表（関東地方環境対策推進本部大気環境部会浮遊粒子状物質調査会議）</t>
    <rPh sb="6" eb="8">
      <t>カントウ</t>
    </rPh>
    <rPh sb="30" eb="32">
      <t>カントウ</t>
    </rPh>
    <rPh sb="32" eb="34">
      <t>チホウ</t>
    </rPh>
    <rPh sb="34" eb="36">
      <t>カンキョウ</t>
    </rPh>
    <rPh sb="36" eb="38">
      <t>タイサク</t>
    </rPh>
    <rPh sb="38" eb="40">
      <t>スイシン</t>
    </rPh>
    <rPh sb="40" eb="42">
      <t>ホンブ</t>
    </rPh>
    <rPh sb="42" eb="44">
      <t>タイキ</t>
    </rPh>
    <rPh sb="44" eb="46">
      <t>カンキョウ</t>
    </rPh>
    <rPh sb="46" eb="48">
      <t>ブカイ</t>
    </rPh>
    <rPh sb="48" eb="50">
      <t>フユウ</t>
    </rPh>
    <rPh sb="50" eb="53">
      <t>リュウシジョウ</t>
    </rPh>
    <rPh sb="53" eb="55">
      <t>ブッシツ</t>
    </rPh>
    <rPh sb="55" eb="57">
      <t>チョウサ</t>
    </rPh>
    <rPh sb="57" eb="59">
      <t>カイギ</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</si>
  <si>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</si>
  <si>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</si>
  <si>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</si>
  <si>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</si>
  <si>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粒子　(ueq/l)</t>
    <rPh sb="0" eb="2">
      <t>リュウシ</t>
    </rPh>
    <phoneticPr fontId="3"/>
  </si>
  <si>
    <t>Anion</t>
    <phoneticPr fontId="3"/>
  </si>
  <si>
    <t>Cation</t>
    <phoneticPr fontId="3"/>
  </si>
  <si>
    <t>Total</t>
    <phoneticPr fontId="3"/>
  </si>
  <si>
    <t>R1</t>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</si>
  <si>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</si>
  <si>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</si>
  <si>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</si>
  <si>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</si>
  <si>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</si>
  <si>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</si>
  <si>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常時監視データ</t>
    <rPh sb="0" eb="2">
      <t>ジョウジ</t>
    </rPh>
    <rPh sb="2" eb="4">
      <t>カンシ</t>
    </rPh>
    <phoneticPr fontId="3"/>
  </si>
  <si>
    <t>地点名:</t>
    <rPh sb="0" eb="2">
      <t>チテン</t>
    </rPh>
    <rPh sb="2" eb="3">
      <t>メイ</t>
    </rPh>
    <phoneticPr fontId="3"/>
  </si>
  <si>
    <t>真岡市役所</t>
    <rPh sb="0" eb="5">
      <t>モオカシヤクショ</t>
    </rPh>
    <phoneticPr fontId="3"/>
  </si>
  <si>
    <t>PM2.5自動測定機機種名：</t>
    <rPh sb="5" eb="7">
      <t>ジドウ</t>
    </rPh>
    <rPh sb="7" eb="9">
      <t>ソクテイ</t>
    </rPh>
    <rPh sb="9" eb="10">
      <t>キ</t>
    </rPh>
    <rPh sb="10" eb="13">
      <t>キシュメイ</t>
    </rPh>
    <phoneticPr fontId="3"/>
  </si>
  <si>
    <t>FPM-377</t>
  </si>
  <si>
    <t>←選択してください（リストに無い場合は手入力でお願いします）</t>
    <rPh sb="1" eb="3">
      <t>センタク</t>
    </rPh>
    <rPh sb="14" eb="15">
      <t>ナ</t>
    </rPh>
    <rPh sb="16" eb="18">
      <t>バアイ</t>
    </rPh>
    <rPh sb="19" eb="20">
      <t>テ</t>
    </rPh>
    <rPh sb="20" eb="22">
      <t>ニュウリョク</t>
    </rPh>
    <rPh sb="24" eb="25">
      <t>ネガ</t>
    </rPh>
    <phoneticPr fontId="3"/>
  </si>
  <si>
    <t>月日</t>
    <rPh sb="0" eb="2">
      <t>ツキヒ</t>
    </rPh>
    <phoneticPr fontId="3"/>
  </si>
  <si>
    <r>
      <t>SO</t>
    </r>
    <r>
      <rPr>
        <vertAlign val="subscript"/>
        <sz val="11"/>
        <rFont val="ＭＳ Ｐゴシック"/>
        <family val="3"/>
        <charset val="128"/>
      </rPr>
      <t>2</t>
    </r>
    <phoneticPr fontId="3"/>
  </si>
  <si>
    <t>NO</t>
    <phoneticPr fontId="3"/>
  </si>
  <si>
    <r>
      <t>NO</t>
    </r>
    <r>
      <rPr>
        <vertAlign val="subscript"/>
        <sz val="11"/>
        <rFont val="ＭＳ Ｐゴシック"/>
        <family val="3"/>
        <charset val="128"/>
      </rPr>
      <t>2</t>
    </r>
    <phoneticPr fontId="3"/>
  </si>
  <si>
    <t>NOx</t>
    <phoneticPr fontId="3"/>
  </si>
  <si>
    <t>Ox</t>
    <phoneticPr fontId="3"/>
  </si>
  <si>
    <t>SPM</t>
    <phoneticPr fontId="3"/>
  </si>
  <si>
    <t>PM2.5</t>
    <phoneticPr fontId="3"/>
  </si>
  <si>
    <t>NMHC</t>
    <phoneticPr fontId="3"/>
  </si>
  <si>
    <t>CH4</t>
    <phoneticPr fontId="3"/>
  </si>
  <si>
    <t>THC</t>
    <phoneticPr fontId="3"/>
  </si>
  <si>
    <t>CO</t>
    <phoneticPr fontId="3"/>
  </si>
  <si>
    <t>風向</t>
    <rPh sb="0" eb="2">
      <t>フウコウ</t>
    </rPh>
    <phoneticPr fontId="3"/>
  </si>
  <si>
    <t>風速</t>
    <rPh sb="0" eb="2">
      <t>フウソク</t>
    </rPh>
    <phoneticPr fontId="3"/>
  </si>
  <si>
    <t>温度</t>
    <rPh sb="0" eb="2">
      <t>オンド</t>
    </rPh>
    <phoneticPr fontId="3"/>
  </si>
  <si>
    <t>湿度</t>
    <rPh sb="0" eb="2">
      <t>シツド</t>
    </rPh>
    <phoneticPr fontId="3"/>
  </si>
  <si>
    <t>PM-712</t>
    <phoneticPr fontId="3"/>
  </si>
  <si>
    <t>(ppb)</t>
    <phoneticPr fontId="3"/>
  </si>
  <si>
    <r>
      <t>(μg/m</t>
    </r>
    <r>
      <rPr>
        <vertAlign val="superscript"/>
        <sz val="11"/>
        <rFont val="ＭＳ Ｐゴシック"/>
        <family val="3"/>
        <charset val="128"/>
      </rPr>
      <t>3</t>
    </r>
    <r>
      <rPr>
        <sz val="11"/>
        <rFont val="ＭＳ Ｐゴシック"/>
        <family val="3"/>
        <charset val="128"/>
      </rPr>
      <t>)</t>
    </r>
    <phoneticPr fontId="3"/>
  </si>
  <si>
    <t>(ppmC)</t>
    <phoneticPr fontId="3"/>
  </si>
  <si>
    <t>(ppm)</t>
    <phoneticPr fontId="3"/>
  </si>
  <si>
    <t>(m/s)</t>
    <phoneticPr fontId="3"/>
  </si>
  <si>
    <t>(℃)</t>
    <phoneticPr fontId="3"/>
  </si>
  <si>
    <t>(%)</t>
    <phoneticPr fontId="3"/>
  </si>
  <si>
    <t>PM-71７</t>
    <phoneticPr fontId="3"/>
  </si>
  <si>
    <t>1時</t>
    <rPh sb="1" eb="2">
      <t>ジ</t>
    </rPh>
    <phoneticPr fontId="3"/>
  </si>
  <si>
    <t>NNW</t>
  </si>
  <si>
    <t>APDA-375A</t>
    <phoneticPr fontId="3"/>
  </si>
  <si>
    <t>2時</t>
    <rPh sb="1" eb="2">
      <t>ジ</t>
    </rPh>
    <phoneticPr fontId="3"/>
  </si>
  <si>
    <t>FPM-377</t>
    <phoneticPr fontId="3"/>
  </si>
  <si>
    <t>3時</t>
    <rPh sb="1" eb="2">
      <t>ジ</t>
    </rPh>
    <phoneticPr fontId="3"/>
  </si>
  <si>
    <t>N</t>
  </si>
  <si>
    <t>FH62C14</t>
    <phoneticPr fontId="3"/>
  </si>
  <si>
    <t>4時</t>
    <rPh sb="1" eb="2">
      <t>ジ</t>
    </rPh>
    <phoneticPr fontId="3"/>
  </si>
  <si>
    <t>****</t>
  </si>
  <si>
    <t>SHARP5030</t>
    <phoneticPr fontId="3"/>
  </si>
  <si>
    <t>5時</t>
    <rPh sb="1" eb="2">
      <t>ジ</t>
    </rPh>
    <phoneticPr fontId="3"/>
  </si>
  <si>
    <t>5014i</t>
    <phoneticPr fontId="3"/>
  </si>
  <si>
    <t>6時</t>
    <rPh sb="1" eb="2">
      <t>ジ</t>
    </rPh>
    <phoneticPr fontId="3"/>
  </si>
  <si>
    <t>NNE</t>
  </si>
  <si>
    <t>Model MP101M(BAM)</t>
    <phoneticPr fontId="3"/>
  </si>
  <si>
    <t>7時</t>
    <rPh sb="1" eb="2">
      <t>ジ</t>
    </rPh>
    <phoneticPr fontId="3"/>
  </si>
  <si>
    <t>Model MP101M(CPM)</t>
    <phoneticPr fontId="3"/>
  </si>
  <si>
    <t>8時</t>
    <rPh sb="1" eb="2">
      <t>ジ</t>
    </rPh>
    <phoneticPr fontId="3"/>
  </si>
  <si>
    <t>9時</t>
    <rPh sb="1" eb="2">
      <t>ジ</t>
    </rPh>
    <phoneticPr fontId="3"/>
  </si>
  <si>
    <t>10時</t>
    <rPh sb="2" eb="3">
      <t>ジ</t>
    </rPh>
    <phoneticPr fontId="3"/>
  </si>
  <si>
    <t>WNW</t>
  </si>
  <si>
    <t>11時</t>
    <rPh sb="2" eb="3">
      <t>ジ</t>
    </rPh>
    <phoneticPr fontId="3"/>
  </si>
  <si>
    <t>S</t>
  </si>
  <si>
    <t>12時</t>
    <rPh sb="2" eb="3">
      <t>ジ</t>
    </rPh>
    <phoneticPr fontId="3"/>
  </si>
  <si>
    <t>13時</t>
    <rPh sb="2" eb="3">
      <t>ジ</t>
    </rPh>
    <phoneticPr fontId="3"/>
  </si>
  <si>
    <t>SSE</t>
  </si>
  <si>
    <t>14時</t>
    <rPh sb="2" eb="3">
      <t>ジ</t>
    </rPh>
    <phoneticPr fontId="3"/>
  </si>
  <si>
    <t>15時</t>
    <rPh sb="2" eb="3">
      <t>ジ</t>
    </rPh>
    <phoneticPr fontId="3"/>
  </si>
  <si>
    <t>16時</t>
    <rPh sb="2" eb="3">
      <t>ジ</t>
    </rPh>
    <phoneticPr fontId="3"/>
  </si>
  <si>
    <t>17時</t>
    <rPh sb="2" eb="3">
      <t>ジ</t>
    </rPh>
    <phoneticPr fontId="3"/>
  </si>
  <si>
    <t>18時</t>
    <rPh sb="2" eb="3">
      <t>ジ</t>
    </rPh>
    <phoneticPr fontId="3"/>
  </si>
  <si>
    <t>19時</t>
    <rPh sb="2" eb="3">
      <t>ジ</t>
    </rPh>
    <phoneticPr fontId="3"/>
  </si>
  <si>
    <t>20時</t>
    <rPh sb="2" eb="3">
      <t>ジ</t>
    </rPh>
    <phoneticPr fontId="3"/>
  </si>
  <si>
    <t>21時</t>
    <rPh sb="2" eb="3">
      <t>ジ</t>
    </rPh>
    <phoneticPr fontId="3"/>
  </si>
  <si>
    <t>22時</t>
    <rPh sb="2" eb="3">
      <t>ジ</t>
    </rPh>
    <phoneticPr fontId="3"/>
  </si>
  <si>
    <t>23時</t>
    <rPh sb="2" eb="3">
      <t>ジ</t>
    </rPh>
    <phoneticPr fontId="3"/>
  </si>
  <si>
    <t>24時</t>
    <rPh sb="2" eb="3">
      <t>ジ</t>
    </rPh>
    <phoneticPr fontId="3"/>
  </si>
  <si>
    <t>ESE</t>
  </si>
  <si>
    <t>NE</t>
  </si>
  <si>
    <t>SW</t>
  </si>
  <si>
    <t>SSW</t>
  </si>
  <si>
    <t>ENE</t>
  </si>
  <si>
    <t>E</t>
  </si>
  <si>
    <t>CALM</t>
  </si>
  <si>
    <t>コア期間</t>
    <rPh sb="2" eb="4">
      <t>キカン</t>
    </rPh>
    <phoneticPr fontId="3"/>
  </si>
  <si>
    <t>SE</t>
  </si>
  <si>
    <t>NW</t>
  </si>
  <si>
    <t>APDA-375A</t>
    <phoneticPr fontId="3"/>
  </si>
  <si>
    <t>FPM-377</t>
    <phoneticPr fontId="3"/>
  </si>
  <si>
    <t>FH62C14</t>
    <phoneticPr fontId="3"/>
  </si>
  <si>
    <t>SHARP5030</t>
    <phoneticPr fontId="3"/>
  </si>
  <si>
    <t>5014i</t>
    <phoneticPr fontId="3"/>
  </si>
  <si>
    <t>Model MP101M(BAM)</t>
    <phoneticPr fontId="3"/>
  </si>
  <si>
    <t>Model MP101M(CPM)</t>
    <phoneticPr fontId="3"/>
  </si>
  <si>
    <t>WSW</t>
  </si>
  <si>
    <t>APDA-375A</t>
    <phoneticPr fontId="3"/>
  </si>
  <si>
    <t>FPM-377</t>
    <phoneticPr fontId="3"/>
  </si>
  <si>
    <t>FH62C14</t>
    <phoneticPr fontId="3"/>
  </si>
  <si>
    <t>SHARP5030</t>
    <phoneticPr fontId="3"/>
  </si>
  <si>
    <t>5014i</t>
    <phoneticPr fontId="3"/>
  </si>
  <si>
    <t>Model MP101M(BAM)</t>
    <phoneticPr fontId="3"/>
  </si>
  <si>
    <t>Model MP101M(CPM)</t>
    <phoneticPr fontId="3"/>
  </si>
  <si>
    <t>--</t>
  </si>
  <si>
    <r>
      <t>Cl</t>
    </r>
    <r>
      <rPr>
        <vertAlign val="superscript"/>
        <sz val="11"/>
        <rFont val="HG丸ｺﾞｼｯｸM-PRO"/>
        <family val="3"/>
        <charset val="128"/>
      </rPr>
      <t>-</t>
    </r>
    <phoneticPr fontId="3"/>
  </si>
  <si>
    <r>
      <t>NO</t>
    </r>
    <r>
      <rPr>
        <vertAlign val="subscript"/>
        <sz val="11"/>
        <rFont val="HG丸ｺﾞｼｯｸM-PRO"/>
        <family val="3"/>
        <charset val="128"/>
      </rPr>
      <t>3</t>
    </r>
    <r>
      <rPr>
        <vertAlign val="superscript"/>
        <sz val="11"/>
        <rFont val="HG丸ｺﾞｼｯｸM-PRO"/>
        <family val="3"/>
        <charset val="128"/>
      </rPr>
      <t>-</t>
    </r>
    <phoneticPr fontId="3"/>
  </si>
  <si>
    <r>
      <t>SO</t>
    </r>
    <r>
      <rPr>
        <vertAlign val="subscript"/>
        <sz val="11"/>
        <rFont val="HG丸ｺﾞｼｯｸM-PRO"/>
        <family val="3"/>
        <charset val="128"/>
      </rPr>
      <t>4</t>
    </r>
    <r>
      <rPr>
        <vertAlign val="superscript"/>
        <sz val="11"/>
        <rFont val="HG丸ｺﾞｼｯｸM-PRO"/>
        <family val="3"/>
        <charset val="128"/>
      </rPr>
      <t>2-</t>
    </r>
    <phoneticPr fontId="3"/>
  </si>
  <si>
    <r>
      <t>Na</t>
    </r>
    <r>
      <rPr>
        <vertAlign val="superscript"/>
        <sz val="11"/>
        <rFont val="HG丸ｺﾞｼｯｸM-PRO"/>
        <family val="3"/>
        <charset val="128"/>
      </rPr>
      <t>+</t>
    </r>
    <phoneticPr fontId="3"/>
  </si>
  <si>
    <r>
      <t>NH</t>
    </r>
    <r>
      <rPr>
        <vertAlign val="subscript"/>
        <sz val="11"/>
        <rFont val="HG丸ｺﾞｼｯｸM-PRO"/>
        <family val="3"/>
        <charset val="128"/>
      </rPr>
      <t>4</t>
    </r>
    <r>
      <rPr>
        <vertAlign val="superscript"/>
        <sz val="11"/>
        <rFont val="HG丸ｺﾞｼｯｸM-PRO"/>
        <family val="3"/>
        <charset val="128"/>
      </rPr>
      <t>+</t>
    </r>
    <phoneticPr fontId="3"/>
  </si>
  <si>
    <r>
      <t>K</t>
    </r>
    <r>
      <rPr>
        <vertAlign val="superscript"/>
        <sz val="11"/>
        <rFont val="HG丸ｺﾞｼｯｸM-PRO"/>
        <family val="3"/>
        <charset val="128"/>
      </rPr>
      <t>+</t>
    </r>
    <phoneticPr fontId="3"/>
  </si>
  <si>
    <r>
      <t>Mg</t>
    </r>
    <r>
      <rPr>
        <vertAlign val="superscript"/>
        <sz val="11"/>
        <rFont val="HG丸ｺﾞｼｯｸM-PRO"/>
        <family val="3"/>
        <charset val="128"/>
      </rPr>
      <t>2+</t>
    </r>
    <phoneticPr fontId="3"/>
  </si>
  <si>
    <r>
      <t>Ca</t>
    </r>
    <r>
      <rPr>
        <vertAlign val="superscript"/>
        <sz val="11"/>
        <rFont val="HG丸ｺﾞｼｯｸM-PRO"/>
        <family val="3"/>
        <charset val="128"/>
      </rPr>
      <t>2+</t>
    </r>
    <phoneticPr fontId="3"/>
  </si>
  <si>
    <t>真岡市役所</t>
    <rPh sb="0" eb="2">
      <t>モオカ</t>
    </rPh>
    <rPh sb="2" eb="5">
      <t>シヤクショ</t>
    </rPh>
    <phoneticPr fontId="3"/>
  </si>
  <si>
    <t>アメダス真岡</t>
    <rPh sb="4" eb="6">
      <t>モオカ</t>
    </rPh>
    <phoneticPr fontId="3"/>
  </si>
  <si>
    <t>アメダス宇都宮</t>
    <rPh sb="4" eb="7">
      <t>ウツノミヤ</t>
    </rPh>
    <phoneticPr fontId="3"/>
  </si>
  <si>
    <t>参考値</t>
    <rPh sb="0" eb="2">
      <t>サンコウ</t>
    </rPh>
    <rPh sb="2" eb="3">
      <t>チ</t>
    </rPh>
    <phoneticPr fontId="3"/>
  </si>
  <si>
    <t>METTLER TOLEDO</t>
  </si>
  <si>
    <t>MX-5</t>
  </si>
  <si>
    <t>現在、DIONEXはThermo Scientificになっています。</t>
    <rPh sb="0" eb="2">
      <t>ゲンザイ</t>
    </rPh>
    <phoneticPr fontId="3"/>
  </si>
  <si>
    <t>ADVANTEC</t>
  </si>
  <si>
    <t>DISMIC</t>
  </si>
  <si>
    <t>測定時間は、各フラクションのピークが出なくなるまで分析している。
そのため一定ではなく、通常の測定では記録として残らないため記載していない。</t>
    <phoneticPr fontId="3"/>
  </si>
  <si>
    <t>Sunset Laboratory</t>
  </si>
  <si>
    <t>1/2</t>
  </si>
  <si>
    <t>5mL</t>
  </si>
  <si>
    <t>2mL</t>
  </si>
  <si>
    <t>1mL</t>
  </si>
  <si>
    <t>Milestone General ETHOS One</t>
  </si>
  <si>
    <t>5+95</t>
    <phoneticPr fontId="3"/>
  </si>
  <si>
    <t>7500ce</t>
  </si>
  <si>
    <t>13CS045AN</t>
    <phoneticPr fontId="3"/>
  </si>
  <si>
    <t>アナリティクイエナジャパン</t>
  </si>
  <si>
    <t>multi N/C 3100</t>
  </si>
  <si>
    <t>7/21、22の質量濃度は秤量値異常のため、常時監視結果を用いた
7/23は真岡市の花火大会が開催された</t>
    <rPh sb="8" eb="10">
      <t>シツリョウ</t>
    </rPh>
    <rPh sb="10" eb="12">
      <t>ノウド</t>
    </rPh>
    <rPh sb="13" eb="15">
      <t>ヒョウリョウ</t>
    </rPh>
    <rPh sb="15" eb="16">
      <t>アタイ</t>
    </rPh>
    <rPh sb="16" eb="18">
      <t>イジョウ</t>
    </rPh>
    <rPh sb="22" eb="24">
      <t>ジョウジ</t>
    </rPh>
    <rPh sb="24" eb="26">
      <t>カンシ</t>
    </rPh>
    <rPh sb="26" eb="28">
      <t>ケッカ</t>
    </rPh>
    <rPh sb="29" eb="30">
      <t>モチ</t>
    </rPh>
    <rPh sb="38" eb="41">
      <t>モオカシ</t>
    </rPh>
    <rPh sb="42" eb="44">
      <t>ハナビ</t>
    </rPh>
    <rPh sb="44" eb="46">
      <t>タイカイ</t>
    </rPh>
    <rPh sb="47" eb="49">
      <t>カイサイ</t>
    </rPh>
    <phoneticPr fontId="3"/>
  </si>
  <si>
    <t>＜サンプリングについて＞</t>
    <phoneticPr fontId="3"/>
  </si>
  <si>
    <t>＜フィルター＞</t>
    <phoneticPr fontId="3"/>
  </si>
  <si>
    <t>＜サンプラー＞</t>
    <phoneticPr fontId="3"/>
  </si>
  <si>
    <t>フィルター</t>
    <phoneticPr fontId="3"/>
  </si>
  <si>
    <t>Pall Teflo 47mmΦ　2.0μm</t>
    <phoneticPr fontId="3"/>
  </si>
  <si>
    <t>FRM2000</t>
    <phoneticPr fontId="3"/>
  </si>
  <si>
    <t>・PTFE</t>
    <phoneticPr fontId="3"/>
  </si>
  <si>
    <t>FRM2000D</t>
    <phoneticPr fontId="3"/>
  </si>
  <si>
    <t>Pall flex 2500QAT-UP 47mmΦ</t>
    <phoneticPr fontId="3"/>
  </si>
  <si>
    <t>FRM2025</t>
    <phoneticPr fontId="3"/>
  </si>
  <si>
    <t>-</t>
    <phoneticPr fontId="3"/>
  </si>
  <si>
    <t>FRM2025D</t>
    <phoneticPr fontId="3"/>
  </si>
  <si>
    <t>FRM2025ｉ</t>
    <phoneticPr fontId="3"/>
  </si>
  <si>
    <t>MCI</t>
    <phoneticPr fontId="3"/>
  </si>
  <si>
    <t>21.5±1.5</t>
    <phoneticPr fontId="3"/>
  </si>
  <si>
    <t>35±5</t>
    <phoneticPr fontId="3"/>
  </si>
  <si>
    <t>Sartorius</t>
    <phoneticPr fontId="3"/>
  </si>
  <si>
    <t>MSE6.6S-000-DF</t>
    <phoneticPr fontId="3"/>
  </si>
  <si>
    <t>Super-SASS</t>
    <phoneticPr fontId="3"/>
  </si>
  <si>
    <t>METTLER TOLEDO</t>
    <phoneticPr fontId="3"/>
  </si>
  <si>
    <t>M5P-5</t>
    <phoneticPr fontId="3"/>
  </si>
  <si>
    <t>LV-250</t>
    <phoneticPr fontId="3"/>
  </si>
  <si>
    <t>エー・アンド・デー</t>
    <phoneticPr fontId="3"/>
  </si>
  <si>
    <t>MX-5</t>
    <phoneticPr fontId="3"/>
  </si>
  <si>
    <t>LV-250R</t>
    <phoneticPr fontId="3"/>
  </si>
  <si>
    <t>BM-20</t>
    <phoneticPr fontId="3"/>
  </si>
  <si>
    <t>MCAS-SJA</t>
    <phoneticPr fontId="3"/>
  </si>
  <si>
    <t>MC-5</t>
    <phoneticPr fontId="3"/>
  </si>
  <si>
    <t>SE2-F</t>
    <phoneticPr fontId="3"/>
  </si>
  <si>
    <t>ME5-F</t>
    <phoneticPr fontId="3"/>
  </si>
  <si>
    <t>MSA2.7S-000-DF</t>
    <phoneticPr fontId="3"/>
  </si>
  <si>
    <t>ＰＴＦＥ</t>
    <phoneticPr fontId="3"/>
  </si>
  <si>
    <t>1/4</t>
    <phoneticPr fontId="3"/>
  </si>
  <si>
    <t>あり</t>
    <phoneticPr fontId="3"/>
  </si>
  <si>
    <t>ADVANTEC PTFE</t>
    <phoneticPr fontId="3"/>
  </si>
  <si>
    <t>DIONEX</t>
    <phoneticPr fontId="3"/>
  </si>
  <si>
    <t>DX-320</t>
    <phoneticPr fontId="3"/>
  </si>
  <si>
    <t>1/2</t>
    <phoneticPr fontId="3"/>
  </si>
  <si>
    <t>なし</t>
    <phoneticPr fontId="3"/>
  </si>
  <si>
    <t>ADVANTEC 25HP045AN</t>
    <phoneticPr fontId="3"/>
  </si>
  <si>
    <t>DX-320j</t>
    <phoneticPr fontId="3"/>
  </si>
  <si>
    <t>Metrohm</t>
    <phoneticPr fontId="3"/>
  </si>
  <si>
    <t>DX-500</t>
    <phoneticPr fontId="3"/>
  </si>
  <si>
    <t>ADVANTEC DISMIC-13HP</t>
    <phoneticPr fontId="3"/>
  </si>
  <si>
    <t>IC-20</t>
    <phoneticPr fontId="3"/>
  </si>
  <si>
    <t>　　　　　（メーカー）</t>
    <phoneticPr fontId="3"/>
  </si>
  <si>
    <t>GLクロマトディスクIA</t>
    <phoneticPr fontId="3"/>
  </si>
  <si>
    <t>IC-850</t>
    <phoneticPr fontId="3"/>
  </si>
  <si>
    <t>cellulose acetate</t>
    <phoneticPr fontId="3"/>
  </si>
  <si>
    <t>ICS-1000</t>
    <phoneticPr fontId="3"/>
  </si>
  <si>
    <t>PVDF</t>
    <phoneticPr fontId="3"/>
  </si>
  <si>
    <t>ICS-1100</t>
    <phoneticPr fontId="3"/>
  </si>
  <si>
    <t>ADVANTEC 25HP020AN</t>
    <phoneticPr fontId="3"/>
  </si>
  <si>
    <t>ICS-1500</t>
    <phoneticPr fontId="3"/>
  </si>
  <si>
    <t>ICS-2000</t>
    <phoneticPr fontId="3"/>
  </si>
  <si>
    <t>IC-2010</t>
    <phoneticPr fontId="3"/>
  </si>
  <si>
    <t>OC1</t>
    <phoneticPr fontId="3"/>
  </si>
  <si>
    <t>OC2</t>
    <phoneticPr fontId="3"/>
  </si>
  <si>
    <t>OC3</t>
    <phoneticPr fontId="3"/>
  </si>
  <si>
    <t>OC4</t>
    <phoneticPr fontId="3"/>
  </si>
  <si>
    <t>EC1</t>
    <phoneticPr fontId="3"/>
  </si>
  <si>
    <t>EC2</t>
    <phoneticPr fontId="3"/>
  </si>
  <si>
    <t>EC3</t>
    <phoneticPr fontId="3"/>
  </si>
  <si>
    <t>あり</t>
    <phoneticPr fontId="3"/>
  </si>
  <si>
    <t>DRI　MODEL2001A</t>
    <phoneticPr fontId="3"/>
  </si>
  <si>
    <t>IMPROVE</t>
    <phoneticPr fontId="3"/>
  </si>
  <si>
    <t>150-580</t>
    <phoneticPr fontId="3"/>
  </si>
  <si>
    <t>なし</t>
    <phoneticPr fontId="3"/>
  </si>
  <si>
    <t>Sunset Laboratory</t>
    <phoneticPr fontId="3"/>
  </si>
  <si>
    <t>0.498cm2</t>
    <phoneticPr fontId="3"/>
  </si>
  <si>
    <t>IMPROVE_A</t>
    <phoneticPr fontId="3"/>
  </si>
  <si>
    <t>0.503cm2（Φ8mm）</t>
    <phoneticPr fontId="3"/>
  </si>
  <si>
    <t>1/4</t>
    <phoneticPr fontId="3"/>
  </si>
  <si>
    <t>　　　　OC1</t>
    <phoneticPr fontId="3"/>
  </si>
  <si>
    <t>　　　　OC2</t>
    <phoneticPr fontId="3"/>
  </si>
  <si>
    <t>　　　　OC3</t>
    <phoneticPr fontId="3"/>
  </si>
  <si>
    <t>　　　　OC4</t>
    <phoneticPr fontId="3"/>
  </si>
  <si>
    <t>　　　　EC1</t>
    <phoneticPr fontId="3"/>
  </si>
  <si>
    <t>　　　　EC2</t>
    <phoneticPr fontId="3"/>
  </si>
  <si>
    <t>　　　　EC3</t>
    <phoneticPr fontId="3"/>
  </si>
  <si>
    <t>メーカー</t>
    <phoneticPr fontId="3"/>
  </si>
  <si>
    <t>PTFE</t>
    <phoneticPr fontId="3"/>
  </si>
  <si>
    <t>5mL</t>
    <phoneticPr fontId="3"/>
  </si>
  <si>
    <t>1mL</t>
    <phoneticPr fontId="3"/>
  </si>
  <si>
    <t>2.5mL</t>
    <phoneticPr fontId="3"/>
  </si>
  <si>
    <t>AntonPaar Multiwave PRO</t>
    <phoneticPr fontId="3"/>
  </si>
  <si>
    <t>0.1mol/L</t>
    <phoneticPr fontId="3"/>
  </si>
  <si>
    <t>In</t>
    <phoneticPr fontId="3"/>
  </si>
  <si>
    <t>Perkin Elmer</t>
    <phoneticPr fontId="3"/>
  </si>
  <si>
    <t>ELAN DRC-e</t>
    <phoneticPr fontId="3"/>
  </si>
  <si>
    <t>1/2</t>
    <phoneticPr fontId="3"/>
  </si>
  <si>
    <t>20mL</t>
    <phoneticPr fontId="3"/>
  </si>
  <si>
    <t>2mL</t>
    <phoneticPr fontId="3"/>
  </si>
  <si>
    <t>3mL</t>
    <phoneticPr fontId="3"/>
  </si>
  <si>
    <t>-</t>
    <phoneticPr fontId="3"/>
  </si>
  <si>
    <t>Milestone General ETHOS One</t>
    <phoneticPr fontId="3"/>
  </si>
  <si>
    <t>0.2mol/L</t>
    <phoneticPr fontId="3"/>
  </si>
  <si>
    <t>Y</t>
    <phoneticPr fontId="3"/>
  </si>
  <si>
    <t>Agilent</t>
    <phoneticPr fontId="3"/>
  </si>
  <si>
    <t>1</t>
    <phoneticPr fontId="3"/>
  </si>
  <si>
    <t>3mL</t>
    <phoneticPr fontId="3"/>
  </si>
  <si>
    <t>-</t>
    <phoneticPr fontId="3"/>
  </si>
  <si>
    <t>0.3mol/L</t>
    <phoneticPr fontId="3"/>
  </si>
  <si>
    <t>Rh</t>
    <phoneticPr fontId="3"/>
  </si>
  <si>
    <t>7500ce</t>
    <phoneticPr fontId="3"/>
  </si>
  <si>
    <t>0.32mol/L</t>
    <phoneticPr fontId="3"/>
  </si>
  <si>
    <t>Y，In，Ce，Tl</t>
    <phoneticPr fontId="3"/>
  </si>
  <si>
    <t>Panalytical</t>
    <phoneticPr fontId="3"/>
  </si>
  <si>
    <t>7500cx</t>
    <phoneticPr fontId="3"/>
  </si>
  <si>
    <t>1.3mol/L</t>
    <phoneticPr fontId="3"/>
  </si>
  <si>
    <t>Be，Co，Ga，Ｉｎ，Ｔｌ</t>
    <phoneticPr fontId="3"/>
  </si>
  <si>
    <t>7500i</t>
    <phoneticPr fontId="3"/>
  </si>
  <si>
    <t>7700x</t>
    <phoneticPr fontId="3"/>
  </si>
  <si>
    <t>1+99</t>
    <phoneticPr fontId="3"/>
  </si>
  <si>
    <t>ICPM8500</t>
    <phoneticPr fontId="3"/>
  </si>
  <si>
    <t>Epsiron5</t>
    <phoneticPr fontId="3"/>
  </si>
  <si>
    <t>メーカー</t>
    <phoneticPr fontId="3"/>
  </si>
  <si>
    <t>1/8</t>
    <phoneticPr fontId="3"/>
  </si>
  <si>
    <t>ADVANTEC</t>
    <phoneticPr fontId="3"/>
  </si>
  <si>
    <t>DISMIC</t>
    <phoneticPr fontId="3"/>
  </si>
  <si>
    <t>TOC-V　CSN</t>
    <phoneticPr fontId="3"/>
  </si>
  <si>
    <t>GL　Science</t>
    <phoneticPr fontId="3"/>
  </si>
  <si>
    <t>GLクロマトディスク</t>
    <phoneticPr fontId="3"/>
  </si>
  <si>
    <t>アナリティクイエナジャパン</t>
    <phoneticPr fontId="3"/>
  </si>
  <si>
    <t>TOC-V</t>
    <phoneticPr fontId="3"/>
  </si>
  <si>
    <t>1/2</t>
    <phoneticPr fontId="3"/>
  </si>
  <si>
    <t>TOC-V　CPH</t>
    <phoneticPr fontId="3"/>
  </si>
  <si>
    <t>TOC-5000</t>
    <phoneticPr fontId="3"/>
  </si>
  <si>
    <t>TOC-V　CPH/CPN</t>
    <phoneticPr fontId="3"/>
  </si>
  <si>
    <t>　　　　（メーカー）</t>
    <phoneticPr fontId="3"/>
  </si>
  <si>
    <t>TOC-V CSH</t>
    <phoneticPr fontId="3"/>
  </si>
  <si>
    <t>multi N/C 3100</t>
    <phoneticPr fontId="3"/>
  </si>
  <si>
    <t>F0</t>
    <phoneticPr fontId="3"/>
  </si>
  <si>
    <t>F1</t>
    <phoneticPr fontId="3"/>
  </si>
  <si>
    <t>F2</t>
    <phoneticPr fontId="3"/>
  </si>
  <si>
    <t>F3</t>
    <phoneticPr fontId="3"/>
  </si>
  <si>
    <t>1</t>
    <phoneticPr fontId="3"/>
  </si>
  <si>
    <t>　　　　　F0</t>
    <phoneticPr fontId="3"/>
  </si>
  <si>
    <t>　　　　　F1</t>
    <phoneticPr fontId="3"/>
  </si>
  <si>
    <t>　　　　　F2</t>
    <phoneticPr fontId="3"/>
  </si>
  <si>
    <t>　　　　　F3</t>
    <phoneticPr fontId="3"/>
  </si>
  <si>
    <t>　　　　　（アニオン）</t>
    <phoneticPr fontId="3"/>
  </si>
  <si>
    <t>【気象条件について】</t>
    <rPh sb="1" eb="3">
      <t>キショウ</t>
    </rPh>
    <rPh sb="3" eb="5">
      <t>ジョウケン</t>
    </rPh>
    <phoneticPr fontId="3"/>
  </si>
  <si>
    <t>測定局を記入してください</t>
    <rPh sb="0" eb="3">
      <t>ソクテイキョク</t>
    </rPh>
    <rPh sb="4" eb="6">
      <t>キニュウ</t>
    </rPh>
    <phoneticPr fontId="3"/>
  </si>
  <si>
    <t>例：館林の場合</t>
    <rPh sb="0" eb="1">
      <t>タト</t>
    </rPh>
    <rPh sb="2" eb="4">
      <t>タテバヤシ</t>
    </rPh>
    <rPh sb="5" eb="7">
      <t>バアイ</t>
    </rPh>
    <phoneticPr fontId="3"/>
  </si>
  <si>
    <t>主風向</t>
    <rPh sb="0" eb="1">
      <t>シュ</t>
    </rPh>
    <rPh sb="1" eb="3">
      <t>フウコウ</t>
    </rPh>
    <phoneticPr fontId="3"/>
  </si>
  <si>
    <t>館林市民センター局</t>
    <rPh sb="0" eb="2">
      <t>タテバヤシ</t>
    </rPh>
    <rPh sb="2" eb="4">
      <t>シミン</t>
    </rPh>
    <rPh sb="8" eb="9">
      <t>キョク</t>
    </rPh>
    <phoneticPr fontId="2"/>
  </si>
  <si>
    <t>風速(m/s)</t>
    <rPh sb="0" eb="2">
      <t>フウソク</t>
    </rPh>
    <phoneticPr fontId="3"/>
  </si>
  <si>
    <t>気温(℃)</t>
    <rPh sb="0" eb="2">
      <t>キオン</t>
    </rPh>
    <phoneticPr fontId="3"/>
  </si>
  <si>
    <t>湿度(%)</t>
    <rPh sb="0" eb="2">
      <t>シツド</t>
    </rPh>
    <phoneticPr fontId="3"/>
  </si>
  <si>
    <t>雨量(mm)</t>
    <rPh sb="0" eb="2">
      <t>ウリョウ</t>
    </rPh>
    <phoneticPr fontId="3"/>
  </si>
  <si>
    <t>アメダス館林</t>
    <rPh sb="4" eb="6">
      <t>タテバヤシ</t>
    </rPh>
    <phoneticPr fontId="2"/>
  </si>
  <si>
    <t>気圧(hPa)</t>
    <rPh sb="0" eb="2">
      <t>キアツ</t>
    </rPh>
    <phoneticPr fontId="3"/>
  </si>
  <si>
    <t>前橋気象台</t>
    <rPh sb="0" eb="2">
      <t>マエバシ</t>
    </rPh>
    <rPh sb="2" eb="4">
      <t>キショウ</t>
    </rPh>
    <rPh sb="4" eb="5">
      <t>ダイ</t>
    </rPh>
    <phoneticPr fontId="2"/>
  </si>
  <si>
    <r>
      <t>日射量(MJ/m</t>
    </r>
    <r>
      <rPr>
        <vertAlign val="superscript"/>
        <sz val="10"/>
        <color indexed="8"/>
        <rFont val="HG丸ｺﾞｼｯｸM-PRO"/>
        <family val="3"/>
        <charset val="128"/>
      </rPr>
      <t>2</t>
    </r>
    <r>
      <rPr>
        <sz val="10"/>
        <color indexed="8"/>
        <rFont val="HG丸ｺﾞｼｯｸM-PRO"/>
        <family val="3"/>
        <charset val="128"/>
      </rPr>
      <t>)</t>
    </r>
    <rPh sb="0" eb="2">
      <t>ニッシャ</t>
    </rPh>
    <rPh sb="2" eb="3">
      <t>リョウ</t>
    </rPh>
    <phoneticPr fontId="3"/>
  </si>
  <si>
    <t>秋期以降PTFEは2025i</t>
    <rPh sb="0" eb="2">
      <t>シュウキ</t>
    </rPh>
    <rPh sb="2" eb="4">
      <t>イコウ</t>
    </rPh>
    <phoneticPr fontId="3"/>
  </si>
  <si>
    <t>ICS-2100</t>
    <phoneticPr fontId="3"/>
  </si>
  <si>
    <t>Thermo Scientific</t>
    <phoneticPr fontId="3"/>
  </si>
  <si>
    <t>宇都宮市気象台</t>
    <rPh sb="0" eb="3">
      <t>ウツノミヤ</t>
    </rPh>
    <rPh sb="3" eb="4">
      <t>シ</t>
    </rPh>
    <rPh sb="4" eb="7">
      <t>キショウダイ</t>
    </rPh>
    <phoneticPr fontId="3"/>
  </si>
  <si>
    <t>宇都宮市気象台</t>
    <rPh sb="0" eb="4">
      <t>ウツノミヤシ</t>
    </rPh>
    <phoneticPr fontId="3"/>
  </si>
  <si>
    <t>宇都宮市気象台</t>
    <rPh sb="0" eb="3">
      <t>ウツノミヤ</t>
    </rPh>
    <rPh sb="3" eb="4">
      <t>シ</t>
    </rPh>
    <phoneticPr fontId="3"/>
  </si>
  <si>
    <t>※欠測の場合は「zzz｣、検出下限値以上定量下限値未満はその値、検出下限値未満の場合は不等号「&lt;」をつけて記入、分析を実施していない場合は「－」を記入してください。</t>
    <rPh sb="1" eb="2">
      <t>ケツ</t>
    </rPh>
    <rPh sb="2" eb="3">
      <t>ソク</t>
    </rPh>
    <rPh sb="4" eb="6">
      <t>バアイ</t>
    </rPh>
    <rPh sb="13" eb="15">
      <t>ケンシュツ</t>
    </rPh>
    <rPh sb="15" eb="17">
      <t>カゲン</t>
    </rPh>
    <rPh sb="17" eb="18">
      <t>チ</t>
    </rPh>
    <rPh sb="18" eb="20">
      <t>イジョウ</t>
    </rPh>
    <rPh sb="20" eb="22">
      <t>テイリョウ</t>
    </rPh>
    <rPh sb="22" eb="24">
      <t>カゲン</t>
    </rPh>
    <rPh sb="24" eb="25">
      <t>チ</t>
    </rPh>
    <rPh sb="25" eb="27">
      <t>ミマン</t>
    </rPh>
    <rPh sb="30" eb="31">
      <t>アタイ</t>
    </rPh>
    <rPh sb="32" eb="34">
      <t>ケンシュツ</t>
    </rPh>
    <rPh sb="34" eb="36">
      <t>カゲン</t>
    </rPh>
    <rPh sb="36" eb="37">
      <t>チ</t>
    </rPh>
    <rPh sb="37" eb="39">
      <t>ミマン</t>
    </rPh>
    <rPh sb="40" eb="42">
      <t>バアイ</t>
    </rPh>
    <rPh sb="43" eb="46">
      <t>フトウゴウ</t>
    </rPh>
    <rPh sb="53" eb="55">
      <t>キニュウ</t>
    </rPh>
    <rPh sb="56" eb="58">
      <t>ブンセキ</t>
    </rPh>
    <rPh sb="59" eb="61">
      <t>ジッシ</t>
    </rPh>
    <rPh sb="66" eb="68">
      <t>バアイ</t>
    </rPh>
    <rPh sb="73" eb="75">
      <t>キニュウ</t>
    </rPh>
    <phoneticPr fontId="3"/>
  </si>
  <si>
    <t>25CS045AN</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</si>
</sst>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quot;¥&quot;&quot;¥&quot;\(0&quot;¥&quot;&quot;¥&quot;\)"/>
    <numFmt numFmtId="177" formatCode="0.00_);[Red]&quot;¥&quot;&quot;¥&quot;\(0.00&quot;¥&quot;&quot;¥&quot;\)"/>
    <numFmt numFmtId="178" formatCode="0.00_ "/>
    <numFmt numFmtId="179" formatCode="h:mm;@"/>
    <numFmt numFmtId="180" formatCode="0.0_);[Red]&quot;¥&quot;&quot;¥&quot;\(0.0&quot;¥&quot;&quot;¥&quot;\)"/>
    <numFmt numFmtId="181" formatCode="0.0_ "/>
    <numFmt numFmtId="182" formatCode="0_ "/>
    <numFmt numFmtId="183" formatCode="0.0"/>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MS UI Gothic"/>
      <family val="3"/>
      <charset val="128"/>
    </font>
    <font>
      <sz val="14"/>
      <name val="HG丸ｺﾞｼｯｸM-PRO"/>
      <family val="3"/>
      <charset val="128"/>
    </font>
    <font>
      <sz val="20"/>
      <name val="HG丸ｺﾞｼｯｸM-PRO"/>
      <family val="3"/>
      <charset val="128"/>
    </font>
    <font>
      <sz val="11"/>
      <name val="HG丸ｺﾞｼｯｸM-PRO"/>
      <family val="3"/>
      <charset val="128"/>
    </font>
    <font>
      <sz val="12"/>
      <name val="HG丸ｺﾞｼｯｸM-PRO"/>
      <family val="3"/>
      <charset val="128"/>
    </font>
    <font>
      <sz val="16"/>
      <name val="HG丸ｺﾞｼｯｸM-PRO"/>
      <family val="3"/>
      <charset val="128"/>
    </font>
    <font>
      <vertAlign val="superscript"/>
      <sz val="11"/>
      <name val="HG丸ｺﾞｼｯｸM-PRO"/>
      <family val="3"/>
      <charset val="128"/>
    </font>
    <font>
      <vertAlign val="subscript"/>
      <sz val="11"/>
      <name val="HG丸ｺﾞｼｯｸM-PRO"/>
      <family val="3"/>
      <charset val="128"/>
    </font>
    <font>
      <b/>
      <sz val="11"/>
      <name val="HG丸ｺﾞｼｯｸM-PRO"/>
      <family val="3"/>
      <charset val="128"/>
    </font>
    <font>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HG丸ｺﾞｼｯｸM-PRO"/>
      <family val="3"/>
      <charset val="128"/>
    </font>
    <font>
      <sz val="11"/>
      <color theme="1"/>
      <name val="HG丸ｺﾞｼｯｸM-PRO"/>
      <family val="3"/>
      <charset val="128"/>
    </font>
    <font>
      <sz val="11"/>
      <color theme="1"/>
      <name val="ＭＳ Ｐゴシック"/>
      <family val="3"/>
      <charset val="128"/>
    </font>
    <font>
      <sz val="10"/>
      <color theme="1"/>
      <name val="HG丸ｺﾞｼｯｸM-PRO"/>
      <family val="3"/>
      <charset val="128"/>
    </font>
    <font>
      <sz val="16"/>
      <color theme="1"/>
      <name val="HG丸ｺﾞｼｯｸM-PRO"/>
      <family val="3"/>
      <charset val="128"/>
    </font>
    <font>
      <b/>
      <sz val="11"/>
      <name val="ＭＳ Ｐ明朝"/>
      <family val="1"/>
      <charset val="128"/>
    </font>
    <font>
      <b/>
      <sz val="10"/>
      <name val="Times New Roman"/>
      <family val="1"/>
    </font>
    <font>
      <sz val="10"/>
      <name val="Times New Roman"/>
      <family val="1"/>
    </font>
    <font>
      <sz val="10"/>
      <name val="ＭＳ Ｐ明朝"/>
      <family val="1"/>
      <charset val="128"/>
    </font>
    <font>
      <vertAlign val="superscript"/>
      <sz val="10"/>
      <name val="Times New Roman"/>
      <family val="1"/>
    </font>
    <font>
      <b/>
      <sz val="11"/>
      <name val="ＭＳ Ｐゴシック"/>
      <family val="3"/>
      <charset val="128"/>
    </font>
    <font>
      <b/>
      <sz val="11"/>
      <color indexed="10"/>
      <name val="ＭＳ Ｐゴシック"/>
      <family val="3"/>
      <charset val="128"/>
    </font>
    <font>
      <vertAlign val="subscript"/>
      <sz val="10"/>
      <name val="Times New Roman"/>
      <family val="1"/>
    </font>
    <font>
      <sz val="10"/>
      <color indexed="57"/>
      <name val="Times New Roman"/>
      <family val="1"/>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vertAlign val="subscript"/>
      <sz val="11"/>
      <name val="ＭＳ Ｐゴシック"/>
      <family val="3"/>
      <charset val="128"/>
    </font>
    <font>
      <vertAlign val="superscript"/>
      <sz val="11"/>
      <name val="ＭＳ Ｐゴシック"/>
      <family val="3"/>
      <charset val="128"/>
    </font>
    <font>
      <sz val="11"/>
      <color rgb="FFFF0000"/>
      <name val="HG丸ｺﾞｼｯｸM-PRO"/>
      <family val="3"/>
      <charset val="128"/>
    </font>
    <font>
      <sz val="11"/>
      <color rgb="FFFF0000"/>
      <name val="ＭＳ Ｐゴシック"/>
      <family val="3"/>
      <charset val="128"/>
    </font>
    <font>
      <sz val="10"/>
      <color indexed="8"/>
      <name val="HG丸ｺﾞｼｯｸM-PRO"/>
      <family val="3"/>
      <charset val="128"/>
    </font>
    <font>
      <sz val="9"/>
      <color rgb="FFFF0000"/>
      <name val="ＭＳ Ｐゴシック"/>
      <family val="3"/>
      <charset val="128"/>
    </font>
    <font>
      <vertAlign val="superscript"/>
      <sz val="10"/>
      <color indexed="8"/>
      <name val="HG丸ｺﾞｼｯｸM-PRO"/>
      <family val="3"/>
      <charset val="128"/>
    </font>
  </fonts>
  <fills count="3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s>
  <borders count="150">
    <border>
      <left/>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mediumDashed">
        <color indexed="64"/>
      </bottom>
      <diagonal/>
    </border>
    <border>
      <left style="hair">
        <color indexed="64"/>
      </left>
      <right style="thin">
        <color indexed="64"/>
      </right>
      <top style="hair">
        <color indexed="64"/>
      </top>
      <bottom style="mediumDashed">
        <color indexed="64"/>
      </bottom>
      <diagonal/>
    </border>
    <border>
      <left style="hair">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mediumDashed">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medium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mediumDashed">
        <color indexed="64"/>
      </bottom>
      <diagonal/>
    </border>
    <border>
      <left style="hair">
        <color indexed="64"/>
      </left>
      <right/>
      <top style="hair">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Dashed">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mediumDashed">
        <color indexed="64"/>
      </bottom>
      <diagonal/>
    </border>
    <border>
      <left style="thin">
        <color indexed="64"/>
      </left>
      <right/>
      <top style="hair">
        <color indexed="64"/>
      </top>
      <bottom style="mediumDashed">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Dashed">
        <color indexed="64"/>
      </top>
      <bottom style="hair">
        <color indexed="64"/>
      </bottom>
      <diagonal/>
    </border>
    <border>
      <left style="hair">
        <color indexed="64"/>
      </left>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Dashed">
        <color indexed="64"/>
      </bottom>
      <diagonal/>
    </border>
    <border>
      <left/>
      <right style="hair">
        <color indexed="64"/>
      </right>
      <top style="hair">
        <color indexed="64"/>
      </top>
      <bottom style="mediumDashed">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9">
    <xf numFmtId="0" fontId="0" fillId="0" borderId="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32"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21" borderId="101" applyNumberFormat="0" applyAlignment="0" applyProtection="0">
      <alignment vertical="center"/>
    </xf>
    <xf numFmtId="0" fontId="19" fillId="22" borderId="0" applyNumberFormat="0" applyBorder="0" applyAlignment="0" applyProtection="0">
      <alignment vertical="center"/>
    </xf>
    <xf numFmtId="0" fontId="15" fillId="23" borderId="102" applyNumberFormat="0" applyFont="0" applyAlignment="0" applyProtection="0">
      <alignment vertical="center"/>
    </xf>
    <xf numFmtId="0" fontId="20" fillId="0" borderId="103" applyNumberFormat="0" applyFill="0" applyAlignment="0" applyProtection="0">
      <alignment vertical="center"/>
    </xf>
    <xf numFmtId="0" fontId="21" fillId="24" borderId="0" applyNumberFormat="0" applyBorder="0" applyAlignment="0" applyProtection="0">
      <alignment vertical="center"/>
    </xf>
    <xf numFmtId="0" fontId="22" fillId="25" borderId="104" applyNumberFormat="0" applyAlignment="0" applyProtection="0">
      <alignment vertical="center"/>
    </xf>
    <xf numFmtId="0" fontId="23" fillId="0" borderId="0" applyNumberFormat="0" applyFill="0" applyBorder="0" applyAlignment="0" applyProtection="0">
      <alignment vertical="center"/>
    </xf>
    <xf numFmtId="0" fontId="24" fillId="0" borderId="105" applyNumberFormat="0" applyFill="0" applyAlignment="0" applyProtection="0">
      <alignment vertical="center"/>
    </xf>
    <xf numFmtId="0" fontId="25" fillId="0" borderId="106" applyNumberFormat="0" applyFill="0" applyAlignment="0" applyProtection="0">
      <alignment vertical="center"/>
    </xf>
    <xf numFmtId="0" fontId="26" fillId="0" borderId="107" applyNumberFormat="0" applyFill="0" applyAlignment="0" applyProtection="0">
      <alignment vertical="center"/>
    </xf>
    <xf numFmtId="0" fontId="26" fillId="0" borderId="0" applyNumberFormat="0" applyFill="0" applyBorder="0" applyAlignment="0" applyProtection="0">
      <alignment vertical="center"/>
    </xf>
    <xf numFmtId="0" fontId="27" fillId="0" borderId="108" applyNumberFormat="0" applyFill="0" applyAlignment="0" applyProtection="0">
      <alignment vertical="center"/>
    </xf>
    <xf numFmtId="0" fontId="28" fillId="25" borderId="109" applyNumberFormat="0" applyAlignment="0" applyProtection="0">
      <alignment vertical="center"/>
    </xf>
    <xf numFmtId="0" fontId="29" fillId="0" borderId="0" applyNumberFormat="0" applyFill="0" applyBorder="0" applyAlignment="0" applyProtection="0">
      <alignment vertical="center"/>
    </xf>
    <xf numFmtId="0" fontId="30" fillId="26" borderId="104" applyNumberFormat="0" applyAlignment="0" applyProtection="0">
      <alignment vertical="center"/>
    </xf>
    <xf numFmtId="0" fontId="4" fillId="0" borderId="0"/>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31" fillId="27" borderId="0" applyNumberFormat="0" applyBorder="0" applyAlignment="0" applyProtection="0">
      <alignment vertical="center"/>
    </xf>
    <xf numFmtId="0" fontId="2" fillId="0" borderId="0"/>
    <xf numFmtId="0" fontId="1" fillId="0" borderId="0">
      <alignment vertical="center"/>
    </xf>
  </cellStyleXfs>
  <cellXfs count="476">
    <xf numFmtId="0" fontId="0" fillId="0" borderId="0" xfId="0">
      <alignment vertical="center"/>
    </xf>
    <xf numFmtId="0" fontId="0" fillId="0" borderId="0" xfId="0" applyFill="1">
      <alignment vertical="center"/>
    </xf>
    <xf numFmtId="0" fontId="0" fillId="0" borderId="0" xfId="0" applyFill="1" applyBorder="1" applyAlignment="1">
      <alignment horizontal="center" vertical="center"/>
    </xf>
    <xf numFmtId="49" fontId="0" fillId="0" borderId="0" xfId="0" applyNumberFormat="1">
      <alignment vertical="center"/>
    </xf>
    <xf numFmtId="9" fontId="0" fillId="0" borderId="0" xfId="0" applyNumberFormat="1">
      <alignment vertical="center"/>
    </xf>
    <xf numFmtId="0" fontId="5" fillId="2" borderId="0" xfId="0" applyFont="1" applyFill="1">
      <alignment vertical="center"/>
    </xf>
    <xf numFmtId="0" fontId="6" fillId="0" borderId="0" xfId="0" applyFont="1" applyFill="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24" xfId="0" applyFont="1" applyBorder="1">
      <alignment vertical="center"/>
    </xf>
    <xf numFmtId="0" fontId="7" fillId="0" borderId="25" xfId="0" applyFont="1" applyBorder="1">
      <alignment vertical="center"/>
    </xf>
    <xf numFmtId="0" fontId="5" fillId="0" borderId="0" xfId="0" applyFont="1">
      <alignment vertical="center"/>
    </xf>
    <xf numFmtId="0" fontId="12" fillId="0" borderId="0" xfId="0" applyFont="1">
      <alignment vertical="center"/>
    </xf>
    <xf numFmtId="0" fontId="7" fillId="3" borderId="26" xfId="0" applyFont="1" applyFill="1" applyBorder="1">
      <alignment vertical="center"/>
    </xf>
    <xf numFmtId="0" fontId="7" fillId="4" borderId="26" xfId="0" applyFont="1" applyFill="1" applyBorder="1">
      <alignment vertical="center"/>
    </xf>
    <xf numFmtId="0" fontId="7" fillId="0" borderId="29" xfId="0" applyFont="1" applyBorder="1">
      <alignment vertical="center"/>
    </xf>
    <xf numFmtId="0" fontId="7" fillId="0" borderId="30" xfId="0" applyFont="1" applyBorder="1">
      <alignment vertical="center"/>
    </xf>
    <xf numFmtId="0" fontId="7" fillId="0" borderId="3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top"/>
    </xf>
    <xf numFmtId="0" fontId="7" fillId="3" borderId="29" xfId="0" applyFont="1" applyFill="1" applyBorder="1">
      <alignment vertical="center"/>
    </xf>
    <xf numFmtId="0" fontId="7" fillId="3" borderId="31" xfId="0" applyFont="1" applyFill="1" applyBorder="1">
      <alignment vertical="center"/>
    </xf>
    <xf numFmtId="0" fontId="7" fillId="3" borderId="30" xfId="0" applyFont="1" applyFill="1" applyBorder="1">
      <alignment vertical="center"/>
    </xf>
    <xf numFmtId="0" fontId="7" fillId="3" borderId="32" xfId="0" applyFont="1" applyFill="1" applyBorder="1">
      <alignment vertical="center"/>
    </xf>
    <xf numFmtId="0" fontId="7" fillId="0" borderId="27" xfId="0" applyFont="1" applyBorder="1">
      <alignment vertical="center"/>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pplyAlignment="1">
      <alignment horizontal="center" vertical="center" shrinkToFi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39" xfId="0" applyFont="1" applyBorder="1">
      <alignment vertical="center"/>
    </xf>
    <xf numFmtId="0" fontId="5" fillId="0" borderId="0" xfId="0" applyFont="1" applyFill="1">
      <alignment vertical="center"/>
    </xf>
    <xf numFmtId="0" fontId="0" fillId="0" borderId="0" xfId="0" applyFill="1" applyBorder="1" applyAlignment="1">
      <alignment vertical="center"/>
    </xf>
    <xf numFmtId="0" fontId="7" fillId="0" borderId="48"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49" xfId="0" applyFont="1" applyBorder="1" applyAlignment="1">
      <alignment horizontal="center" vertical="center" wrapTex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37" xfId="0" applyFont="1" applyFill="1" applyBorder="1" applyAlignment="1">
      <alignment horizontal="center" vertical="center"/>
    </xf>
    <xf numFmtId="0" fontId="7" fillId="0" borderId="48" xfId="0" applyFont="1" applyBorder="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lignment vertical="center"/>
    </xf>
    <xf numFmtId="0" fontId="7" fillId="0" borderId="14" xfId="0" applyFont="1" applyBorder="1" applyAlignment="1">
      <alignment horizontal="right" vertical="center"/>
    </xf>
    <xf numFmtId="0" fontId="7" fillId="0" borderId="40" xfId="0" applyFont="1" applyBorder="1" applyAlignment="1">
      <alignment horizontal="right" vertical="center"/>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11" xfId="0" applyFont="1" applyBorder="1" applyAlignment="1">
      <alignment horizontal="right" vertical="center"/>
    </xf>
    <xf numFmtId="0" fontId="7" fillId="0" borderId="57"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36"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50" xfId="0" applyFont="1" applyBorder="1" applyAlignment="1">
      <alignment horizontal="right" vertical="center"/>
    </xf>
    <xf numFmtId="0" fontId="7" fillId="0" borderId="20" xfId="0" applyFont="1" applyBorder="1" applyAlignment="1">
      <alignment horizontal="right" vertical="center"/>
    </xf>
    <xf numFmtId="0" fontId="7" fillId="0" borderId="19"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7" fillId="0" borderId="33" xfId="0" applyFont="1" applyBorder="1" applyAlignment="1">
      <alignment horizontal="right" vertical="center"/>
    </xf>
    <xf numFmtId="0" fontId="7" fillId="0" borderId="52"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64" xfId="0" applyFont="1" applyBorder="1" applyAlignment="1">
      <alignment horizontal="right" vertical="center"/>
    </xf>
    <xf numFmtId="0" fontId="7" fillId="0" borderId="22" xfId="0" applyFont="1" applyBorder="1" applyAlignment="1">
      <alignment horizontal="right" vertical="center"/>
    </xf>
    <xf numFmtId="0" fontId="7" fillId="0" borderId="21" xfId="0" applyFont="1" applyBorder="1" applyAlignment="1">
      <alignment horizontal="right" vertical="center"/>
    </xf>
    <xf numFmtId="0" fontId="7" fillId="0" borderId="65"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18" xfId="0" applyFont="1" applyBorder="1" applyAlignment="1">
      <alignment horizontal="right" vertical="center"/>
    </xf>
    <xf numFmtId="0" fontId="7" fillId="0" borderId="72" xfId="0" applyFont="1" applyBorder="1" applyAlignment="1">
      <alignment horizontal="right" vertical="center"/>
    </xf>
    <xf numFmtId="0" fontId="7" fillId="0" borderId="74" xfId="0" applyFont="1" applyBorder="1" applyAlignment="1">
      <alignment horizontal="right" vertical="center"/>
    </xf>
    <xf numFmtId="0" fontId="7" fillId="0" borderId="23" xfId="0" applyFont="1" applyBorder="1" applyAlignment="1">
      <alignment horizontal="right" vertical="center"/>
    </xf>
    <xf numFmtId="0" fontId="7" fillId="0" borderId="76" xfId="0" applyFont="1" applyBorder="1" applyAlignment="1">
      <alignment horizontal="right" vertical="center"/>
    </xf>
    <xf numFmtId="0" fontId="7" fillId="0" borderId="45"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4" xfId="0" applyFont="1" applyBorder="1" applyAlignment="1">
      <alignment horizontal="right" vertical="center"/>
    </xf>
    <xf numFmtId="0" fontId="7" fillId="0" borderId="39" xfId="0" applyFont="1" applyBorder="1" applyAlignment="1">
      <alignment horizontal="right" vertical="center"/>
    </xf>
    <xf numFmtId="0" fontId="7" fillId="0" borderId="25" xfId="0" applyFont="1" applyBorder="1" applyAlignment="1">
      <alignment horizontal="right" vertical="center"/>
    </xf>
    <xf numFmtId="0" fontId="7" fillId="0" borderId="47" xfId="0" applyFont="1" applyBorder="1" applyAlignment="1">
      <alignment horizontal="right" vertical="center"/>
    </xf>
    <xf numFmtId="0" fontId="7" fillId="0" borderId="86" xfId="0" applyFont="1" applyBorder="1" applyAlignment="1">
      <alignment horizontal="center" vertical="center"/>
    </xf>
    <xf numFmtId="0" fontId="7" fillId="0" borderId="56" xfId="0" applyFont="1" applyBorder="1">
      <alignment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2" fontId="7" fillId="0" borderId="16" xfId="0" applyNumberFormat="1" applyFont="1" applyBorder="1" applyAlignment="1">
      <alignment horizontal="center" vertical="center"/>
    </xf>
    <xf numFmtId="0" fontId="37" fillId="0" borderId="0" xfId="47" applyFont="1" applyBorder="1"/>
    <xf numFmtId="176" fontId="38" fillId="0" borderId="0" xfId="47" applyNumberFormat="1" applyFont="1" applyBorder="1"/>
    <xf numFmtId="0" fontId="2" fillId="0" borderId="0" xfId="47"/>
    <xf numFmtId="0" fontId="2" fillId="0" borderId="0" xfId="47" applyFill="1"/>
    <xf numFmtId="0" fontId="2" fillId="0" borderId="0" xfId="47" applyBorder="1"/>
    <xf numFmtId="177" fontId="38" fillId="0" borderId="0" xfId="47" applyNumberFormat="1" applyFont="1" applyFill="1" applyBorder="1"/>
    <xf numFmtId="178" fontId="38" fillId="0" borderId="0" xfId="47" applyNumberFormat="1" applyFont="1" applyFill="1" applyBorder="1"/>
    <xf numFmtId="178" fontId="39" fillId="0" borderId="0" xfId="47" applyNumberFormat="1" applyFont="1" applyFill="1" applyBorder="1"/>
    <xf numFmtId="178" fontId="2" fillId="0" borderId="0" xfId="47" applyNumberFormat="1" applyFill="1"/>
    <xf numFmtId="0" fontId="39" fillId="0" borderId="0" xfId="47" applyFont="1"/>
    <xf numFmtId="176" fontId="39" fillId="0" borderId="0" xfId="47" applyNumberFormat="1" applyFont="1"/>
    <xf numFmtId="177" fontId="39" fillId="0" borderId="0" xfId="47" applyNumberFormat="1" applyFont="1" applyFill="1" applyBorder="1"/>
    <xf numFmtId="0" fontId="40" fillId="0" borderId="37" xfId="47" applyFont="1" applyBorder="1"/>
    <xf numFmtId="176" fontId="40" fillId="36" borderId="37" xfId="47" applyNumberFormat="1" applyFont="1" applyFill="1" applyBorder="1"/>
    <xf numFmtId="0" fontId="39" fillId="0" borderId="37" xfId="47" applyFont="1" applyBorder="1"/>
    <xf numFmtId="0" fontId="39" fillId="0" borderId="0" xfId="47" applyFont="1" applyBorder="1"/>
    <xf numFmtId="0" fontId="2" fillId="0" borderId="0" xfId="47" applyFont="1"/>
    <xf numFmtId="0" fontId="38" fillId="0" borderId="0" xfId="47" applyFont="1" applyBorder="1"/>
    <xf numFmtId="176" fontId="40" fillId="0" borderId="37" xfId="47" applyNumberFormat="1" applyFont="1" applyBorder="1"/>
    <xf numFmtId="0" fontId="40" fillId="0" borderId="0" xfId="47" applyFont="1" applyBorder="1"/>
    <xf numFmtId="0" fontId="40" fillId="0" borderId="0" xfId="47" applyFont="1"/>
    <xf numFmtId="178" fontId="2" fillId="0" borderId="0" xfId="47" applyNumberFormat="1" applyFont="1" applyFill="1"/>
    <xf numFmtId="176" fontId="39" fillId="0" borderId="37" xfId="47" applyNumberFormat="1" applyFont="1" applyBorder="1"/>
    <xf numFmtId="0" fontId="13" fillId="36" borderId="37" xfId="47" applyFont="1" applyFill="1" applyBorder="1"/>
    <xf numFmtId="176" fontId="39" fillId="0" borderId="0" xfId="47" applyNumberFormat="1" applyFont="1" applyBorder="1"/>
    <xf numFmtId="0" fontId="39" fillId="0" borderId="0" xfId="47" applyFont="1" applyFill="1"/>
    <xf numFmtId="177" fontId="39" fillId="0" borderId="0" xfId="47" applyNumberFormat="1" applyFont="1" applyFill="1"/>
    <xf numFmtId="178" fontId="39" fillId="0" borderId="0" xfId="47" applyNumberFormat="1" applyFont="1" applyFill="1"/>
    <xf numFmtId="0" fontId="2" fillId="36" borderId="30" xfId="47" applyFont="1" applyFill="1" applyBorder="1"/>
    <xf numFmtId="176" fontId="40" fillId="0" borderId="0" xfId="47" applyNumberFormat="1" applyFont="1" applyBorder="1"/>
    <xf numFmtId="0" fontId="42" fillId="0" borderId="0" xfId="47" applyFont="1" applyFill="1"/>
    <xf numFmtId="0" fontId="43" fillId="0" borderId="0" xfId="47" applyFont="1" applyFill="1"/>
    <xf numFmtId="0" fontId="39" fillId="0" borderId="110" xfId="47" applyFont="1" applyBorder="1" applyAlignment="1">
      <alignment horizontal="center"/>
    </xf>
    <xf numFmtId="0" fontId="39" fillId="0" borderId="0" xfId="47" applyFont="1" applyBorder="1" applyAlignment="1">
      <alignment horizontal="center"/>
    </xf>
    <xf numFmtId="0" fontId="39" fillId="37" borderId="112" xfId="47" applyFont="1" applyFill="1" applyBorder="1"/>
    <xf numFmtId="0" fontId="39" fillId="37" borderId="114" xfId="47" applyFont="1" applyFill="1" applyBorder="1"/>
    <xf numFmtId="0" fontId="40" fillId="0" borderId="116" xfId="47" applyFont="1" applyBorder="1" applyAlignment="1">
      <alignment horizontal="center"/>
    </xf>
    <xf numFmtId="0" fontId="40" fillId="0" borderId="96" xfId="47" applyFont="1" applyBorder="1" applyAlignment="1">
      <alignment horizontal="center"/>
    </xf>
    <xf numFmtId="0" fontId="40" fillId="0" borderId="30" xfId="47" applyFont="1" applyBorder="1" applyAlignment="1">
      <alignment horizontal="center"/>
    </xf>
    <xf numFmtId="0" fontId="40" fillId="0" borderId="30" xfId="47" applyFont="1" applyFill="1" applyBorder="1" applyAlignment="1">
      <alignment horizontal="center"/>
    </xf>
    <xf numFmtId="0" fontId="39" fillId="37" borderId="96" xfId="47" applyFont="1" applyFill="1" applyBorder="1" applyAlignment="1">
      <alignment horizontal="center"/>
    </xf>
    <xf numFmtId="0" fontId="40" fillId="37" borderId="118" xfId="47" applyFont="1" applyFill="1" applyBorder="1" applyAlignment="1">
      <alignment horizontal="center"/>
    </xf>
    <xf numFmtId="0" fontId="13" fillId="0" borderId="120" xfId="47" applyFont="1" applyBorder="1" applyAlignment="1">
      <alignment horizontal="center"/>
    </xf>
    <xf numFmtId="176" fontId="40" fillId="0" borderId="121" xfId="47" applyNumberFormat="1" applyFont="1" applyBorder="1" applyAlignment="1">
      <alignment horizontal="center"/>
    </xf>
    <xf numFmtId="176" fontId="40" fillId="0" borderId="122" xfId="47" applyNumberFormat="1" applyFont="1" applyBorder="1" applyAlignment="1">
      <alignment horizontal="center"/>
    </xf>
    <xf numFmtId="0" fontId="39" fillId="0" borderId="123" xfId="47" applyFont="1" applyBorder="1" applyAlignment="1">
      <alignment horizontal="center"/>
    </xf>
    <xf numFmtId="0" fontId="40" fillId="0" borderId="123" xfId="47" applyFont="1" applyBorder="1" applyAlignment="1">
      <alignment horizontal="center"/>
    </xf>
    <xf numFmtId="0" fontId="40" fillId="0" borderId="124" xfId="47" applyFont="1" applyBorder="1" applyAlignment="1">
      <alignment horizontal="center"/>
    </xf>
    <xf numFmtId="0" fontId="39" fillId="0" borderId="120" xfId="47" applyFont="1" applyBorder="1" applyAlignment="1">
      <alignment horizontal="center"/>
    </xf>
    <xf numFmtId="176" fontId="39" fillId="0" borderId="121" xfId="47" applyNumberFormat="1" applyFont="1" applyBorder="1" applyAlignment="1">
      <alignment horizontal="center"/>
    </xf>
    <xf numFmtId="176" fontId="39" fillId="0" borderId="122" xfId="47" applyNumberFormat="1" applyFont="1" applyBorder="1" applyAlignment="1">
      <alignment horizontal="center"/>
    </xf>
    <xf numFmtId="0" fontId="13" fillId="0" borderId="0" xfId="47" applyFont="1" applyAlignment="1">
      <alignment horizontal="center"/>
    </xf>
    <xf numFmtId="0" fontId="13" fillId="37" borderId="125" xfId="47" applyFont="1" applyFill="1" applyBorder="1" applyAlignment="1">
      <alignment horizontal="center"/>
    </xf>
    <xf numFmtId="0" fontId="13" fillId="37" borderId="126" xfId="47" applyFont="1" applyFill="1" applyBorder="1" applyAlignment="1">
      <alignment horizontal="center"/>
    </xf>
    <xf numFmtId="0" fontId="39" fillId="36" borderId="116" xfId="47" applyFont="1" applyFill="1" applyBorder="1" applyAlignment="1">
      <alignment horizontal="center"/>
    </xf>
    <xf numFmtId="14" fontId="39" fillId="36" borderId="82" xfId="47" applyNumberFormat="1" applyFont="1" applyFill="1" applyBorder="1"/>
    <xf numFmtId="179" fontId="39" fillId="36" borderId="97" xfId="47" applyNumberFormat="1" applyFont="1" applyFill="1" applyBorder="1"/>
    <xf numFmtId="178" fontId="39" fillId="36" borderId="97" xfId="47" applyNumberFormat="1" applyFont="1" applyFill="1" applyBorder="1"/>
    <xf numFmtId="178" fontId="39" fillId="36" borderId="82" xfId="47" applyNumberFormat="1" applyFont="1" applyFill="1" applyBorder="1"/>
    <xf numFmtId="178" fontId="39" fillId="0" borderId="97" xfId="47" applyNumberFormat="1" applyFont="1" applyFill="1" applyBorder="1"/>
    <xf numFmtId="178" fontId="39" fillId="36" borderId="83" xfId="47" applyNumberFormat="1" applyFont="1" applyFill="1" applyBorder="1"/>
    <xf numFmtId="178" fontId="39" fillId="36" borderId="128" xfId="47" applyNumberFormat="1" applyFont="1" applyFill="1" applyBorder="1"/>
    <xf numFmtId="0" fontId="40" fillId="0" borderId="110" xfId="47" applyFont="1" applyBorder="1"/>
    <xf numFmtId="0" fontId="39" fillId="0" borderId="129" xfId="47" applyFont="1" applyBorder="1"/>
    <xf numFmtId="14" fontId="39" fillId="0" borderId="97" xfId="47" applyNumberFormat="1" applyFont="1" applyBorder="1"/>
    <xf numFmtId="179" fontId="39" fillId="0" borderId="97" xfId="47" applyNumberFormat="1" applyFont="1" applyBorder="1"/>
    <xf numFmtId="180" fontId="39" fillId="0" borderId="97" xfId="47" applyNumberFormat="1" applyFont="1" applyFill="1" applyBorder="1"/>
    <xf numFmtId="181" fontId="39" fillId="0" borderId="97" xfId="47" applyNumberFormat="1" applyFont="1" applyFill="1" applyBorder="1" applyAlignment="1">
      <alignment horizontal="center" vertical="center"/>
    </xf>
    <xf numFmtId="182" fontId="39" fillId="0" borderId="97" xfId="47" applyNumberFormat="1" applyFont="1" applyFill="1" applyBorder="1"/>
    <xf numFmtId="181" fontId="39" fillId="0" borderId="97" xfId="47" applyNumberFormat="1" applyFont="1" applyFill="1" applyBorder="1"/>
    <xf numFmtId="181" fontId="39" fillId="0" borderId="82" xfId="47" applyNumberFormat="1" applyFont="1" applyFill="1" applyBorder="1"/>
    <xf numFmtId="181" fontId="39" fillId="0" borderId="128" xfId="47" applyNumberFormat="1" applyFont="1" applyFill="1" applyBorder="1"/>
    <xf numFmtId="0" fontId="39" fillId="37" borderId="130" xfId="47" applyFont="1" applyFill="1" applyBorder="1"/>
    <xf numFmtId="0" fontId="39" fillId="37" borderId="131" xfId="47" applyFont="1" applyFill="1" applyBorder="1"/>
    <xf numFmtId="0" fontId="39" fillId="37" borderId="132" xfId="47" applyFont="1" applyFill="1" applyBorder="1" applyAlignment="1">
      <alignment horizontal="center"/>
    </xf>
    <xf numFmtId="176" fontId="39" fillId="0" borderId="116" xfId="47" applyNumberFormat="1" applyFont="1" applyBorder="1"/>
    <xf numFmtId="0" fontId="39" fillId="37" borderId="133" xfId="47" applyFont="1" applyFill="1" applyBorder="1"/>
    <xf numFmtId="0" fontId="39" fillId="37" borderId="30" xfId="47" applyFont="1" applyFill="1" applyBorder="1"/>
    <xf numFmtId="0" fontId="39" fillId="37" borderId="134" xfId="47" applyFont="1" applyFill="1" applyBorder="1" applyAlignment="1">
      <alignment horizontal="center"/>
    </xf>
    <xf numFmtId="0" fontId="39" fillId="36" borderId="135" xfId="47" applyFont="1" applyFill="1" applyBorder="1" applyAlignment="1">
      <alignment horizontal="center"/>
    </xf>
    <xf numFmtId="14" fontId="39" fillId="36" borderId="31" xfId="47" applyNumberFormat="1" applyFont="1" applyFill="1" applyBorder="1"/>
    <xf numFmtId="179" fontId="39" fillId="36" borderId="29" xfId="47" applyNumberFormat="1" applyFont="1" applyFill="1" applyBorder="1"/>
    <xf numFmtId="178" fontId="39" fillId="36" borderId="29" xfId="47" applyNumberFormat="1" applyFont="1" applyFill="1" applyBorder="1"/>
    <xf numFmtId="178" fontId="39" fillId="36" borderId="31" xfId="47" applyNumberFormat="1" applyFont="1" applyFill="1" applyBorder="1"/>
    <xf numFmtId="178" fontId="39" fillId="0" borderId="29" xfId="47" applyNumberFormat="1" applyFont="1" applyFill="1" applyBorder="1"/>
    <xf numFmtId="178" fontId="39" fillId="36" borderId="38" xfId="47" applyNumberFormat="1" applyFont="1" applyFill="1" applyBorder="1"/>
    <xf numFmtId="178" fontId="39" fillId="36" borderId="136" xfId="47" applyNumberFormat="1" applyFont="1" applyFill="1" applyBorder="1"/>
    <xf numFmtId="0" fontId="39" fillId="0" borderId="137" xfId="47" applyFont="1" applyBorder="1"/>
    <xf numFmtId="14" fontId="39" fillId="0" borderId="29" xfId="47" applyNumberFormat="1" applyFont="1" applyBorder="1"/>
    <xf numFmtId="179" fontId="39" fillId="0" borderId="29" xfId="47" applyNumberFormat="1" applyFont="1" applyBorder="1"/>
    <xf numFmtId="180" fontId="39" fillId="0" borderId="29" xfId="47" applyNumberFormat="1" applyFont="1" applyFill="1" applyBorder="1"/>
    <xf numFmtId="181" fontId="39" fillId="0" borderId="29" xfId="47" applyNumberFormat="1" applyFont="1" applyFill="1" applyBorder="1" applyAlignment="1">
      <alignment horizontal="center" vertical="center"/>
    </xf>
    <xf numFmtId="182" fontId="39" fillId="0" borderId="29" xfId="47" applyNumberFormat="1" applyFont="1" applyFill="1" applyBorder="1"/>
    <xf numFmtId="181" fontId="39" fillId="0" borderId="29" xfId="47" applyNumberFormat="1" applyFont="1" applyFill="1" applyBorder="1"/>
    <xf numFmtId="181" fontId="39" fillId="0" borderId="31" xfId="47" applyNumberFormat="1" applyFont="1" applyFill="1" applyBorder="1"/>
    <xf numFmtId="181" fontId="39" fillId="0" borderId="136" xfId="47" applyNumberFormat="1" applyFont="1" applyFill="1" applyBorder="1"/>
    <xf numFmtId="177" fontId="39" fillId="0" borderId="97" xfId="47" applyNumberFormat="1" applyFont="1" applyFill="1" applyBorder="1"/>
    <xf numFmtId="178" fontId="39" fillId="0" borderId="82" xfId="47" applyNumberFormat="1" applyFont="1" applyFill="1" applyBorder="1"/>
    <xf numFmtId="178" fontId="39" fillId="0" borderId="128" xfId="47" applyNumberFormat="1" applyFont="1" applyFill="1" applyBorder="1"/>
    <xf numFmtId="0" fontId="39" fillId="37" borderId="137" xfId="47" applyFont="1" applyFill="1" applyBorder="1"/>
    <xf numFmtId="0" fontId="39" fillId="37" borderId="29" xfId="47" applyFont="1" applyFill="1" applyBorder="1"/>
    <xf numFmtId="0" fontId="39" fillId="37" borderId="136" xfId="47" applyFont="1" applyFill="1" applyBorder="1" applyAlignment="1">
      <alignment horizontal="center"/>
    </xf>
    <xf numFmtId="0" fontId="39" fillId="0" borderId="135" xfId="47" applyFont="1" applyBorder="1"/>
    <xf numFmtId="177" fontId="39" fillId="0" borderId="125" xfId="47" applyNumberFormat="1" applyFont="1" applyFill="1" applyBorder="1"/>
    <xf numFmtId="178" fontId="39" fillId="0" borderId="125" xfId="47" applyNumberFormat="1" applyFont="1" applyFill="1" applyBorder="1"/>
    <xf numFmtId="178" fontId="39" fillId="0" borderId="121" xfId="47" applyNumberFormat="1" applyFont="1" applyFill="1" applyBorder="1"/>
    <xf numFmtId="178" fontId="39" fillId="0" borderId="126" xfId="47" applyNumberFormat="1" applyFont="1" applyFill="1" applyBorder="1"/>
    <xf numFmtId="0" fontId="39" fillId="0" borderId="120" xfId="47" applyFont="1" applyBorder="1"/>
    <xf numFmtId="0" fontId="39" fillId="37" borderId="138" xfId="47" applyFont="1" applyFill="1" applyBorder="1"/>
    <xf numFmtId="0" fontId="39" fillId="37" borderId="123" xfId="47" applyFont="1" applyFill="1" applyBorder="1"/>
    <xf numFmtId="0" fontId="39" fillId="37" borderId="124" xfId="47" applyFont="1" applyFill="1" applyBorder="1" applyAlignment="1">
      <alignment horizontal="center"/>
    </xf>
    <xf numFmtId="178" fontId="45" fillId="36" borderId="97" xfId="47" applyNumberFormat="1" applyFont="1" applyFill="1" applyBorder="1"/>
    <xf numFmtId="178" fontId="45" fillId="36" borderId="82" xfId="47" applyNumberFormat="1" applyFont="1" applyFill="1" applyBorder="1"/>
    <xf numFmtId="178" fontId="45" fillId="0" borderId="97" xfId="47" applyNumberFormat="1" applyFont="1" applyFill="1" applyBorder="1"/>
    <xf numFmtId="178" fontId="45" fillId="36" borderId="83" xfId="47" applyNumberFormat="1" applyFont="1" applyFill="1" applyBorder="1"/>
    <xf numFmtId="178" fontId="39" fillId="0" borderId="0" xfId="47" applyNumberFormat="1" applyFont="1"/>
    <xf numFmtId="178" fontId="45" fillId="36" borderId="29" xfId="47" applyNumberFormat="1" applyFont="1" applyFill="1" applyBorder="1"/>
    <xf numFmtId="178" fontId="45" fillId="0" borderId="29" xfId="47" applyNumberFormat="1" applyFont="1" applyFill="1" applyBorder="1"/>
    <xf numFmtId="178" fontId="45" fillId="36" borderId="38" xfId="47" applyNumberFormat="1" applyFont="1" applyFill="1" applyBorder="1"/>
    <xf numFmtId="177" fontId="39" fillId="0" borderId="29" xfId="47" applyNumberFormat="1" applyFont="1" applyFill="1" applyBorder="1"/>
    <xf numFmtId="178" fontId="39" fillId="0" borderId="31" xfId="47" applyNumberFormat="1" applyFont="1" applyFill="1" applyBorder="1"/>
    <xf numFmtId="178" fontId="39" fillId="0" borderId="136" xfId="47" applyNumberFormat="1" applyFont="1" applyFill="1" applyBorder="1"/>
    <xf numFmtId="14" fontId="39" fillId="36" borderId="97" xfId="47" applyNumberFormat="1" applyFont="1" applyFill="1" applyBorder="1"/>
    <xf numFmtId="0" fontId="39" fillId="36" borderId="120" xfId="47" applyFont="1" applyFill="1" applyBorder="1" applyAlignment="1">
      <alignment horizontal="center"/>
    </xf>
    <xf numFmtId="14" fontId="39" fillId="36" borderId="121" xfId="47" applyNumberFormat="1" applyFont="1" applyFill="1" applyBorder="1"/>
    <xf numFmtId="179" fontId="39" fillId="36" borderId="125" xfId="47" applyNumberFormat="1" applyFont="1" applyFill="1" applyBorder="1"/>
    <xf numFmtId="178" fontId="45" fillId="36" borderId="125" xfId="47" applyNumberFormat="1" applyFont="1" applyFill="1" applyBorder="1"/>
    <xf numFmtId="178" fontId="45" fillId="36" borderId="121" xfId="47" applyNumberFormat="1" applyFont="1" applyFill="1" applyBorder="1"/>
    <xf numFmtId="178" fontId="45" fillId="0" borderId="125" xfId="47" applyNumberFormat="1" applyFont="1" applyFill="1" applyBorder="1"/>
    <xf numFmtId="178" fontId="45" fillId="36" borderId="139" xfId="47" applyNumberFormat="1" applyFont="1" applyFill="1" applyBorder="1"/>
    <xf numFmtId="178" fontId="39" fillId="36" borderId="125" xfId="47" applyNumberFormat="1" applyFont="1" applyFill="1" applyBorder="1"/>
    <xf numFmtId="178" fontId="39" fillId="36" borderId="126" xfId="47" applyNumberFormat="1" applyFont="1" applyFill="1" applyBorder="1"/>
    <xf numFmtId="0" fontId="39" fillId="0" borderId="127" xfId="47" applyFont="1" applyBorder="1"/>
    <xf numFmtId="14" fontId="39" fillId="0" borderId="125" xfId="47" applyNumberFormat="1" applyFont="1" applyBorder="1"/>
    <xf numFmtId="179" fontId="39" fillId="0" borderId="125" xfId="47" applyNumberFormat="1" applyFont="1" applyBorder="1"/>
    <xf numFmtId="178" fontId="2" fillId="0" borderId="0" xfId="47" applyNumberFormat="1" applyFill="1" applyBorder="1"/>
    <xf numFmtId="178" fontId="39" fillId="36" borderId="121" xfId="47" applyNumberFormat="1" applyFont="1" applyFill="1" applyBorder="1"/>
    <xf numFmtId="178" fontId="39" fillId="36" borderId="139" xfId="47" applyNumberFormat="1" applyFont="1" applyFill="1" applyBorder="1"/>
    <xf numFmtId="22" fontId="2" fillId="0" borderId="0" xfId="47" applyNumberFormat="1" applyBorder="1"/>
    <xf numFmtId="0" fontId="0" fillId="36" borderId="0" xfId="0" applyFill="1">
      <alignment vertical="center"/>
    </xf>
    <xf numFmtId="0" fontId="0" fillId="37" borderId="0" xfId="0" applyFill="1">
      <alignment vertical="center"/>
    </xf>
    <xf numFmtId="0" fontId="0" fillId="0" borderId="9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0" xfId="0" applyBorder="1">
      <alignment vertical="center"/>
    </xf>
    <xf numFmtId="0" fontId="0" fillId="0" borderId="67" xfId="0" applyBorder="1">
      <alignment vertical="center"/>
    </xf>
    <xf numFmtId="0" fontId="0" fillId="0" borderId="74" xfId="0" applyBorder="1">
      <alignment vertical="center"/>
    </xf>
    <xf numFmtId="0" fontId="0" fillId="0" borderId="19" xfId="0" applyBorder="1">
      <alignment vertical="center"/>
    </xf>
    <xf numFmtId="0" fontId="0" fillId="0" borderId="141" xfId="0" applyBorder="1">
      <alignment vertical="center"/>
    </xf>
    <xf numFmtId="0" fontId="0" fillId="0" borderId="70" xfId="0" applyBorder="1">
      <alignment vertical="center"/>
    </xf>
    <xf numFmtId="0" fontId="0" fillId="0" borderId="69" xfId="0" applyBorder="1">
      <alignment vertical="center"/>
    </xf>
    <xf numFmtId="0" fontId="0" fillId="0" borderId="13" xfId="0" applyBorder="1">
      <alignment vertical="center"/>
    </xf>
    <xf numFmtId="0" fontId="0" fillId="0" borderId="142" xfId="0" applyBorder="1">
      <alignment vertical="center"/>
    </xf>
    <xf numFmtId="0" fontId="0" fillId="0" borderId="143" xfId="0" applyBorder="1">
      <alignment vertical="center"/>
    </xf>
    <xf numFmtId="0" fontId="0" fillId="0" borderId="144" xfId="0" applyBorder="1">
      <alignment vertical="center"/>
    </xf>
    <xf numFmtId="0" fontId="0" fillId="0" borderId="18" xfId="0" applyBorder="1">
      <alignment vertical="center"/>
    </xf>
    <xf numFmtId="0" fontId="0" fillId="0" borderId="16" xfId="0" applyBorder="1">
      <alignment vertical="center"/>
    </xf>
    <xf numFmtId="0" fontId="0" fillId="0" borderId="145" xfId="0" applyBorder="1">
      <alignment vertical="center"/>
    </xf>
    <xf numFmtId="0" fontId="0" fillId="0" borderId="61" xfId="0" applyBorder="1">
      <alignment vertical="center"/>
    </xf>
    <xf numFmtId="0" fontId="0" fillId="0" borderId="60" xfId="0" applyBorder="1">
      <alignment vertical="center"/>
    </xf>
    <xf numFmtId="0" fontId="1" fillId="0" borderId="0" xfId="48">
      <alignment vertical="center"/>
    </xf>
    <xf numFmtId="0" fontId="0" fillId="0" borderId="146" xfId="0" applyBorder="1">
      <alignment vertical="center"/>
    </xf>
    <xf numFmtId="0" fontId="0" fillId="0" borderId="72" xfId="0" applyBorder="1">
      <alignment vertical="center"/>
    </xf>
    <xf numFmtId="0" fontId="0" fillId="0" borderId="25" xfId="0" applyBorder="1">
      <alignment vertical="center"/>
    </xf>
    <xf numFmtId="0" fontId="0" fillId="0" borderId="76" xfId="0" applyBorder="1">
      <alignment vertical="center"/>
    </xf>
    <xf numFmtId="0" fontId="0" fillId="0" borderId="23" xfId="0" applyBorder="1">
      <alignment vertical="center"/>
    </xf>
    <xf numFmtId="0" fontId="0" fillId="0" borderId="21" xfId="0" applyBorder="1">
      <alignment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53" fillId="0" borderId="0" xfId="0" applyFont="1">
      <alignment vertical="center"/>
    </xf>
    <xf numFmtId="0" fontId="54" fillId="38" borderId="30" xfId="0" applyFont="1" applyFill="1" applyBorder="1" applyAlignment="1">
      <alignment vertical="center" wrapText="1"/>
    </xf>
    <xf numFmtId="0" fontId="55" fillId="0" borderId="30" xfId="0" applyFont="1" applyBorder="1" applyAlignment="1">
      <alignment horizontal="left" vertical="center" wrapText="1"/>
    </xf>
    <xf numFmtId="0" fontId="55" fillId="0" borderId="0" xfId="0" applyFont="1" applyAlignment="1">
      <alignment horizontal="left" vertical="center" wrapText="1"/>
    </xf>
    <xf numFmtId="0" fontId="7" fillId="3" borderId="30"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 borderId="29"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5" xfId="0" applyFont="1" applyBorder="1" applyAlignment="1">
      <alignment horizontal="center" vertical="center" shrinkToFit="1"/>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79" xfId="0" applyFont="1" applyBorder="1" applyAlignment="1">
      <alignment horizontal="left" vertical="top" wrapText="1"/>
    </xf>
    <xf numFmtId="0" fontId="7" fillId="0" borderId="80" xfId="0" applyFont="1" applyBorder="1" applyAlignment="1">
      <alignment horizontal="left" vertical="top"/>
    </xf>
    <xf numFmtId="0" fontId="7" fillId="0" borderId="81" xfId="0" applyFont="1" applyBorder="1" applyAlignment="1">
      <alignment horizontal="left" vertical="top"/>
    </xf>
    <xf numFmtId="0" fontId="7" fillId="0" borderId="82" xfId="0" applyFont="1" applyBorder="1" applyAlignment="1">
      <alignment horizontal="left" vertical="top"/>
    </xf>
    <xf numFmtId="0" fontId="7" fillId="0" borderId="0" xfId="0" applyFont="1" applyBorder="1" applyAlignment="1">
      <alignment horizontal="left" vertical="top"/>
    </xf>
    <xf numFmtId="0" fontId="7" fillId="0" borderId="83" xfId="0" applyFont="1" applyBorder="1" applyAlignment="1">
      <alignment horizontal="left" vertical="top"/>
    </xf>
    <xf numFmtId="0" fontId="7" fillId="0" borderId="31" xfId="0" applyFont="1" applyBorder="1" applyAlignment="1">
      <alignment horizontal="left" vertical="top"/>
    </xf>
    <xf numFmtId="0" fontId="7" fillId="0" borderId="37" xfId="0" applyFont="1" applyBorder="1" applyAlignment="1">
      <alignment horizontal="left" vertical="top"/>
    </xf>
    <xf numFmtId="0" fontId="7" fillId="0" borderId="38" xfId="0" applyFont="1" applyBorder="1" applyAlignment="1">
      <alignment horizontal="left" vertical="top"/>
    </xf>
    <xf numFmtId="0" fontId="7" fillId="3" borderId="30"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85"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3" borderId="84" xfId="0" applyFont="1" applyFill="1" applyBorder="1" applyAlignment="1">
      <alignment horizontal="center" vertical="center"/>
    </xf>
    <xf numFmtId="0" fontId="0" fillId="0" borderId="0" xfId="0" applyAlignment="1">
      <alignment horizontal="center" vertical="center"/>
    </xf>
    <xf numFmtId="0" fontId="7" fillId="0" borderId="29" xfId="0" applyFont="1" applyBorder="1" applyAlignment="1">
      <alignment horizontal="center" vertical="center" wrapText="1"/>
    </xf>
    <xf numFmtId="0" fontId="7" fillId="4" borderId="84" xfId="0" applyFont="1" applyFill="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82" xfId="0" applyFont="1" applyFill="1" applyBorder="1" applyAlignment="1">
      <alignment horizontal="center" vertical="top"/>
    </xf>
    <xf numFmtId="0" fontId="7" fillId="0" borderId="0" xfId="0" applyFont="1" applyFill="1" applyBorder="1" applyAlignment="1">
      <alignment horizontal="center" vertical="top"/>
    </xf>
    <xf numFmtId="0" fontId="7" fillId="0" borderId="83" xfId="0" applyFont="1" applyFill="1" applyBorder="1" applyAlignment="1">
      <alignment horizontal="center" vertical="top"/>
    </xf>
    <xf numFmtId="0" fontId="7" fillId="0" borderId="31" xfId="0" applyFont="1" applyFill="1" applyBorder="1" applyAlignment="1">
      <alignment horizontal="center"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7" fillId="3" borderId="147" xfId="0" applyFont="1" applyFill="1" applyBorder="1" applyAlignment="1">
      <alignment horizontal="center" vertical="center"/>
    </xf>
    <xf numFmtId="0" fontId="7" fillId="3" borderId="148" xfId="0" applyFont="1" applyFill="1" applyBorder="1" applyAlignment="1">
      <alignment horizontal="center" vertical="center"/>
    </xf>
    <xf numFmtId="0" fontId="7" fillId="3" borderId="149" xfId="0" applyFont="1" applyFill="1" applyBorder="1" applyAlignment="1">
      <alignment horizontal="center" vertical="center"/>
    </xf>
    <xf numFmtId="0" fontId="52" fillId="3" borderId="147" xfId="0" applyFont="1" applyFill="1" applyBorder="1" applyAlignment="1">
      <alignment horizontal="center" vertical="center"/>
    </xf>
    <xf numFmtId="0" fontId="52" fillId="3" borderId="148" xfId="0" applyFont="1" applyFill="1" applyBorder="1" applyAlignment="1">
      <alignment horizontal="center" vertical="center"/>
    </xf>
    <xf numFmtId="0" fontId="52" fillId="3" borderId="149" xfId="0" applyFont="1" applyFill="1" applyBorder="1" applyAlignment="1">
      <alignment horizontal="center" vertical="center"/>
    </xf>
    <xf numFmtId="0" fontId="52" fillId="0" borderId="79" xfId="0" applyFont="1" applyBorder="1" applyAlignment="1">
      <alignment horizontal="center"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52" fillId="0" borderId="31"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3" borderId="32" xfId="0" applyFont="1" applyFill="1" applyBorder="1" applyAlignment="1">
      <alignment horizontal="center" vertical="center"/>
    </xf>
    <xf numFmtId="0" fontId="52" fillId="3" borderId="84" xfId="0" applyFont="1" applyFill="1" applyBorder="1" applyAlignment="1">
      <alignment horizontal="center" vertical="center"/>
    </xf>
    <xf numFmtId="0" fontId="52" fillId="3" borderId="49"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7" fillId="0" borderId="3" xfId="0" applyFont="1" applyBorder="1" applyAlignment="1">
      <alignment horizontal="center" vertical="center"/>
    </xf>
    <xf numFmtId="0" fontId="7" fillId="0" borderId="86" xfId="0" applyFont="1" applyBorder="1" applyAlignment="1">
      <alignment horizontal="center" vertical="center"/>
    </xf>
    <xf numFmtId="0" fontId="7" fillId="0" borderId="8" xfId="0" applyFont="1" applyBorder="1" applyAlignment="1">
      <alignment horizontal="center" vertical="center"/>
    </xf>
    <xf numFmtId="0" fontId="35" fillId="0" borderId="37" xfId="0" applyFont="1" applyFill="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36" fillId="0" borderId="32"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49" xfId="0" applyFont="1" applyFill="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93" xfId="0" applyFont="1" applyBorder="1" applyAlignment="1">
      <alignment horizontal="center" vertical="center"/>
    </xf>
    <xf numFmtId="0" fontId="7"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8" xfId="0" applyFont="1" applyBorder="1" applyAlignment="1">
      <alignment horizontal="center" vertical="center"/>
    </xf>
    <xf numFmtId="0" fontId="7" fillId="0" borderId="94" xfId="0" applyFont="1" applyBorder="1" applyAlignment="1">
      <alignment horizontal="center" vertical="center"/>
    </xf>
    <xf numFmtId="0" fontId="7" fillId="0" borderId="43" xfId="0" applyFont="1" applyBorder="1" applyAlignment="1">
      <alignment horizontal="center" vertical="center"/>
    </xf>
    <xf numFmtId="0" fontId="7" fillId="0" borderId="95" xfId="0" applyFont="1" applyBorder="1" applyAlignment="1">
      <alignment horizontal="center" vertical="center"/>
    </xf>
    <xf numFmtId="0" fontId="7" fillId="0" borderId="47"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35" fillId="0" borderId="31"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2" xfId="0" applyFont="1" applyFill="1" applyBorder="1" applyAlignment="1">
      <alignment horizontal="center" vertical="center"/>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7" fillId="0" borderId="6" xfId="0" applyFont="1" applyBorder="1" applyAlignment="1">
      <alignment horizontal="center" vertical="center"/>
    </xf>
    <xf numFmtId="0" fontId="7" fillId="0" borderId="93" xfId="0" applyFont="1" applyBorder="1" applyAlignment="1">
      <alignment horizontal="center" vertical="center" wrapText="1"/>
    </xf>
    <xf numFmtId="178" fontId="39" fillId="37" borderId="96" xfId="47" applyNumberFormat="1" applyFont="1" applyFill="1" applyBorder="1" applyAlignment="1">
      <alignment horizontal="center" vertical="center"/>
    </xf>
    <xf numFmtId="178" fontId="39" fillId="37" borderId="125" xfId="47" applyNumberFormat="1" applyFont="1" applyFill="1" applyBorder="1" applyAlignment="1">
      <alignment horizontal="center" vertical="center"/>
    </xf>
    <xf numFmtId="178" fontId="39" fillId="37" borderId="93" xfId="47" applyNumberFormat="1" applyFont="1" applyFill="1" applyBorder="1" applyAlignment="1">
      <alignment horizontal="center" vertical="center"/>
    </xf>
    <xf numFmtId="178" fontId="39" fillId="37" borderId="121" xfId="47" applyNumberFormat="1" applyFont="1" applyFill="1" applyBorder="1" applyAlignment="1">
      <alignment horizontal="center" vertical="center"/>
    </xf>
    <xf numFmtId="178" fontId="39" fillId="0" borderId="118" xfId="47" applyNumberFormat="1" applyFont="1" applyFill="1" applyBorder="1" applyAlignment="1">
      <alignment horizontal="center" vertical="center"/>
    </xf>
    <xf numFmtId="178" fontId="39" fillId="0" borderId="126" xfId="47" applyNumberFormat="1" applyFont="1" applyFill="1" applyBorder="1" applyAlignment="1">
      <alignment horizontal="center" vertical="center"/>
    </xf>
    <xf numFmtId="178" fontId="39" fillId="37" borderId="119" xfId="47" applyNumberFormat="1" applyFont="1" applyFill="1" applyBorder="1" applyAlignment="1">
      <alignment horizontal="center" vertical="center"/>
    </xf>
    <xf numFmtId="178" fontId="39" fillId="37" borderId="127" xfId="47" applyNumberFormat="1" applyFont="1" applyFill="1" applyBorder="1" applyAlignment="1">
      <alignment horizontal="center" vertical="center"/>
    </xf>
    <xf numFmtId="178" fontId="39" fillId="0" borderId="96" xfId="47" applyNumberFormat="1" applyFont="1" applyFill="1" applyBorder="1" applyAlignment="1">
      <alignment horizontal="center" vertical="center"/>
    </xf>
    <xf numFmtId="178" fontId="39" fillId="0" borderId="125" xfId="47" applyNumberFormat="1" applyFont="1" applyFill="1" applyBorder="1" applyAlignment="1">
      <alignment horizontal="center" vertical="center"/>
    </xf>
    <xf numFmtId="176" fontId="40" fillId="0" borderId="32" xfId="47" applyNumberFormat="1" applyFont="1" applyBorder="1" applyAlignment="1">
      <alignment horizontal="center"/>
    </xf>
    <xf numFmtId="176" fontId="39" fillId="0" borderId="84" xfId="47" applyNumberFormat="1" applyFont="1" applyBorder="1" applyAlignment="1">
      <alignment horizontal="center"/>
    </xf>
    <xf numFmtId="177" fontId="39" fillId="0" borderId="96" xfId="47" applyNumberFormat="1" applyFont="1" applyFill="1" applyBorder="1" applyAlignment="1">
      <alignment horizontal="center" vertical="center"/>
    </xf>
    <xf numFmtId="177" fontId="39" fillId="0" borderId="125" xfId="47" applyNumberFormat="1" applyFont="1" applyFill="1" applyBorder="1" applyAlignment="1">
      <alignment horizontal="center" vertical="center"/>
    </xf>
    <xf numFmtId="0" fontId="39" fillId="0" borderId="32" xfId="47" applyFont="1" applyBorder="1" applyAlignment="1">
      <alignment horizontal="center"/>
    </xf>
    <xf numFmtId="0" fontId="39" fillId="0" borderId="49" xfId="47" applyFont="1" applyBorder="1" applyAlignment="1">
      <alignment horizontal="center"/>
    </xf>
    <xf numFmtId="0" fontId="39" fillId="0" borderId="117" xfId="47" applyFont="1" applyBorder="1" applyAlignment="1">
      <alignment horizontal="center"/>
    </xf>
    <xf numFmtId="176" fontId="40" fillId="0" borderId="111" xfId="47" applyNumberFormat="1" applyFont="1" applyBorder="1" applyAlignment="1">
      <alignment horizontal="center"/>
    </xf>
    <xf numFmtId="176" fontId="39" fillId="0" borderId="112" xfId="47" applyNumberFormat="1" applyFont="1" applyBorder="1" applyAlignment="1">
      <alignment horizontal="center"/>
    </xf>
    <xf numFmtId="0" fontId="40" fillId="0" borderId="111" xfId="47" applyFont="1" applyFill="1" applyBorder="1" applyAlignment="1">
      <alignment horizontal="center"/>
    </xf>
    <xf numFmtId="0" fontId="39" fillId="0" borderId="112" xfId="47" applyFont="1" applyFill="1" applyBorder="1" applyAlignment="1">
      <alignment horizontal="center"/>
    </xf>
    <xf numFmtId="0" fontId="39" fillId="0" borderId="113" xfId="47" applyFont="1" applyFill="1" applyBorder="1" applyAlignment="1">
      <alignment horizontal="center"/>
    </xf>
    <xf numFmtId="178" fontId="40" fillId="0" borderId="111" xfId="47" applyNumberFormat="1" applyFont="1" applyFill="1" applyBorder="1" applyAlignment="1">
      <alignment horizontal="center"/>
    </xf>
    <xf numFmtId="178" fontId="39" fillId="0" borderId="112" xfId="47" applyNumberFormat="1" applyFont="1" applyFill="1" applyBorder="1" applyAlignment="1">
      <alignment horizontal="center"/>
    </xf>
    <xf numFmtId="178" fontId="39" fillId="0" borderId="114" xfId="47" applyNumberFormat="1" applyFont="1" applyFill="1" applyBorder="1" applyAlignment="1">
      <alignment horizontal="center"/>
    </xf>
    <xf numFmtId="178" fontId="40" fillId="37" borderId="115" xfId="47" applyNumberFormat="1" applyFont="1" applyFill="1" applyBorder="1" applyAlignment="1">
      <alignment horizontal="center"/>
    </xf>
    <xf numFmtId="178" fontId="39" fillId="37" borderId="112" xfId="47" applyNumberFormat="1" applyFont="1" applyFill="1" applyBorder="1" applyAlignment="1">
      <alignment horizontal="center"/>
    </xf>
    <xf numFmtId="0" fontId="40" fillId="0" borderId="111" xfId="47" applyFont="1" applyBorder="1" applyAlignment="1">
      <alignment horizontal="center"/>
    </xf>
    <xf numFmtId="0" fontId="39" fillId="0" borderId="112" xfId="47" applyFont="1" applyBorder="1" applyAlignment="1">
      <alignment horizontal="center"/>
    </xf>
    <xf numFmtId="0" fontId="39" fillId="0" borderId="113" xfId="47" applyFont="1" applyBorder="1" applyAlignment="1">
      <alignment horizontal="center"/>
    </xf>
    <xf numFmtId="0" fontId="39" fillId="0" borderId="111" xfId="47" applyFont="1" applyBorder="1" applyAlignment="1">
      <alignment horizontal="center"/>
    </xf>
    <xf numFmtId="0" fontId="39" fillId="0" borderId="114" xfId="47" applyFont="1" applyBorder="1" applyAlignment="1">
      <alignment horizontal="center"/>
    </xf>
    <xf numFmtId="0" fontId="0" fillId="0" borderId="30" xfId="0" applyBorder="1" applyAlignment="1">
      <alignment horizontal="center" vertical="distributed" textRotation="255"/>
    </xf>
    <xf numFmtId="0" fontId="42" fillId="0" borderId="30" xfId="0" applyFont="1" applyBorder="1" applyAlignment="1">
      <alignment horizontal="center" vertical="distributed" textRotation="255" indent="5"/>
    </xf>
    <xf numFmtId="56" fontId="0" fillId="0" borderId="93" xfId="0" applyNumberFormat="1" applyFill="1" applyBorder="1" applyAlignment="1">
      <alignment horizontal="center" vertical="center"/>
    </xf>
    <xf numFmtId="56" fontId="0" fillId="0" borderId="82" xfId="0" applyNumberFormat="1" applyFill="1" applyBorder="1" applyAlignment="1">
      <alignment horizontal="center" vertical="center"/>
    </xf>
    <xf numFmtId="56" fontId="0" fillId="0" borderId="31" xfId="0" applyNumberFormat="1" applyFill="1" applyBorder="1" applyAlignment="1">
      <alignment horizontal="center" vertical="center"/>
    </xf>
    <xf numFmtId="0" fontId="0" fillId="0" borderId="30" xfId="0" applyBorder="1" applyAlignment="1">
      <alignment horizontal="center" vertical="distributed" textRotation="255" indent="5"/>
    </xf>
    <xf numFmtId="0" fontId="0" fillId="0" borderId="96" xfId="0" applyBorder="1" applyAlignment="1">
      <alignment horizontal="center" vertical="distributed" textRotation="255"/>
    </xf>
    <xf numFmtId="0" fontId="0" fillId="0" borderId="97" xfId="0" applyBorder="1" applyAlignment="1">
      <alignment horizontal="center" vertical="distributed" textRotation="255"/>
    </xf>
    <xf numFmtId="0" fontId="0" fillId="0" borderId="29" xfId="0" applyBorder="1" applyAlignment="1">
      <alignment horizontal="center" vertical="distributed" textRotation="255"/>
    </xf>
    <xf numFmtId="0" fontId="0" fillId="36" borderId="37" xfId="0" applyFill="1" applyBorder="1" applyAlignment="1">
      <alignment horizontal="center" vertical="center"/>
    </xf>
    <xf numFmtId="0" fontId="49" fillId="37" borderId="84" xfId="0" applyFont="1" applyFill="1" applyBorder="1" applyAlignment="1">
      <alignment horizontal="center" vertical="center"/>
    </xf>
    <xf numFmtId="0" fontId="0" fillId="0" borderId="93"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183" fontId="33" fillId="0" borderId="55" xfId="0" applyNumberFormat="1" applyFont="1" applyBorder="1" applyAlignment="1">
      <alignment horizontal="right" vertical="center"/>
    </xf>
    <xf numFmtId="183" fontId="33" fillId="0" borderId="68" xfId="0" applyNumberFormat="1" applyFont="1" applyBorder="1" applyAlignment="1">
      <alignment horizontal="right" vertical="center"/>
    </xf>
    <xf numFmtId="183" fontId="33" fillId="0" borderId="71" xfId="0" applyNumberFormat="1" applyFont="1" applyBorder="1" applyAlignment="1">
      <alignment horizontal="right" vertical="center"/>
    </xf>
    <xf numFmtId="183" fontId="33" fillId="0" borderId="73" xfId="0" applyNumberFormat="1" applyFont="1" applyBorder="1" applyAlignment="1">
      <alignment horizontal="right" vertical="center"/>
    </xf>
    <xf numFmtId="183" fontId="33" fillId="0" borderId="75" xfId="0" applyNumberFormat="1" applyFont="1" applyBorder="1" applyAlignment="1">
      <alignment horizontal="right" vertical="center"/>
    </xf>
    <xf numFmtId="183" fontId="33" fillId="0" borderId="44" xfId="0" applyNumberFormat="1" applyFont="1" applyBorder="1" applyAlignment="1">
      <alignment horizontal="right" vertic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6 2" xfId="48"/>
    <cellStyle name="標準_4段FP結果計算表(案)" xfId="47"/>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spPr>
      <a:bodyPr vertOverflow="clip" horzOverflow="clip" wrap="none" rtlCol="0" anchor="t">
        <a:no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106"/>
  <sheetViews>
    <sheetView tabSelected="1" view="pageBreakPreview" zoomScaleNormal="100" zoomScaleSheetLayoutView="100" workbookViewId="0"/>
  </sheetViews>
  <sheetFormatPr defaultRowHeight="13.5"/>
  <cols>
    <col min="1" max="1" width="26.625" customWidth="1"/>
    <col min="11" max="11" width="4.625" customWidth="1"/>
    <col min="257" max="257" width="26.625" customWidth="1"/>
    <col min="267" max="267" width="4.625" customWidth="1"/>
    <col min="513" max="513" width="26.625" customWidth="1"/>
    <col min="523" max="523" width="4.625" customWidth="1"/>
    <col min="769" max="769" width="26.625" customWidth="1"/>
    <col min="779" max="779" width="4.625" customWidth="1"/>
    <col min="1025" max="1025" width="26.625" customWidth="1"/>
    <col min="1035" max="1035" width="4.625" customWidth="1"/>
    <col min="1281" max="1281" width="26.625" customWidth="1"/>
    <col min="1291" max="1291" width="4.625" customWidth="1"/>
    <col min="1537" max="1537" width="26.625" customWidth="1"/>
    <col min="1547" max="1547" width="4.625" customWidth="1"/>
    <col min="1793" max="1793" width="26.625" customWidth="1"/>
    <col min="1803" max="1803" width="4.625" customWidth="1"/>
    <col min="2049" max="2049" width="26.625" customWidth="1"/>
    <col min="2059" max="2059" width="4.625" customWidth="1"/>
    <col min="2305" max="2305" width="26.625" customWidth="1"/>
    <col min="2315" max="2315" width="4.625" customWidth="1"/>
    <col min="2561" max="2561" width="26.625" customWidth="1"/>
    <col min="2571" max="2571" width="4.625" customWidth="1"/>
    <col min="2817" max="2817" width="26.625" customWidth="1"/>
    <col min="2827" max="2827" width="4.625" customWidth="1"/>
    <col min="3073" max="3073" width="26.625" customWidth="1"/>
    <col min="3083" max="3083" width="4.625" customWidth="1"/>
    <col min="3329" max="3329" width="26.625" customWidth="1"/>
    <col min="3339" max="3339" width="4.625" customWidth="1"/>
    <col min="3585" max="3585" width="26.625" customWidth="1"/>
    <col min="3595" max="3595" width="4.625" customWidth="1"/>
    <col min="3841" max="3841" width="26.625" customWidth="1"/>
    <col min="3851" max="3851" width="4.625" customWidth="1"/>
    <col min="4097" max="4097" width="26.625" customWidth="1"/>
    <col min="4107" max="4107" width="4.625" customWidth="1"/>
    <col min="4353" max="4353" width="26.625" customWidth="1"/>
    <col min="4363" max="4363" width="4.625" customWidth="1"/>
    <col min="4609" max="4609" width="26.625" customWidth="1"/>
    <col min="4619" max="4619" width="4.625" customWidth="1"/>
    <col min="4865" max="4865" width="26.625" customWidth="1"/>
    <col min="4875" max="4875" width="4.625" customWidth="1"/>
    <col min="5121" max="5121" width="26.625" customWidth="1"/>
    <col min="5131" max="5131" width="4.625" customWidth="1"/>
    <col min="5377" max="5377" width="26.625" customWidth="1"/>
    <col min="5387" max="5387" width="4.625" customWidth="1"/>
    <col min="5633" max="5633" width="26.625" customWidth="1"/>
    <col min="5643" max="5643" width="4.625" customWidth="1"/>
    <col min="5889" max="5889" width="26.625" customWidth="1"/>
    <col min="5899" max="5899" width="4.625" customWidth="1"/>
    <col min="6145" max="6145" width="26.625" customWidth="1"/>
    <col min="6155" max="6155" width="4.625" customWidth="1"/>
    <col min="6401" max="6401" width="26.625" customWidth="1"/>
    <col min="6411" max="6411" width="4.625" customWidth="1"/>
    <col min="6657" max="6657" width="26.625" customWidth="1"/>
    <col min="6667" max="6667" width="4.625" customWidth="1"/>
    <col min="6913" max="6913" width="26.625" customWidth="1"/>
    <col min="6923" max="6923" width="4.625" customWidth="1"/>
    <col min="7169" max="7169" width="26.625" customWidth="1"/>
    <col min="7179" max="7179" width="4.625" customWidth="1"/>
    <col min="7425" max="7425" width="26.625" customWidth="1"/>
    <col min="7435" max="7435" width="4.625" customWidth="1"/>
    <col min="7681" max="7681" width="26.625" customWidth="1"/>
    <col min="7691" max="7691" width="4.625" customWidth="1"/>
    <col min="7937" max="7937" width="26.625" customWidth="1"/>
    <col min="7947" max="7947" width="4.625" customWidth="1"/>
    <col min="8193" max="8193" width="26.625" customWidth="1"/>
    <col min="8203" max="8203" width="4.625" customWidth="1"/>
    <col min="8449" max="8449" width="26.625" customWidth="1"/>
    <col min="8459" max="8459" width="4.625" customWidth="1"/>
    <col min="8705" max="8705" width="26.625" customWidth="1"/>
    <col min="8715" max="8715" width="4.625" customWidth="1"/>
    <col min="8961" max="8961" width="26.625" customWidth="1"/>
    <col min="8971" max="8971" width="4.625" customWidth="1"/>
    <col min="9217" max="9217" width="26.625" customWidth="1"/>
    <col min="9227" max="9227" width="4.625" customWidth="1"/>
    <col min="9473" max="9473" width="26.625" customWidth="1"/>
    <col min="9483" max="9483" width="4.625" customWidth="1"/>
    <col min="9729" max="9729" width="26.625" customWidth="1"/>
    <col min="9739" max="9739" width="4.625" customWidth="1"/>
    <col min="9985" max="9985" width="26.625" customWidth="1"/>
    <col min="9995" max="9995" width="4.625" customWidth="1"/>
    <col min="10241" max="10241" width="26.625" customWidth="1"/>
    <col min="10251" max="10251" width="4.625" customWidth="1"/>
    <col min="10497" max="10497" width="26.625" customWidth="1"/>
    <col min="10507" max="10507" width="4.625" customWidth="1"/>
    <col min="10753" max="10753" width="26.625" customWidth="1"/>
    <col min="10763" max="10763" width="4.625" customWidth="1"/>
    <col min="11009" max="11009" width="26.625" customWidth="1"/>
    <col min="11019" max="11019" width="4.625" customWidth="1"/>
    <col min="11265" max="11265" width="26.625" customWidth="1"/>
    <col min="11275" max="11275" width="4.625" customWidth="1"/>
    <col min="11521" max="11521" width="26.625" customWidth="1"/>
    <col min="11531" max="11531" width="4.625" customWidth="1"/>
    <col min="11777" max="11777" width="26.625" customWidth="1"/>
    <col min="11787" max="11787" width="4.625" customWidth="1"/>
    <col min="12033" max="12033" width="26.625" customWidth="1"/>
    <col min="12043" max="12043" width="4.625" customWidth="1"/>
    <col min="12289" max="12289" width="26.625" customWidth="1"/>
    <col min="12299" max="12299" width="4.625" customWidth="1"/>
    <col min="12545" max="12545" width="26.625" customWidth="1"/>
    <col min="12555" max="12555" width="4.625" customWidth="1"/>
    <col min="12801" max="12801" width="26.625" customWidth="1"/>
    <col min="12811" max="12811" width="4.625" customWidth="1"/>
    <col min="13057" max="13057" width="26.625" customWidth="1"/>
    <col min="13067" max="13067" width="4.625" customWidth="1"/>
    <col min="13313" max="13313" width="26.625" customWidth="1"/>
    <col min="13323" max="13323" width="4.625" customWidth="1"/>
    <col min="13569" max="13569" width="26.625" customWidth="1"/>
    <col min="13579" max="13579" width="4.625" customWidth="1"/>
    <col min="13825" max="13825" width="26.625" customWidth="1"/>
    <col min="13835" max="13835" width="4.625" customWidth="1"/>
    <col min="14081" max="14081" width="26.625" customWidth="1"/>
    <col min="14091" max="14091" width="4.625" customWidth="1"/>
    <col min="14337" max="14337" width="26.625" customWidth="1"/>
    <col min="14347" max="14347" width="4.625" customWidth="1"/>
    <col min="14593" max="14593" width="26.625" customWidth="1"/>
    <col min="14603" max="14603" width="4.625" customWidth="1"/>
    <col min="14849" max="14849" width="26.625" customWidth="1"/>
    <col min="14859" max="14859" width="4.625" customWidth="1"/>
    <col min="15105" max="15105" width="26.625" customWidth="1"/>
    <col min="15115" max="15115" width="4.625" customWidth="1"/>
    <col min="15361" max="15361" width="26.625" customWidth="1"/>
    <col min="15371" max="15371" width="4.625" customWidth="1"/>
    <col min="15617" max="15617" width="26.625" customWidth="1"/>
    <col min="15627" max="15627" width="4.625" customWidth="1"/>
    <col min="15873" max="15873" width="26.625" customWidth="1"/>
    <col min="15883" max="15883" width="4.625" customWidth="1"/>
    <col min="16129" max="16129" width="26.625" customWidth="1"/>
    <col min="16139" max="16139" width="4.625" customWidth="1"/>
  </cols>
  <sheetData>
    <row r="1" spans="1:20" ht="14.25" thickBot="1">
      <c r="A1" s="41" t="s">
        <v>44</v>
      </c>
      <c r="B1" s="7"/>
      <c r="C1" s="7"/>
      <c r="D1" s="7"/>
      <c r="E1" s="7"/>
      <c r="F1" s="7"/>
      <c r="G1" s="7"/>
      <c r="H1" s="7"/>
      <c r="I1" s="7"/>
      <c r="J1" s="7"/>
      <c r="K1" s="7"/>
    </row>
    <row r="2" spans="1:20" ht="14.25" thickBot="1">
      <c r="A2" s="7"/>
      <c r="B2" s="42"/>
      <c r="C2" s="7" t="s">
        <v>142</v>
      </c>
      <c r="D2" s="7"/>
      <c r="E2" s="7"/>
      <c r="F2" s="7"/>
      <c r="G2" s="7"/>
      <c r="H2" s="7"/>
      <c r="I2" s="7"/>
      <c r="J2" s="7"/>
      <c r="K2" s="7"/>
    </row>
    <row r="3" spans="1:20" ht="14.25" thickBot="1">
      <c r="A3" s="7"/>
      <c r="B3" s="43"/>
      <c r="C3" s="7" t="s">
        <v>141</v>
      </c>
      <c r="D3" s="7"/>
      <c r="E3" s="7"/>
      <c r="F3" s="7"/>
      <c r="G3" s="7"/>
      <c r="H3" s="7"/>
      <c r="I3" s="7"/>
      <c r="J3" s="7"/>
      <c r="K3" s="7"/>
    </row>
    <row r="4" spans="1:20">
      <c r="A4" s="41" t="s">
        <v>586</v>
      </c>
      <c r="B4" s="7"/>
      <c r="C4" s="7"/>
      <c r="D4" s="7"/>
      <c r="E4" s="7"/>
      <c r="F4" s="7"/>
      <c r="G4" s="7"/>
      <c r="H4" s="7"/>
      <c r="I4" s="7"/>
      <c r="J4" s="7"/>
      <c r="K4" s="7"/>
      <c r="M4" t="s">
        <v>587</v>
      </c>
      <c r="T4" t="s">
        <v>588</v>
      </c>
    </row>
    <row r="5" spans="1:20" ht="14.25" thickBot="1">
      <c r="A5" s="317" t="s">
        <v>589</v>
      </c>
      <c r="B5" s="328" t="s">
        <v>45</v>
      </c>
      <c r="C5" s="356"/>
      <c r="D5" s="357"/>
      <c r="E5" s="328" t="s">
        <v>46</v>
      </c>
      <c r="F5" s="356"/>
      <c r="G5" s="357"/>
      <c r="H5" s="328" t="s">
        <v>29</v>
      </c>
      <c r="I5" s="356"/>
      <c r="J5" s="357"/>
      <c r="K5" s="7"/>
      <c r="M5" t="s">
        <v>590</v>
      </c>
      <c r="T5" t="s">
        <v>591</v>
      </c>
    </row>
    <row r="6" spans="1:20" ht="14.25" thickTop="1">
      <c r="A6" s="44" t="s">
        <v>592</v>
      </c>
      <c r="B6" s="364" t="s">
        <v>273</v>
      </c>
      <c r="C6" s="365"/>
      <c r="D6" s="366"/>
      <c r="E6" s="367" t="s">
        <v>274</v>
      </c>
      <c r="F6" s="368"/>
      <c r="G6" s="369"/>
      <c r="H6" s="370" t="s">
        <v>741</v>
      </c>
      <c r="I6" s="371"/>
      <c r="J6" s="372"/>
      <c r="K6" s="7"/>
      <c r="M6" t="s">
        <v>41</v>
      </c>
      <c r="T6" t="s">
        <v>593</v>
      </c>
    </row>
    <row r="7" spans="1:20">
      <c r="A7" s="45" t="s">
        <v>77</v>
      </c>
      <c r="B7" s="322" t="s">
        <v>275</v>
      </c>
      <c r="C7" s="322"/>
      <c r="D7" s="322"/>
      <c r="E7" s="376" t="s">
        <v>274</v>
      </c>
      <c r="F7" s="377"/>
      <c r="G7" s="378"/>
      <c r="H7" s="373"/>
      <c r="I7" s="374"/>
      <c r="J7" s="375"/>
      <c r="K7" s="7"/>
      <c r="M7" t="s">
        <v>594</v>
      </c>
      <c r="T7" t="s">
        <v>595</v>
      </c>
    </row>
    <row r="8" spans="1:20">
      <c r="A8" s="7"/>
      <c r="B8" s="7"/>
      <c r="C8" s="7"/>
      <c r="D8" s="7"/>
      <c r="E8" s="7"/>
      <c r="F8" s="7"/>
      <c r="G8" s="7"/>
      <c r="H8" s="7"/>
      <c r="I8" s="7"/>
      <c r="J8" s="7"/>
      <c r="K8" s="7"/>
      <c r="M8" t="s">
        <v>596</v>
      </c>
      <c r="T8" t="s">
        <v>597</v>
      </c>
    </row>
    <row r="9" spans="1:20">
      <c r="A9" s="41" t="s">
        <v>43</v>
      </c>
      <c r="B9" s="7"/>
      <c r="C9" s="7"/>
      <c r="D9" s="7"/>
      <c r="E9" s="7"/>
      <c r="F9" s="7"/>
      <c r="G9" s="7"/>
      <c r="H9" s="7"/>
      <c r="I9" s="7"/>
      <c r="J9" s="7"/>
      <c r="K9" s="7"/>
      <c r="T9" t="s">
        <v>598</v>
      </c>
    </row>
    <row r="10" spans="1:20" ht="14.25" thickBot="1">
      <c r="A10" s="317" t="s">
        <v>31</v>
      </c>
      <c r="B10" s="328" t="s">
        <v>48</v>
      </c>
      <c r="C10" s="357"/>
      <c r="D10" s="328" t="s">
        <v>29</v>
      </c>
      <c r="E10" s="356"/>
      <c r="F10" s="356"/>
      <c r="G10" s="356"/>
      <c r="H10" s="356"/>
      <c r="I10" s="356"/>
      <c r="J10" s="357"/>
      <c r="K10" s="7"/>
      <c r="M10" t="s">
        <v>47</v>
      </c>
      <c r="T10" t="s">
        <v>599</v>
      </c>
    </row>
    <row r="11" spans="1:20" ht="14.25" thickTop="1">
      <c r="A11" s="44" t="s">
        <v>76</v>
      </c>
      <c r="B11" s="329" t="s">
        <v>276</v>
      </c>
      <c r="C11" s="329"/>
      <c r="D11" s="358"/>
      <c r="E11" s="359"/>
      <c r="F11" s="359"/>
      <c r="G11" s="359"/>
      <c r="H11" s="359"/>
      <c r="I11" s="359"/>
      <c r="J11" s="360"/>
      <c r="K11" s="7"/>
      <c r="M11" t="s">
        <v>600</v>
      </c>
      <c r="N11" t="s">
        <v>601</v>
      </c>
      <c r="O11" t="s">
        <v>602</v>
      </c>
      <c r="Q11" t="s">
        <v>603</v>
      </c>
      <c r="S11">
        <v>1</v>
      </c>
      <c r="T11" t="s">
        <v>604</v>
      </c>
    </row>
    <row r="12" spans="1:20">
      <c r="A12" s="45" t="s">
        <v>75</v>
      </c>
      <c r="B12" s="322" t="s">
        <v>277</v>
      </c>
      <c r="C12" s="322"/>
      <c r="D12" s="358"/>
      <c r="E12" s="359"/>
      <c r="F12" s="359"/>
      <c r="G12" s="359"/>
      <c r="H12" s="359"/>
      <c r="I12" s="359"/>
      <c r="J12" s="360"/>
      <c r="K12" s="7"/>
      <c r="O12" t="s">
        <v>605</v>
      </c>
      <c r="Q12" t="s">
        <v>606</v>
      </c>
      <c r="S12">
        <v>0.1</v>
      </c>
      <c r="T12" t="s">
        <v>607</v>
      </c>
    </row>
    <row r="13" spans="1:20">
      <c r="A13" s="45" t="s">
        <v>74</v>
      </c>
      <c r="B13" s="322" t="s">
        <v>568</v>
      </c>
      <c r="C13" s="322"/>
      <c r="D13" s="358"/>
      <c r="E13" s="359"/>
      <c r="F13" s="359"/>
      <c r="G13" s="359"/>
      <c r="H13" s="359"/>
      <c r="I13" s="359"/>
      <c r="J13" s="360"/>
      <c r="K13" s="7"/>
      <c r="O13" t="s">
        <v>608</v>
      </c>
      <c r="Q13" t="s">
        <v>609</v>
      </c>
      <c r="T13" t="s">
        <v>610</v>
      </c>
    </row>
    <row r="14" spans="1:20">
      <c r="A14" s="45" t="s">
        <v>66</v>
      </c>
      <c r="B14" s="322" t="s">
        <v>569</v>
      </c>
      <c r="C14" s="322"/>
      <c r="D14" s="358"/>
      <c r="E14" s="359"/>
      <c r="F14" s="359"/>
      <c r="G14" s="359"/>
      <c r="H14" s="359"/>
      <c r="I14" s="359"/>
      <c r="J14" s="360"/>
      <c r="K14" s="7"/>
      <c r="Q14" t="s">
        <v>611</v>
      </c>
      <c r="T14" t="s">
        <v>612</v>
      </c>
    </row>
    <row r="15" spans="1:20">
      <c r="A15" s="46" t="s">
        <v>67</v>
      </c>
      <c r="B15" s="322">
        <v>1</v>
      </c>
      <c r="C15" s="322"/>
      <c r="D15" s="361"/>
      <c r="E15" s="362"/>
      <c r="F15" s="362"/>
      <c r="G15" s="362"/>
      <c r="H15" s="362"/>
      <c r="I15" s="362"/>
      <c r="J15" s="363"/>
      <c r="K15" s="7"/>
      <c r="Q15" t="s">
        <v>613</v>
      </c>
    </row>
    <row r="16" spans="1:20">
      <c r="A16" s="47"/>
      <c r="B16" s="48"/>
      <c r="C16" s="48"/>
      <c r="D16" s="49"/>
      <c r="E16" s="49"/>
      <c r="F16" s="7"/>
      <c r="G16" s="7"/>
      <c r="H16" s="7"/>
      <c r="I16" s="7"/>
      <c r="J16" s="7"/>
      <c r="K16" s="7"/>
      <c r="Q16" t="s">
        <v>614</v>
      </c>
    </row>
    <row r="17" spans="1:24">
      <c r="A17" s="41" t="s">
        <v>49</v>
      </c>
      <c r="B17" s="7"/>
      <c r="C17" s="7"/>
      <c r="D17" s="7"/>
      <c r="E17" s="7"/>
      <c r="F17" s="7"/>
      <c r="G17" s="7"/>
      <c r="H17" s="7"/>
      <c r="I17" s="7"/>
      <c r="J17" s="7"/>
      <c r="K17" s="7"/>
      <c r="Q17" t="s">
        <v>615</v>
      </c>
    </row>
    <row r="18" spans="1:24" ht="14.25" thickBot="1">
      <c r="A18" s="317" t="s">
        <v>31</v>
      </c>
      <c r="B18" s="328" t="s">
        <v>48</v>
      </c>
      <c r="C18" s="356"/>
      <c r="D18" s="327" t="s">
        <v>29</v>
      </c>
      <c r="E18" s="327"/>
      <c r="F18" s="327"/>
      <c r="G18" s="327"/>
      <c r="H18" s="327"/>
      <c r="I18" s="327"/>
      <c r="J18" s="327"/>
      <c r="K18" s="7"/>
      <c r="Q18" t="s">
        <v>616</v>
      </c>
    </row>
    <row r="19" spans="1:24" ht="14.25" customHeight="1" thickTop="1">
      <c r="A19" s="44" t="s">
        <v>100</v>
      </c>
      <c r="B19" s="334" t="s">
        <v>40</v>
      </c>
      <c r="C19" s="335"/>
      <c r="D19" s="331" t="s">
        <v>570</v>
      </c>
      <c r="E19" s="331"/>
      <c r="F19" s="331"/>
      <c r="G19" s="331"/>
      <c r="H19" s="331"/>
      <c r="I19" s="331"/>
      <c r="J19" s="331"/>
      <c r="K19" s="7"/>
    </row>
    <row r="20" spans="1:24">
      <c r="A20" s="45" t="s">
        <v>68</v>
      </c>
      <c r="B20" s="345" t="s">
        <v>278</v>
      </c>
      <c r="C20" s="346"/>
      <c r="D20" s="332"/>
      <c r="E20" s="332"/>
      <c r="F20" s="332"/>
      <c r="G20" s="332"/>
      <c r="H20" s="332"/>
      <c r="I20" s="332"/>
      <c r="J20" s="332"/>
      <c r="K20" s="7"/>
    </row>
    <row r="21" spans="1:24">
      <c r="A21" s="45" t="s">
        <v>108</v>
      </c>
      <c r="B21" s="346" t="s">
        <v>279</v>
      </c>
      <c r="C21" s="352"/>
      <c r="D21" s="332"/>
      <c r="E21" s="332"/>
      <c r="F21" s="332"/>
      <c r="G21" s="332"/>
      <c r="H21" s="332"/>
      <c r="I21" s="332"/>
      <c r="J21" s="332"/>
      <c r="K21" s="7"/>
    </row>
    <row r="22" spans="1:24">
      <c r="A22" s="45" t="s">
        <v>69</v>
      </c>
      <c r="B22" s="345">
        <v>10</v>
      </c>
      <c r="C22" s="346"/>
      <c r="D22" s="332"/>
      <c r="E22" s="332"/>
      <c r="F22" s="332"/>
      <c r="G22" s="332"/>
      <c r="H22" s="332"/>
      <c r="I22" s="332"/>
      <c r="J22" s="332"/>
      <c r="K22" s="7"/>
      <c r="M22" t="s">
        <v>617</v>
      </c>
      <c r="N22" s="3" t="s">
        <v>618</v>
      </c>
      <c r="O22" t="s">
        <v>619</v>
      </c>
      <c r="P22">
        <v>8</v>
      </c>
      <c r="Q22" t="s">
        <v>50</v>
      </c>
      <c r="R22">
        <v>10</v>
      </c>
      <c r="T22" t="s">
        <v>620</v>
      </c>
      <c r="W22" t="s">
        <v>621</v>
      </c>
      <c r="X22" t="s">
        <v>622</v>
      </c>
    </row>
    <row r="23" spans="1:24">
      <c r="A23" s="45" t="s">
        <v>70</v>
      </c>
      <c r="B23" s="345" t="s">
        <v>52</v>
      </c>
      <c r="C23" s="346"/>
      <c r="D23" s="332"/>
      <c r="E23" s="332"/>
      <c r="F23" s="332"/>
      <c r="G23" s="332"/>
      <c r="H23" s="332"/>
      <c r="I23" s="332"/>
      <c r="J23" s="332"/>
      <c r="K23" s="7"/>
      <c r="M23" t="s">
        <v>40</v>
      </c>
      <c r="N23" s="3" t="s">
        <v>623</v>
      </c>
      <c r="O23" t="s">
        <v>624</v>
      </c>
      <c r="P23">
        <v>10</v>
      </c>
      <c r="Q23" t="s">
        <v>51</v>
      </c>
      <c r="R23">
        <v>15</v>
      </c>
      <c r="T23" t="s">
        <v>625</v>
      </c>
      <c r="W23" t="s">
        <v>54</v>
      </c>
      <c r="X23" t="s">
        <v>626</v>
      </c>
    </row>
    <row r="24" spans="1:24">
      <c r="A24" s="45" t="s">
        <v>71</v>
      </c>
      <c r="B24" s="345">
        <v>20</v>
      </c>
      <c r="C24" s="346"/>
      <c r="D24" s="332"/>
      <c r="E24" s="332"/>
      <c r="F24" s="332"/>
      <c r="G24" s="332"/>
      <c r="H24" s="332"/>
      <c r="I24" s="332"/>
      <c r="J24" s="332"/>
      <c r="K24" s="7"/>
      <c r="P24">
        <v>15</v>
      </c>
      <c r="Q24" t="s">
        <v>52</v>
      </c>
      <c r="R24">
        <v>20</v>
      </c>
      <c r="T24" t="s">
        <v>53</v>
      </c>
      <c r="W24" t="s">
        <v>627</v>
      </c>
      <c r="X24" t="s">
        <v>628</v>
      </c>
    </row>
    <row r="25" spans="1:24">
      <c r="A25" s="46" t="s">
        <v>72</v>
      </c>
      <c r="B25" s="347"/>
      <c r="C25" s="347"/>
      <c r="D25" s="332"/>
      <c r="E25" s="332"/>
      <c r="F25" s="332"/>
      <c r="G25" s="332"/>
      <c r="H25" s="332"/>
      <c r="I25" s="332"/>
      <c r="J25" s="332"/>
      <c r="K25" s="7"/>
      <c r="P25">
        <v>20</v>
      </c>
      <c r="R25">
        <v>60</v>
      </c>
      <c r="T25" t="s">
        <v>629</v>
      </c>
      <c r="X25" t="s">
        <v>630</v>
      </c>
    </row>
    <row r="26" spans="1:24">
      <c r="A26" s="46" t="s">
        <v>631</v>
      </c>
      <c r="B26" s="346" t="s">
        <v>571</v>
      </c>
      <c r="C26" s="352"/>
      <c r="D26" s="332"/>
      <c r="E26" s="332"/>
      <c r="F26" s="332"/>
      <c r="G26" s="332"/>
      <c r="H26" s="332"/>
      <c r="I26" s="332"/>
      <c r="J26" s="332"/>
      <c r="K26" s="7"/>
      <c r="P26">
        <v>25</v>
      </c>
      <c r="T26" t="s">
        <v>632</v>
      </c>
      <c r="X26" t="s">
        <v>633</v>
      </c>
    </row>
    <row r="27" spans="1:24">
      <c r="A27" s="46" t="s">
        <v>121</v>
      </c>
      <c r="B27" s="346" t="s">
        <v>572</v>
      </c>
      <c r="C27" s="352"/>
      <c r="D27" s="332"/>
      <c r="E27" s="332"/>
      <c r="F27" s="332"/>
      <c r="G27" s="332"/>
      <c r="H27" s="332"/>
      <c r="I27" s="332"/>
      <c r="J27" s="332"/>
      <c r="K27" s="7"/>
      <c r="T27" t="s">
        <v>634</v>
      </c>
      <c r="X27" t="s">
        <v>635</v>
      </c>
    </row>
    <row r="28" spans="1:24">
      <c r="A28" s="46" t="s">
        <v>122</v>
      </c>
      <c r="B28" s="349" t="s">
        <v>748</v>
      </c>
      <c r="C28" s="355"/>
      <c r="D28" s="332"/>
      <c r="E28" s="332"/>
      <c r="F28" s="332"/>
      <c r="G28" s="332"/>
      <c r="H28" s="332"/>
      <c r="I28" s="332"/>
      <c r="J28" s="332"/>
      <c r="K28" s="7"/>
      <c r="T28" t="s">
        <v>636</v>
      </c>
      <c r="X28" t="s">
        <v>637</v>
      </c>
    </row>
    <row r="29" spans="1:24">
      <c r="A29" s="46" t="s">
        <v>73</v>
      </c>
      <c r="B29" s="345" t="s">
        <v>743</v>
      </c>
      <c r="C29" s="346"/>
      <c r="D29" s="332"/>
      <c r="E29" s="332"/>
      <c r="F29" s="332"/>
      <c r="G29" s="332"/>
      <c r="H29" s="332"/>
      <c r="I29" s="332"/>
      <c r="J29" s="332"/>
      <c r="K29" s="7"/>
      <c r="T29" t="s">
        <v>638</v>
      </c>
      <c r="X29" t="s">
        <v>639</v>
      </c>
    </row>
    <row r="30" spans="1:24">
      <c r="A30" s="45" t="s">
        <v>178</v>
      </c>
      <c r="B30" s="345" t="s">
        <v>742</v>
      </c>
      <c r="C30" s="346"/>
      <c r="D30" s="332"/>
      <c r="E30" s="332"/>
      <c r="F30" s="332"/>
      <c r="G30" s="332"/>
      <c r="H30" s="332"/>
      <c r="I30" s="332"/>
      <c r="J30" s="332"/>
      <c r="K30" s="7"/>
      <c r="X30" t="s">
        <v>640</v>
      </c>
    </row>
    <row r="31" spans="1:24">
      <c r="A31" s="46" t="s">
        <v>179</v>
      </c>
      <c r="B31" s="345" t="s">
        <v>742</v>
      </c>
      <c r="C31" s="346"/>
      <c r="D31" s="332"/>
      <c r="E31" s="332"/>
      <c r="F31" s="332"/>
      <c r="G31" s="332"/>
      <c r="H31" s="332"/>
      <c r="I31" s="332"/>
      <c r="J31" s="332"/>
      <c r="K31" s="7"/>
      <c r="X31" t="s">
        <v>641</v>
      </c>
    </row>
    <row r="32" spans="1:24">
      <c r="A32" s="7"/>
      <c r="B32" s="7"/>
      <c r="C32" s="7"/>
      <c r="D32" s="7"/>
      <c r="E32" s="7"/>
      <c r="F32" s="7"/>
      <c r="G32" s="7"/>
      <c r="H32" s="7"/>
      <c r="I32" s="7"/>
      <c r="J32" s="7"/>
      <c r="K32" s="7"/>
    </row>
    <row r="33" spans="1:32">
      <c r="A33" s="41" t="s">
        <v>56</v>
      </c>
      <c r="B33" s="7"/>
      <c r="C33" s="7"/>
      <c r="D33" s="7"/>
      <c r="E33" s="7"/>
      <c r="F33" s="7"/>
      <c r="G33" s="7"/>
      <c r="H33" s="7"/>
      <c r="I33" s="7"/>
      <c r="J33" s="7"/>
      <c r="K33" s="7"/>
    </row>
    <row r="34" spans="1:32" ht="14.25" thickBot="1">
      <c r="A34" s="317" t="s">
        <v>31</v>
      </c>
      <c r="B34" s="327" t="s">
        <v>48</v>
      </c>
      <c r="C34" s="328"/>
      <c r="D34" s="327" t="s">
        <v>29</v>
      </c>
      <c r="E34" s="327"/>
      <c r="F34" s="327"/>
      <c r="G34" s="327"/>
      <c r="H34" s="327"/>
      <c r="I34" s="327"/>
      <c r="J34" s="327"/>
      <c r="K34" s="7"/>
    </row>
    <row r="35" spans="1:32" ht="14.25" customHeight="1" thickTop="1">
      <c r="A35" s="44" t="s">
        <v>101</v>
      </c>
      <c r="B35" s="334" t="s">
        <v>280</v>
      </c>
      <c r="C35" s="335"/>
      <c r="D35" s="354" t="s">
        <v>573</v>
      </c>
      <c r="E35" s="331"/>
      <c r="F35" s="331"/>
      <c r="G35" s="331"/>
      <c r="H35" s="331"/>
      <c r="I35" s="331"/>
      <c r="J35" s="331"/>
      <c r="K35" s="7"/>
      <c r="S35" t="s">
        <v>642</v>
      </c>
      <c r="U35" t="s">
        <v>643</v>
      </c>
      <c r="W35" t="s">
        <v>644</v>
      </c>
      <c r="Y35" t="s">
        <v>645</v>
      </c>
      <c r="AA35" t="s">
        <v>646</v>
      </c>
      <c r="AC35" t="s">
        <v>647</v>
      </c>
      <c r="AE35" t="s">
        <v>648</v>
      </c>
    </row>
    <row r="36" spans="1:32">
      <c r="A36" s="45" t="s">
        <v>102</v>
      </c>
      <c r="B36" s="345">
        <v>350</v>
      </c>
      <c r="C36" s="346"/>
      <c r="D36" s="332"/>
      <c r="E36" s="332"/>
      <c r="F36" s="332"/>
      <c r="G36" s="332"/>
      <c r="H36" s="332"/>
      <c r="I36" s="332"/>
      <c r="J36" s="332"/>
      <c r="K36" s="7"/>
      <c r="M36" t="s">
        <v>649</v>
      </c>
      <c r="N36">
        <v>300</v>
      </c>
      <c r="O36" t="s">
        <v>57</v>
      </c>
      <c r="P36" t="s">
        <v>650</v>
      </c>
      <c r="Q36" t="s">
        <v>60</v>
      </c>
      <c r="R36" t="s">
        <v>651</v>
      </c>
      <c r="S36">
        <v>120</v>
      </c>
      <c r="T36" t="s">
        <v>652</v>
      </c>
      <c r="U36">
        <v>250</v>
      </c>
      <c r="V36" t="s">
        <v>652</v>
      </c>
      <c r="W36">
        <v>450</v>
      </c>
      <c r="X36" t="s">
        <v>652</v>
      </c>
      <c r="Y36">
        <v>550</v>
      </c>
      <c r="Z36">
        <v>140</v>
      </c>
      <c r="AA36">
        <v>550</v>
      </c>
      <c r="AB36" t="s">
        <v>652</v>
      </c>
      <c r="AC36">
        <v>700</v>
      </c>
      <c r="AD36">
        <v>140</v>
      </c>
      <c r="AE36">
        <v>800</v>
      </c>
      <c r="AF36" t="s">
        <v>652</v>
      </c>
    </row>
    <row r="37" spans="1:32">
      <c r="A37" s="45" t="s">
        <v>103</v>
      </c>
      <c r="B37" s="345" t="s">
        <v>57</v>
      </c>
      <c r="C37" s="346"/>
      <c r="D37" s="332"/>
      <c r="E37" s="332"/>
      <c r="F37" s="332"/>
      <c r="G37" s="332"/>
      <c r="H37" s="332"/>
      <c r="I37" s="332"/>
      <c r="J37" s="332"/>
      <c r="K37" s="7"/>
      <c r="M37" t="s">
        <v>653</v>
      </c>
      <c r="N37">
        <v>350</v>
      </c>
      <c r="O37" t="s">
        <v>58</v>
      </c>
      <c r="P37" t="s">
        <v>654</v>
      </c>
      <c r="Q37" t="s">
        <v>655</v>
      </c>
      <c r="R37" t="s">
        <v>656</v>
      </c>
      <c r="S37">
        <v>140</v>
      </c>
      <c r="T37">
        <v>160</v>
      </c>
      <c r="U37">
        <v>280</v>
      </c>
      <c r="V37">
        <v>160</v>
      </c>
      <c r="W37">
        <v>480</v>
      </c>
      <c r="X37">
        <v>180</v>
      </c>
      <c r="Y37">
        <v>580</v>
      </c>
      <c r="Z37" t="s">
        <v>652</v>
      </c>
      <c r="AA37">
        <v>580</v>
      </c>
      <c r="AB37">
        <v>240</v>
      </c>
      <c r="AC37">
        <v>740</v>
      </c>
      <c r="AD37" t="s">
        <v>652</v>
      </c>
      <c r="AE37">
        <v>840</v>
      </c>
      <c r="AF37">
        <v>160</v>
      </c>
    </row>
    <row r="38" spans="1:32">
      <c r="A38" s="45" t="s">
        <v>104</v>
      </c>
      <c r="B38" s="345" t="s">
        <v>574</v>
      </c>
      <c r="C38" s="346"/>
      <c r="D38" s="332"/>
      <c r="E38" s="332"/>
      <c r="F38" s="332"/>
      <c r="G38" s="332"/>
      <c r="H38" s="332"/>
      <c r="I38" s="332"/>
      <c r="J38" s="332"/>
      <c r="K38" s="7"/>
      <c r="N38">
        <v>550</v>
      </c>
      <c r="Q38" t="s">
        <v>59</v>
      </c>
      <c r="T38">
        <v>180</v>
      </c>
      <c r="V38">
        <v>180</v>
      </c>
      <c r="X38">
        <v>200</v>
      </c>
      <c r="Z38">
        <v>180</v>
      </c>
      <c r="AB38">
        <v>480</v>
      </c>
      <c r="AD38">
        <v>210</v>
      </c>
      <c r="AF38">
        <v>210</v>
      </c>
    </row>
    <row r="39" spans="1:32">
      <c r="A39" s="45" t="s">
        <v>105</v>
      </c>
      <c r="B39" s="345" t="s">
        <v>60</v>
      </c>
      <c r="C39" s="346"/>
      <c r="D39" s="332"/>
      <c r="E39" s="332"/>
      <c r="F39" s="332"/>
      <c r="G39" s="332"/>
      <c r="H39" s="332"/>
      <c r="I39" s="332"/>
      <c r="J39" s="332"/>
      <c r="K39" s="7"/>
      <c r="N39">
        <v>900</v>
      </c>
      <c r="Q39" t="s">
        <v>657</v>
      </c>
    </row>
    <row r="40" spans="1:32">
      <c r="A40" s="45" t="s">
        <v>106</v>
      </c>
      <c r="B40" s="345" t="s">
        <v>281</v>
      </c>
      <c r="C40" s="346"/>
      <c r="D40" s="332"/>
      <c r="E40" s="332"/>
      <c r="F40" s="332"/>
      <c r="G40" s="332"/>
      <c r="H40" s="332"/>
      <c r="I40" s="332"/>
      <c r="J40" s="332"/>
      <c r="K40" s="7"/>
      <c r="Q40" s="3" t="s">
        <v>658</v>
      </c>
    </row>
    <row r="41" spans="1:32" ht="14.25" thickBot="1">
      <c r="A41" s="45" t="s">
        <v>107</v>
      </c>
      <c r="B41" s="317" t="s">
        <v>42</v>
      </c>
      <c r="C41" s="316" t="s">
        <v>61</v>
      </c>
      <c r="D41" s="332"/>
      <c r="E41" s="332"/>
      <c r="F41" s="332"/>
      <c r="G41" s="332"/>
      <c r="H41" s="332"/>
      <c r="I41" s="332"/>
      <c r="J41" s="332"/>
      <c r="K41" s="7"/>
    </row>
    <row r="42" spans="1:32" ht="14.25" thickTop="1">
      <c r="A42" s="46" t="s">
        <v>659</v>
      </c>
      <c r="B42" s="50">
        <v>120</v>
      </c>
      <c r="C42" s="51"/>
      <c r="D42" s="332"/>
      <c r="E42" s="332"/>
      <c r="F42" s="332"/>
      <c r="G42" s="332"/>
      <c r="H42" s="332"/>
      <c r="I42" s="332"/>
      <c r="J42" s="332"/>
      <c r="K42" s="7"/>
    </row>
    <row r="43" spans="1:32">
      <c r="A43" s="46" t="s">
        <v>660</v>
      </c>
      <c r="B43" s="52">
        <v>250</v>
      </c>
      <c r="C43" s="53"/>
      <c r="D43" s="332"/>
      <c r="E43" s="332"/>
      <c r="F43" s="332"/>
      <c r="G43" s="332"/>
      <c r="H43" s="332"/>
      <c r="I43" s="332"/>
      <c r="J43" s="332"/>
      <c r="K43" s="7"/>
    </row>
    <row r="44" spans="1:32">
      <c r="A44" s="46" t="s">
        <v>661</v>
      </c>
      <c r="B44" s="52">
        <v>450</v>
      </c>
      <c r="C44" s="53"/>
      <c r="D44" s="332"/>
      <c r="E44" s="332"/>
      <c r="F44" s="332"/>
      <c r="G44" s="332"/>
      <c r="H44" s="332"/>
      <c r="I44" s="332"/>
      <c r="J44" s="332"/>
      <c r="K44" s="7"/>
    </row>
    <row r="45" spans="1:32">
      <c r="A45" s="46" t="s">
        <v>662</v>
      </c>
      <c r="B45" s="52">
        <v>550</v>
      </c>
      <c r="C45" s="53"/>
      <c r="D45" s="332"/>
      <c r="E45" s="332"/>
      <c r="F45" s="332"/>
      <c r="G45" s="332"/>
      <c r="H45" s="332"/>
      <c r="I45" s="332"/>
      <c r="J45" s="332"/>
      <c r="K45" s="7"/>
    </row>
    <row r="46" spans="1:32">
      <c r="A46" s="46" t="s">
        <v>663</v>
      </c>
      <c r="B46" s="52">
        <v>550</v>
      </c>
      <c r="C46" s="53"/>
      <c r="D46" s="332"/>
      <c r="E46" s="332"/>
      <c r="F46" s="332"/>
      <c r="G46" s="332"/>
      <c r="H46" s="332"/>
      <c r="I46" s="332"/>
      <c r="J46" s="332"/>
      <c r="K46" s="7"/>
    </row>
    <row r="47" spans="1:32">
      <c r="A47" s="46" t="s">
        <v>664</v>
      </c>
      <c r="B47" s="52">
        <v>700</v>
      </c>
      <c r="C47" s="53"/>
      <c r="D47" s="332"/>
      <c r="E47" s="332"/>
      <c r="F47" s="332"/>
      <c r="G47" s="332"/>
      <c r="H47" s="332"/>
      <c r="I47" s="332"/>
      <c r="J47" s="332"/>
      <c r="K47" s="7"/>
    </row>
    <row r="48" spans="1:32">
      <c r="A48" s="46" t="s">
        <v>665</v>
      </c>
      <c r="B48" s="52">
        <v>800</v>
      </c>
      <c r="C48" s="53"/>
      <c r="D48" s="332"/>
      <c r="E48" s="332"/>
      <c r="F48" s="332"/>
      <c r="G48" s="332"/>
      <c r="H48" s="332"/>
      <c r="I48" s="332"/>
      <c r="J48" s="332"/>
      <c r="K48" s="7"/>
    </row>
    <row r="49" spans="1:26">
      <c r="A49" s="7"/>
      <c r="B49" s="7"/>
      <c r="C49" s="7"/>
      <c r="D49" s="7"/>
      <c r="E49" s="7"/>
      <c r="F49" s="7"/>
      <c r="G49" s="7"/>
      <c r="H49" s="7"/>
      <c r="I49" s="7"/>
      <c r="J49" s="7"/>
      <c r="K49" s="7"/>
      <c r="P49" t="s">
        <v>86</v>
      </c>
      <c r="Y49" s="353" t="s">
        <v>80</v>
      </c>
      <c r="Z49" s="353"/>
    </row>
    <row r="50" spans="1:26">
      <c r="A50" s="41" t="s">
        <v>55</v>
      </c>
      <c r="B50" s="7"/>
      <c r="C50" s="7"/>
      <c r="D50" s="7"/>
      <c r="E50" s="7"/>
      <c r="F50" s="7"/>
      <c r="G50" s="7"/>
      <c r="H50" s="7"/>
      <c r="I50" s="7"/>
      <c r="J50" s="7"/>
      <c r="K50" s="7"/>
      <c r="M50" t="s">
        <v>83</v>
      </c>
      <c r="N50" t="s">
        <v>78</v>
      </c>
      <c r="O50" t="s">
        <v>84</v>
      </c>
      <c r="P50" t="s">
        <v>87</v>
      </c>
      <c r="Q50" t="s">
        <v>88</v>
      </c>
      <c r="R50" t="s">
        <v>89</v>
      </c>
      <c r="S50" t="s">
        <v>90</v>
      </c>
      <c r="T50" t="s">
        <v>92</v>
      </c>
      <c r="U50" t="s">
        <v>80</v>
      </c>
      <c r="V50" t="s">
        <v>95</v>
      </c>
      <c r="W50" t="s">
        <v>96</v>
      </c>
      <c r="X50" t="s">
        <v>79</v>
      </c>
      <c r="Y50" t="s">
        <v>666</v>
      </c>
      <c r="Z50" t="s">
        <v>97</v>
      </c>
    </row>
    <row r="51" spans="1:26" ht="14.25" thickBot="1">
      <c r="A51" s="54" t="s">
        <v>31</v>
      </c>
      <c r="B51" s="327" t="s">
        <v>48</v>
      </c>
      <c r="C51" s="328"/>
      <c r="D51" s="327" t="s">
        <v>29</v>
      </c>
      <c r="E51" s="327"/>
      <c r="F51" s="327"/>
      <c r="G51" s="327"/>
      <c r="H51" s="327"/>
      <c r="I51" s="327"/>
      <c r="J51" s="327"/>
      <c r="K51" s="7"/>
    </row>
    <row r="52" spans="1:26" ht="14.25" thickTop="1">
      <c r="A52" s="44" t="s">
        <v>123</v>
      </c>
      <c r="B52" s="334" t="s">
        <v>81</v>
      </c>
      <c r="C52" s="335"/>
      <c r="D52" s="331"/>
      <c r="E52" s="331"/>
      <c r="F52" s="331"/>
      <c r="G52" s="331"/>
      <c r="H52" s="331"/>
      <c r="I52" s="331"/>
      <c r="J52" s="331"/>
      <c r="K52" s="7"/>
      <c r="M52" t="s">
        <v>81</v>
      </c>
      <c r="N52" t="s">
        <v>667</v>
      </c>
      <c r="O52" s="3" t="s">
        <v>618</v>
      </c>
      <c r="P52" t="s">
        <v>668</v>
      </c>
      <c r="Q52" t="s">
        <v>669</v>
      </c>
      <c r="R52" t="s">
        <v>669</v>
      </c>
      <c r="S52" t="s">
        <v>670</v>
      </c>
      <c r="T52" t="s">
        <v>93</v>
      </c>
      <c r="U52" t="s">
        <v>671</v>
      </c>
      <c r="V52" t="s">
        <v>672</v>
      </c>
      <c r="W52">
        <v>10</v>
      </c>
      <c r="X52" t="s">
        <v>673</v>
      </c>
      <c r="Y52" t="s">
        <v>674</v>
      </c>
      <c r="Z52" t="s">
        <v>675</v>
      </c>
    </row>
    <row r="53" spans="1:26">
      <c r="A53" s="45" t="s">
        <v>100</v>
      </c>
      <c r="B53" s="345" t="s">
        <v>282</v>
      </c>
      <c r="C53" s="346"/>
      <c r="D53" s="332"/>
      <c r="E53" s="332"/>
      <c r="F53" s="332"/>
      <c r="G53" s="332"/>
      <c r="H53" s="332"/>
      <c r="I53" s="332"/>
      <c r="J53" s="332"/>
      <c r="K53" s="7"/>
      <c r="M53" t="s">
        <v>82</v>
      </c>
      <c r="O53" s="3" t="s">
        <v>676</v>
      </c>
      <c r="P53" t="s">
        <v>677</v>
      </c>
      <c r="Q53" t="s">
        <v>678</v>
      </c>
      <c r="R53" t="s">
        <v>679</v>
      </c>
      <c r="S53" t="s">
        <v>680</v>
      </c>
      <c r="T53" t="s">
        <v>94</v>
      </c>
      <c r="U53" t="s">
        <v>681</v>
      </c>
      <c r="V53" t="s">
        <v>682</v>
      </c>
      <c r="W53">
        <v>15</v>
      </c>
      <c r="X53" t="s">
        <v>683</v>
      </c>
      <c r="Y53" t="s">
        <v>684</v>
      </c>
      <c r="Z53">
        <v>7500</v>
      </c>
    </row>
    <row r="54" spans="1:26">
      <c r="A54" s="45" t="s">
        <v>68</v>
      </c>
      <c r="B54" s="345" t="s">
        <v>575</v>
      </c>
      <c r="C54" s="346"/>
      <c r="D54" s="332"/>
      <c r="E54" s="332"/>
      <c r="F54" s="332"/>
      <c r="G54" s="332"/>
      <c r="H54" s="332"/>
      <c r="I54" s="332"/>
      <c r="J54" s="332"/>
      <c r="K54" s="7"/>
      <c r="M54" t="s">
        <v>85</v>
      </c>
      <c r="O54" s="3" t="s">
        <v>685</v>
      </c>
      <c r="P54" t="s">
        <v>91</v>
      </c>
      <c r="Q54" t="s">
        <v>686</v>
      </c>
      <c r="R54" t="s">
        <v>687</v>
      </c>
      <c r="T54" t="s">
        <v>687</v>
      </c>
      <c r="U54" t="s">
        <v>687</v>
      </c>
      <c r="V54" t="s">
        <v>688</v>
      </c>
      <c r="W54">
        <v>25</v>
      </c>
      <c r="X54" t="s">
        <v>689</v>
      </c>
      <c r="Y54" t="s">
        <v>98</v>
      </c>
      <c r="Z54" t="s">
        <v>690</v>
      </c>
    </row>
    <row r="55" spans="1:26">
      <c r="A55" s="45" t="s">
        <v>124</v>
      </c>
      <c r="B55" s="347"/>
      <c r="C55" s="347"/>
      <c r="D55" s="332"/>
      <c r="E55" s="332"/>
      <c r="F55" s="332"/>
      <c r="G55" s="332"/>
      <c r="H55" s="332"/>
      <c r="I55" s="332"/>
      <c r="J55" s="332"/>
      <c r="K55" s="7"/>
      <c r="P55" t="s">
        <v>687</v>
      </c>
      <c r="Q55" t="s">
        <v>687</v>
      </c>
      <c r="V55" t="s">
        <v>691</v>
      </c>
      <c r="W55">
        <v>50</v>
      </c>
      <c r="X55" t="s">
        <v>692</v>
      </c>
      <c r="Y55" t="s">
        <v>693</v>
      </c>
      <c r="Z55" t="s">
        <v>694</v>
      </c>
    </row>
    <row r="56" spans="1:26">
      <c r="A56" s="45" t="s">
        <v>132</v>
      </c>
      <c r="B56" s="345" t="s">
        <v>576</v>
      </c>
      <c r="C56" s="346"/>
      <c r="D56" s="332"/>
      <c r="E56" s="332"/>
      <c r="F56" s="332"/>
      <c r="G56" s="332"/>
      <c r="H56" s="332"/>
      <c r="I56" s="332"/>
      <c r="J56" s="332"/>
      <c r="K56" s="7"/>
      <c r="V56" t="s">
        <v>695</v>
      </c>
      <c r="W56" t="s">
        <v>687</v>
      </c>
      <c r="X56" t="s">
        <v>696</v>
      </c>
      <c r="Z56" t="s">
        <v>697</v>
      </c>
    </row>
    <row r="57" spans="1:26">
      <c r="A57" s="45" t="s">
        <v>131</v>
      </c>
      <c r="B57" s="345" t="s">
        <v>577</v>
      </c>
      <c r="C57" s="346"/>
      <c r="D57" s="332"/>
      <c r="E57" s="332"/>
      <c r="F57" s="332"/>
      <c r="G57" s="332"/>
      <c r="H57" s="332"/>
      <c r="I57" s="332"/>
      <c r="J57" s="332"/>
      <c r="K57" s="7"/>
      <c r="V57" s="4">
        <v>0.02</v>
      </c>
      <c r="X57" t="s">
        <v>687</v>
      </c>
      <c r="Z57" t="s">
        <v>698</v>
      </c>
    </row>
    <row r="58" spans="1:26">
      <c r="A58" s="45" t="s">
        <v>133</v>
      </c>
      <c r="B58" s="345" t="s">
        <v>578</v>
      </c>
      <c r="C58" s="346"/>
      <c r="D58" s="332"/>
      <c r="E58" s="332"/>
      <c r="F58" s="332"/>
      <c r="G58" s="332"/>
      <c r="H58" s="332"/>
      <c r="I58" s="332"/>
      <c r="J58" s="332"/>
      <c r="K58" s="7"/>
      <c r="V58" t="s">
        <v>699</v>
      </c>
      <c r="Z58" t="s">
        <v>700</v>
      </c>
    </row>
    <row r="59" spans="1:26">
      <c r="A59" s="45" t="s">
        <v>134</v>
      </c>
      <c r="B59" s="345" t="s">
        <v>443</v>
      </c>
      <c r="C59" s="346"/>
      <c r="D59" s="332"/>
      <c r="E59" s="332"/>
      <c r="F59" s="332"/>
      <c r="G59" s="332"/>
      <c r="H59" s="332"/>
      <c r="I59" s="332"/>
      <c r="J59" s="332"/>
      <c r="K59" s="7"/>
      <c r="V59" t="s">
        <v>687</v>
      </c>
      <c r="Z59" t="s">
        <v>701</v>
      </c>
    </row>
    <row r="60" spans="1:26">
      <c r="A60" s="45" t="s">
        <v>125</v>
      </c>
      <c r="B60" s="345" t="s">
        <v>93</v>
      </c>
      <c r="C60" s="346"/>
      <c r="D60" s="332"/>
      <c r="E60" s="332"/>
      <c r="F60" s="332"/>
      <c r="G60" s="332"/>
      <c r="H60" s="332"/>
      <c r="I60" s="332"/>
      <c r="J60" s="332"/>
      <c r="K60" s="7"/>
    </row>
    <row r="61" spans="1:26">
      <c r="A61" s="45" t="s">
        <v>135</v>
      </c>
      <c r="B61" s="345" t="s">
        <v>579</v>
      </c>
      <c r="C61" s="346"/>
      <c r="D61" s="332"/>
      <c r="E61" s="332"/>
      <c r="F61" s="332"/>
      <c r="G61" s="332"/>
      <c r="H61" s="332"/>
      <c r="I61" s="332"/>
      <c r="J61" s="332"/>
      <c r="K61" s="7"/>
    </row>
    <row r="62" spans="1:26">
      <c r="A62" s="45" t="s">
        <v>126</v>
      </c>
      <c r="B62" s="345" t="s">
        <v>580</v>
      </c>
      <c r="C62" s="346"/>
      <c r="D62" s="332"/>
      <c r="E62" s="332"/>
      <c r="F62" s="332"/>
      <c r="G62" s="332"/>
      <c r="H62" s="332"/>
      <c r="I62" s="332"/>
      <c r="J62" s="332"/>
      <c r="K62" s="7"/>
    </row>
    <row r="63" spans="1:26">
      <c r="A63" s="45" t="s">
        <v>127</v>
      </c>
      <c r="B63" s="345">
        <v>50</v>
      </c>
      <c r="C63" s="346"/>
      <c r="D63" s="332"/>
      <c r="E63" s="332"/>
      <c r="F63" s="332"/>
      <c r="G63" s="332"/>
      <c r="H63" s="332"/>
      <c r="I63" s="332"/>
      <c r="J63" s="332"/>
      <c r="K63" s="7"/>
    </row>
    <row r="64" spans="1:26">
      <c r="A64" s="45" t="s">
        <v>128</v>
      </c>
      <c r="B64" s="345" t="s">
        <v>283</v>
      </c>
      <c r="C64" s="346"/>
      <c r="D64" s="332"/>
      <c r="E64" s="332"/>
      <c r="F64" s="332"/>
      <c r="G64" s="332"/>
      <c r="H64" s="332"/>
      <c r="I64" s="332"/>
      <c r="J64" s="332"/>
      <c r="K64" s="7"/>
    </row>
    <row r="65" spans="1:21">
      <c r="A65" s="45" t="s">
        <v>140</v>
      </c>
      <c r="B65" s="345" t="s">
        <v>284</v>
      </c>
      <c r="C65" s="346"/>
      <c r="D65" s="332"/>
      <c r="E65" s="332"/>
      <c r="F65" s="332"/>
      <c r="G65" s="332"/>
      <c r="H65" s="332"/>
      <c r="I65" s="332"/>
      <c r="J65" s="332"/>
      <c r="K65" s="7"/>
    </row>
    <row r="66" spans="1:21">
      <c r="A66" s="45" t="s">
        <v>177</v>
      </c>
      <c r="B66" s="345" t="s">
        <v>581</v>
      </c>
      <c r="C66" s="346"/>
      <c r="D66" s="332"/>
      <c r="E66" s="332"/>
      <c r="F66" s="332"/>
      <c r="G66" s="332"/>
      <c r="H66" s="332"/>
      <c r="I66" s="332"/>
      <c r="J66" s="332"/>
      <c r="K66" s="7"/>
    </row>
    <row r="67" spans="1:21">
      <c r="A67" s="7"/>
      <c r="B67" s="7"/>
      <c r="C67" s="7"/>
      <c r="D67" s="7"/>
      <c r="E67" s="7"/>
      <c r="F67" s="7"/>
      <c r="G67" s="7"/>
      <c r="H67" s="7"/>
      <c r="I67" s="7"/>
      <c r="J67" s="7"/>
      <c r="K67" s="7"/>
    </row>
    <row r="68" spans="1:21">
      <c r="A68" s="41" t="s">
        <v>99</v>
      </c>
      <c r="B68" s="7"/>
      <c r="C68" s="7"/>
      <c r="D68" s="7"/>
      <c r="E68" s="7"/>
      <c r="F68" s="7"/>
      <c r="G68" s="7"/>
      <c r="H68" s="7"/>
      <c r="I68" s="7"/>
      <c r="J68" s="7"/>
      <c r="K68" s="7"/>
      <c r="Q68" t="s">
        <v>109</v>
      </c>
      <c r="T68" t="s">
        <v>120</v>
      </c>
    </row>
    <row r="69" spans="1:21" ht="14.25" thickBot="1">
      <c r="A69" s="54" t="s">
        <v>31</v>
      </c>
      <c r="B69" s="327" t="s">
        <v>48</v>
      </c>
      <c r="C69" s="328"/>
      <c r="D69" s="327" t="s">
        <v>29</v>
      </c>
      <c r="E69" s="327"/>
      <c r="F69" s="327"/>
      <c r="G69" s="327"/>
      <c r="H69" s="327"/>
      <c r="I69" s="327"/>
      <c r="J69" s="327"/>
      <c r="K69" s="7"/>
      <c r="M69" t="s">
        <v>110</v>
      </c>
      <c r="N69" t="s">
        <v>84</v>
      </c>
      <c r="O69" t="s">
        <v>111</v>
      </c>
      <c r="P69" t="s">
        <v>112</v>
      </c>
      <c r="Q69" t="s">
        <v>702</v>
      </c>
      <c r="R69" t="s">
        <v>118</v>
      </c>
      <c r="S69" t="s">
        <v>119</v>
      </c>
      <c r="T69" t="s">
        <v>702</v>
      </c>
      <c r="U69" t="s">
        <v>119</v>
      </c>
    </row>
    <row r="70" spans="1:21" ht="14.25" thickTop="1">
      <c r="A70" s="44" t="s">
        <v>100</v>
      </c>
      <c r="B70" s="334" t="s">
        <v>40</v>
      </c>
      <c r="C70" s="335"/>
      <c r="D70" s="336"/>
      <c r="E70" s="337"/>
      <c r="F70" s="337"/>
      <c r="G70" s="337"/>
      <c r="H70" s="337"/>
      <c r="I70" s="337"/>
      <c r="J70" s="338"/>
      <c r="K70" s="7"/>
      <c r="M70" t="s">
        <v>667</v>
      </c>
      <c r="N70" s="3" t="s">
        <v>703</v>
      </c>
      <c r="O70">
        <v>8</v>
      </c>
      <c r="P70" t="s">
        <v>113</v>
      </c>
      <c r="Q70" t="s">
        <v>704</v>
      </c>
      <c r="R70" t="s">
        <v>705</v>
      </c>
      <c r="T70" t="s">
        <v>98</v>
      </c>
      <c r="U70" t="s">
        <v>706</v>
      </c>
    </row>
    <row r="71" spans="1:21">
      <c r="A71" s="45" t="s">
        <v>68</v>
      </c>
      <c r="B71" s="345" t="s">
        <v>278</v>
      </c>
      <c r="C71" s="346"/>
      <c r="D71" s="339"/>
      <c r="E71" s="340"/>
      <c r="F71" s="340"/>
      <c r="G71" s="340"/>
      <c r="H71" s="340"/>
      <c r="I71" s="340"/>
      <c r="J71" s="341"/>
      <c r="K71" s="7"/>
      <c r="M71" t="s">
        <v>40</v>
      </c>
      <c r="N71" s="3" t="s">
        <v>618</v>
      </c>
      <c r="O71">
        <v>10</v>
      </c>
      <c r="P71" t="s">
        <v>114</v>
      </c>
      <c r="Q71" t="s">
        <v>707</v>
      </c>
      <c r="R71" t="s">
        <v>708</v>
      </c>
      <c r="T71" t="s">
        <v>709</v>
      </c>
      <c r="U71" t="s">
        <v>710</v>
      </c>
    </row>
    <row r="72" spans="1:21">
      <c r="A72" s="45" t="s">
        <v>129</v>
      </c>
      <c r="B72" s="345">
        <v>30</v>
      </c>
      <c r="C72" s="346"/>
      <c r="D72" s="339"/>
      <c r="E72" s="340"/>
      <c r="F72" s="340"/>
      <c r="G72" s="340"/>
      <c r="H72" s="340"/>
      <c r="I72" s="340"/>
      <c r="J72" s="341"/>
      <c r="K72" s="7"/>
      <c r="N72" s="3" t="s">
        <v>711</v>
      </c>
      <c r="O72">
        <v>20</v>
      </c>
      <c r="P72" t="s">
        <v>115</v>
      </c>
      <c r="U72" t="s">
        <v>712</v>
      </c>
    </row>
    <row r="73" spans="1:21">
      <c r="A73" s="45" t="s">
        <v>130</v>
      </c>
      <c r="B73" s="345" t="s">
        <v>115</v>
      </c>
      <c r="C73" s="346"/>
      <c r="D73" s="339"/>
      <c r="E73" s="340"/>
      <c r="F73" s="340"/>
      <c r="G73" s="340"/>
      <c r="H73" s="340"/>
      <c r="I73" s="340"/>
      <c r="J73" s="341"/>
      <c r="K73" s="7"/>
      <c r="N73" s="3"/>
      <c r="O73">
        <v>25</v>
      </c>
      <c r="P73" t="s">
        <v>116</v>
      </c>
      <c r="U73" t="s">
        <v>713</v>
      </c>
    </row>
    <row r="74" spans="1:21">
      <c r="A74" s="45" t="s">
        <v>72</v>
      </c>
      <c r="B74" s="347"/>
      <c r="C74" s="347"/>
      <c r="D74" s="339"/>
      <c r="E74" s="340"/>
      <c r="F74" s="340"/>
      <c r="G74" s="340"/>
      <c r="H74" s="340"/>
      <c r="I74" s="340"/>
      <c r="J74" s="341"/>
      <c r="K74" s="7"/>
      <c r="N74" s="3"/>
      <c r="P74" t="s">
        <v>117</v>
      </c>
      <c r="U74" t="s">
        <v>714</v>
      </c>
    </row>
    <row r="75" spans="1:21">
      <c r="A75" s="45" t="s">
        <v>715</v>
      </c>
      <c r="B75" s="345" t="s">
        <v>571</v>
      </c>
      <c r="C75" s="346"/>
      <c r="D75" s="339"/>
      <c r="E75" s="340"/>
      <c r="F75" s="340"/>
      <c r="G75" s="340"/>
      <c r="H75" s="340"/>
      <c r="I75" s="340"/>
      <c r="J75" s="341"/>
      <c r="K75" s="7"/>
      <c r="N75" s="3"/>
      <c r="U75" t="s">
        <v>716</v>
      </c>
    </row>
    <row r="76" spans="1:21">
      <c r="A76" s="45" t="s">
        <v>136</v>
      </c>
      <c r="B76" s="345" t="s">
        <v>572</v>
      </c>
      <c r="C76" s="346"/>
      <c r="D76" s="339"/>
      <c r="E76" s="340"/>
      <c r="F76" s="340"/>
      <c r="G76" s="340"/>
      <c r="H76" s="340"/>
      <c r="I76" s="340"/>
      <c r="J76" s="341"/>
      <c r="K76" s="7"/>
      <c r="N76" s="3"/>
      <c r="U76" t="s">
        <v>717</v>
      </c>
    </row>
    <row r="77" spans="1:21">
      <c r="A77" s="45" t="s">
        <v>137</v>
      </c>
      <c r="B77" s="348" t="s">
        <v>582</v>
      </c>
      <c r="C77" s="349"/>
      <c r="D77" s="339"/>
      <c r="E77" s="340"/>
      <c r="F77" s="340"/>
      <c r="G77" s="340"/>
      <c r="H77" s="340"/>
      <c r="I77" s="340"/>
      <c r="J77" s="341"/>
      <c r="K77" s="7"/>
      <c r="N77" s="3"/>
    </row>
    <row r="78" spans="1:21">
      <c r="A78" s="45" t="s">
        <v>138</v>
      </c>
      <c r="B78" s="350"/>
      <c r="C78" s="351"/>
      <c r="D78" s="339"/>
      <c r="E78" s="340"/>
      <c r="F78" s="340"/>
      <c r="G78" s="340"/>
      <c r="H78" s="340"/>
      <c r="I78" s="340"/>
      <c r="J78" s="341"/>
      <c r="K78" s="7"/>
      <c r="N78" s="3"/>
    </row>
    <row r="79" spans="1:21">
      <c r="A79" s="45" t="s">
        <v>715</v>
      </c>
      <c r="B79" s="346" t="s">
        <v>583</v>
      </c>
      <c r="C79" s="352"/>
      <c r="D79" s="339"/>
      <c r="E79" s="340"/>
      <c r="F79" s="340"/>
      <c r="G79" s="340"/>
      <c r="H79" s="340"/>
      <c r="I79" s="340"/>
      <c r="J79" s="341"/>
      <c r="K79" s="7"/>
      <c r="N79" s="3"/>
    </row>
    <row r="80" spans="1:21">
      <c r="A80" s="45" t="s">
        <v>139</v>
      </c>
      <c r="B80" s="345" t="s">
        <v>584</v>
      </c>
      <c r="C80" s="346"/>
      <c r="D80" s="342"/>
      <c r="E80" s="343"/>
      <c r="F80" s="343"/>
      <c r="G80" s="343"/>
      <c r="H80" s="343"/>
      <c r="I80" s="343"/>
      <c r="J80" s="344"/>
      <c r="K80" s="7"/>
      <c r="N80" s="3"/>
    </row>
    <row r="81" spans="1:18">
      <c r="A81" s="7"/>
      <c r="B81" s="7"/>
      <c r="C81" s="7"/>
      <c r="D81" s="7"/>
      <c r="E81" s="7"/>
      <c r="F81" s="7"/>
      <c r="G81" s="7"/>
      <c r="H81" s="7"/>
      <c r="I81" s="7"/>
      <c r="J81" s="7"/>
      <c r="K81" s="7"/>
    </row>
    <row r="82" spans="1:18">
      <c r="A82" s="41" t="s">
        <v>226</v>
      </c>
      <c r="B82" s="7"/>
      <c r="C82" s="7"/>
      <c r="D82" s="7"/>
      <c r="E82" s="7"/>
      <c r="F82" s="7"/>
      <c r="G82" s="7"/>
      <c r="H82" s="7"/>
      <c r="I82" s="7"/>
      <c r="J82" s="7"/>
      <c r="K82" s="7"/>
      <c r="M82" t="s">
        <v>84</v>
      </c>
      <c r="N82" t="s">
        <v>718</v>
      </c>
      <c r="O82" t="s">
        <v>719</v>
      </c>
      <c r="P82" t="s">
        <v>720</v>
      </c>
      <c r="Q82" t="s">
        <v>721</v>
      </c>
      <c r="R82" t="s">
        <v>227</v>
      </c>
    </row>
    <row r="83" spans="1:18" ht="14.25" thickBot="1">
      <c r="A83" s="54" t="s">
        <v>31</v>
      </c>
      <c r="B83" s="327" t="s">
        <v>48</v>
      </c>
      <c r="C83" s="328"/>
      <c r="D83" s="327" t="s">
        <v>29</v>
      </c>
      <c r="E83" s="327"/>
      <c r="F83" s="327"/>
      <c r="G83" s="327"/>
      <c r="H83" s="327"/>
      <c r="I83" s="327"/>
      <c r="J83" s="327"/>
      <c r="K83" s="7"/>
      <c r="M83" s="3" t="s">
        <v>711</v>
      </c>
      <c r="N83" t="s">
        <v>228</v>
      </c>
      <c r="O83" t="s">
        <v>228</v>
      </c>
      <c r="P83" t="s">
        <v>229</v>
      </c>
      <c r="Q83" t="s">
        <v>228</v>
      </c>
      <c r="R83" t="s">
        <v>115</v>
      </c>
    </row>
    <row r="84" spans="1:18" ht="14.25" thickTop="1">
      <c r="A84" s="44" t="s">
        <v>230</v>
      </c>
      <c r="B84" s="329"/>
      <c r="C84" s="330"/>
      <c r="D84" s="331"/>
      <c r="E84" s="331"/>
      <c r="F84" s="331"/>
      <c r="G84" s="331"/>
      <c r="H84" s="331"/>
      <c r="I84" s="331"/>
      <c r="J84" s="331"/>
      <c r="K84" s="7"/>
      <c r="M84" s="3" t="s">
        <v>722</v>
      </c>
      <c r="N84" t="s">
        <v>231</v>
      </c>
      <c r="O84" t="s">
        <v>231</v>
      </c>
      <c r="P84" t="s">
        <v>232</v>
      </c>
      <c r="Q84" t="s">
        <v>231</v>
      </c>
      <c r="R84" t="s">
        <v>233</v>
      </c>
    </row>
    <row r="85" spans="1:18">
      <c r="A85" s="45" t="s">
        <v>234</v>
      </c>
      <c r="B85" s="333"/>
      <c r="C85" s="333"/>
      <c r="D85" s="332"/>
      <c r="E85" s="332"/>
      <c r="F85" s="332"/>
      <c r="G85" s="332"/>
      <c r="H85" s="332"/>
      <c r="I85" s="332"/>
      <c r="J85" s="332"/>
      <c r="K85" s="7"/>
      <c r="M85" s="3"/>
      <c r="P85" t="s">
        <v>228</v>
      </c>
      <c r="R85" t="s">
        <v>235</v>
      </c>
    </row>
    <row r="86" spans="1:18">
      <c r="A86" s="45" t="s">
        <v>723</v>
      </c>
      <c r="B86" s="322"/>
      <c r="C86" s="323"/>
      <c r="D86" s="332"/>
      <c r="E86" s="332"/>
      <c r="F86" s="332"/>
      <c r="G86" s="332"/>
      <c r="H86" s="332"/>
      <c r="I86" s="332"/>
      <c r="J86" s="332"/>
      <c r="K86" s="7"/>
      <c r="R86" t="s">
        <v>236</v>
      </c>
    </row>
    <row r="87" spans="1:18">
      <c r="A87" s="45" t="s">
        <v>724</v>
      </c>
      <c r="B87" s="322"/>
      <c r="C87" s="323"/>
      <c r="D87" s="332"/>
      <c r="E87" s="332"/>
      <c r="F87" s="332"/>
      <c r="G87" s="332"/>
      <c r="H87" s="332"/>
      <c r="I87" s="332"/>
      <c r="J87" s="332"/>
      <c r="K87" s="7"/>
      <c r="R87" t="s">
        <v>237</v>
      </c>
    </row>
    <row r="88" spans="1:18">
      <c r="A88" s="45" t="s">
        <v>725</v>
      </c>
      <c r="B88" s="322"/>
      <c r="C88" s="323"/>
      <c r="D88" s="332"/>
      <c r="E88" s="332"/>
      <c r="F88" s="332"/>
      <c r="G88" s="332"/>
      <c r="H88" s="332"/>
      <c r="I88" s="332"/>
      <c r="J88" s="332"/>
      <c r="K88" s="7"/>
    </row>
    <row r="89" spans="1:18">
      <c r="A89" s="45" t="s">
        <v>726</v>
      </c>
      <c r="B89" s="322"/>
      <c r="C89" s="323"/>
      <c r="D89" s="332"/>
      <c r="E89" s="332"/>
      <c r="F89" s="332"/>
      <c r="G89" s="332"/>
      <c r="H89" s="332"/>
      <c r="I89" s="332"/>
      <c r="J89" s="332"/>
      <c r="K89" s="7"/>
    </row>
    <row r="90" spans="1:18">
      <c r="A90" s="45" t="s">
        <v>70</v>
      </c>
      <c r="B90" s="322"/>
      <c r="C90" s="323"/>
      <c r="D90" s="332"/>
      <c r="E90" s="332"/>
      <c r="F90" s="332"/>
      <c r="G90" s="332"/>
      <c r="H90" s="332"/>
      <c r="I90" s="332"/>
      <c r="J90" s="332"/>
      <c r="K90" s="7"/>
    </row>
    <row r="91" spans="1:18">
      <c r="A91" s="45" t="s">
        <v>238</v>
      </c>
      <c r="B91" s="324"/>
      <c r="C91" s="324"/>
      <c r="D91" s="332"/>
      <c r="E91" s="332"/>
      <c r="F91" s="332"/>
      <c r="G91" s="332"/>
      <c r="H91" s="332"/>
      <c r="I91" s="332"/>
      <c r="J91" s="332"/>
      <c r="K91" s="7"/>
    </row>
    <row r="92" spans="1:18">
      <c r="A92" s="45" t="s">
        <v>715</v>
      </c>
      <c r="B92" s="322"/>
      <c r="C92" s="323"/>
      <c r="D92" s="332"/>
      <c r="E92" s="332"/>
      <c r="F92" s="332"/>
      <c r="G92" s="332"/>
      <c r="H92" s="332"/>
      <c r="I92" s="332"/>
      <c r="J92" s="332"/>
      <c r="K92" s="7"/>
    </row>
    <row r="93" spans="1:18">
      <c r="A93" s="45" t="s">
        <v>136</v>
      </c>
      <c r="B93" s="322"/>
      <c r="C93" s="323"/>
      <c r="D93" s="332"/>
      <c r="E93" s="332"/>
      <c r="F93" s="332"/>
      <c r="G93" s="332"/>
      <c r="H93" s="332"/>
      <c r="I93" s="332"/>
      <c r="J93" s="332"/>
      <c r="K93" s="7"/>
    </row>
    <row r="94" spans="1:18">
      <c r="A94" s="45" t="s">
        <v>137</v>
      </c>
      <c r="B94" s="325"/>
      <c r="C94" s="326"/>
      <c r="D94" s="332"/>
      <c r="E94" s="332"/>
      <c r="F94" s="332"/>
      <c r="G94" s="332"/>
      <c r="H94" s="332"/>
      <c r="I94" s="332"/>
      <c r="J94" s="332"/>
      <c r="K94" s="7"/>
    </row>
    <row r="95" spans="1:18">
      <c r="A95" s="45" t="s">
        <v>239</v>
      </c>
      <c r="B95" s="322"/>
      <c r="C95" s="323"/>
      <c r="D95" s="332"/>
      <c r="E95" s="332"/>
      <c r="F95" s="332"/>
      <c r="G95" s="332"/>
      <c r="H95" s="332"/>
      <c r="I95" s="332"/>
      <c r="J95" s="332"/>
      <c r="K95" s="7"/>
    </row>
    <row r="96" spans="1:18">
      <c r="A96" s="45" t="s">
        <v>178</v>
      </c>
      <c r="B96" s="322"/>
      <c r="C96" s="323"/>
      <c r="D96" s="332"/>
      <c r="E96" s="332"/>
      <c r="F96" s="332"/>
      <c r="G96" s="332"/>
      <c r="H96" s="332"/>
      <c r="I96" s="332"/>
      <c r="J96" s="332"/>
      <c r="K96" s="7"/>
    </row>
    <row r="97" spans="1:11">
      <c r="A97" s="45" t="s">
        <v>727</v>
      </c>
      <c r="B97" s="322"/>
      <c r="C97" s="323"/>
      <c r="D97" s="332"/>
      <c r="E97" s="332"/>
      <c r="F97" s="332"/>
      <c r="G97" s="332"/>
      <c r="H97" s="332"/>
      <c r="I97" s="332"/>
      <c r="J97" s="332"/>
      <c r="K97" s="7"/>
    </row>
    <row r="99" spans="1:11">
      <c r="A99" s="41" t="s">
        <v>728</v>
      </c>
      <c r="B99" s="7" t="s">
        <v>729</v>
      </c>
      <c r="E99" s="318" t="s">
        <v>730</v>
      </c>
    </row>
    <row r="100" spans="1:11" ht="18.75" customHeight="1">
      <c r="A100" s="319" t="s">
        <v>731</v>
      </c>
      <c r="B100" s="320" t="s">
        <v>565</v>
      </c>
      <c r="C100" s="320"/>
      <c r="E100" s="321" t="s">
        <v>732</v>
      </c>
      <c r="F100" s="321"/>
    </row>
    <row r="101" spans="1:11" ht="18.75" customHeight="1">
      <c r="A101" s="319" t="s">
        <v>733</v>
      </c>
      <c r="B101" s="320" t="s">
        <v>565</v>
      </c>
      <c r="C101" s="320"/>
      <c r="E101" s="321" t="s">
        <v>732</v>
      </c>
      <c r="F101" s="321"/>
    </row>
    <row r="102" spans="1:11" ht="18.75" customHeight="1">
      <c r="A102" s="319" t="s">
        <v>734</v>
      </c>
      <c r="B102" s="320" t="s">
        <v>565</v>
      </c>
      <c r="C102" s="320"/>
      <c r="E102" s="321" t="s">
        <v>732</v>
      </c>
      <c r="F102" s="321"/>
    </row>
    <row r="103" spans="1:11" ht="18.75" customHeight="1">
      <c r="A103" s="319" t="s">
        <v>735</v>
      </c>
      <c r="B103" s="320" t="s">
        <v>746</v>
      </c>
      <c r="C103" s="320"/>
      <c r="E103" s="321" t="s">
        <v>732</v>
      </c>
      <c r="F103" s="321"/>
    </row>
    <row r="104" spans="1:11" ht="18.75" customHeight="1">
      <c r="A104" s="319" t="s">
        <v>736</v>
      </c>
      <c r="B104" s="320" t="s">
        <v>565</v>
      </c>
      <c r="C104" s="320"/>
      <c r="E104" s="321" t="s">
        <v>737</v>
      </c>
      <c r="F104" s="321"/>
    </row>
    <row r="105" spans="1:11" ht="18.75" customHeight="1">
      <c r="A105" s="319" t="s">
        <v>738</v>
      </c>
      <c r="B105" s="320" t="s">
        <v>744</v>
      </c>
      <c r="C105" s="320"/>
      <c r="E105" s="321" t="s">
        <v>739</v>
      </c>
      <c r="F105" s="321"/>
    </row>
    <row r="106" spans="1:11" ht="18.75" customHeight="1">
      <c r="A106" s="319" t="s">
        <v>740</v>
      </c>
      <c r="B106" s="320" t="s">
        <v>745</v>
      </c>
      <c r="C106" s="320"/>
      <c r="E106" s="321" t="s">
        <v>739</v>
      </c>
      <c r="F106" s="321"/>
    </row>
  </sheetData>
  <mergeCells count="105">
    <mergeCell ref="B10:C10"/>
    <mergeCell ref="D10:J10"/>
    <mergeCell ref="B11:C11"/>
    <mergeCell ref="D11:J15"/>
    <mergeCell ref="B12:C12"/>
    <mergeCell ref="B13:C13"/>
    <mergeCell ref="B14:C14"/>
    <mergeCell ref="B15:C15"/>
    <mergeCell ref="B5:D5"/>
    <mergeCell ref="E5:G5"/>
    <mergeCell ref="H5:J5"/>
    <mergeCell ref="B6:D6"/>
    <mergeCell ref="E6:G6"/>
    <mergeCell ref="H6:J7"/>
    <mergeCell ref="B7:D7"/>
    <mergeCell ref="E7:G7"/>
    <mergeCell ref="B26:C26"/>
    <mergeCell ref="B27:C27"/>
    <mergeCell ref="B28:C28"/>
    <mergeCell ref="B29:C29"/>
    <mergeCell ref="B30:C30"/>
    <mergeCell ref="B31:C31"/>
    <mergeCell ref="B18:C18"/>
    <mergeCell ref="D18:J18"/>
    <mergeCell ref="B19:C19"/>
    <mergeCell ref="D19:J31"/>
    <mergeCell ref="B20:C20"/>
    <mergeCell ref="B21:C21"/>
    <mergeCell ref="B22:C22"/>
    <mergeCell ref="B23:C23"/>
    <mergeCell ref="B24:C24"/>
    <mergeCell ref="B25:C25"/>
    <mergeCell ref="B34:C34"/>
    <mergeCell ref="D34:J34"/>
    <mergeCell ref="B35:C35"/>
    <mergeCell ref="D35:J48"/>
    <mergeCell ref="B36:C36"/>
    <mergeCell ref="B37:C37"/>
    <mergeCell ref="B38:C38"/>
    <mergeCell ref="B39:C39"/>
    <mergeCell ref="B40:C40"/>
    <mergeCell ref="Y49:Z49"/>
    <mergeCell ref="B51:C51"/>
    <mergeCell ref="D51:J51"/>
    <mergeCell ref="B52:C52"/>
    <mergeCell ref="D52:J66"/>
    <mergeCell ref="B53:C53"/>
    <mergeCell ref="B54:C54"/>
    <mergeCell ref="B55:C55"/>
    <mergeCell ref="B56:C56"/>
    <mergeCell ref="B57:C57"/>
    <mergeCell ref="D69:J69"/>
    <mergeCell ref="B70:C70"/>
    <mergeCell ref="D70:J80"/>
    <mergeCell ref="B71:C71"/>
    <mergeCell ref="B72:C72"/>
    <mergeCell ref="B73:C73"/>
    <mergeCell ref="B58:C58"/>
    <mergeCell ref="B59:C59"/>
    <mergeCell ref="B60:C60"/>
    <mergeCell ref="B61:C61"/>
    <mergeCell ref="B62:C62"/>
    <mergeCell ref="B63:C63"/>
    <mergeCell ref="B74:C74"/>
    <mergeCell ref="B75:C75"/>
    <mergeCell ref="B76:C76"/>
    <mergeCell ref="B77:C77"/>
    <mergeCell ref="B78:C78"/>
    <mergeCell ref="B79:C79"/>
    <mergeCell ref="B64:C64"/>
    <mergeCell ref="B65:C65"/>
    <mergeCell ref="B66:C66"/>
    <mergeCell ref="B69:C69"/>
    <mergeCell ref="B80:C80"/>
    <mergeCell ref="B83:C83"/>
    <mergeCell ref="D83:J83"/>
    <mergeCell ref="B84:C84"/>
    <mergeCell ref="D84:J97"/>
    <mergeCell ref="B85:C85"/>
    <mergeCell ref="B86:C86"/>
    <mergeCell ref="B87:C87"/>
    <mergeCell ref="B88:C88"/>
    <mergeCell ref="B89:C89"/>
    <mergeCell ref="B96:C96"/>
    <mergeCell ref="B97:C97"/>
    <mergeCell ref="B100:C100"/>
    <mergeCell ref="E100:F100"/>
    <mergeCell ref="B101:C101"/>
    <mergeCell ref="E101:F101"/>
    <mergeCell ref="B90:C90"/>
    <mergeCell ref="B91:C91"/>
    <mergeCell ref="B92:C92"/>
    <mergeCell ref="B93:C93"/>
    <mergeCell ref="B94:C94"/>
    <mergeCell ref="B95:C95"/>
    <mergeCell ref="B105:C105"/>
    <mergeCell ref="E105:F105"/>
    <mergeCell ref="B106:C106"/>
    <mergeCell ref="E106:F106"/>
    <mergeCell ref="B102:C102"/>
    <mergeCell ref="E102:F102"/>
    <mergeCell ref="B103:C103"/>
    <mergeCell ref="E103:F103"/>
    <mergeCell ref="B104:C104"/>
    <mergeCell ref="E104:F104"/>
  </mergeCells>
  <phoneticPr fontId="3"/>
  <dataValidations count="64">
    <dataValidation allowBlank="1" showInputMessage="1" showErrorMessage="1" prompt="気象データの観測地点を記入してください" sqref="B100:B106 IX100:IX106 ST100:ST106 ACP100:ACP106 AML100:AML106 AWH100:AWH106 BGD100:BGD106 BPZ100:BPZ106 BZV100:BZV106 CJR100:CJR106 CTN100:CTN106 DDJ100:DDJ106 DNF100:DNF106 DXB100:DXB106 EGX100:EGX106 EQT100:EQT106 FAP100:FAP106 FKL100:FKL106 FUH100:FUH106 GED100:GED106 GNZ100:GNZ106 GXV100:GXV106 HHR100:HHR106 HRN100:HRN106 IBJ100:IBJ106 ILF100:ILF106 IVB100:IVB106 JEX100:JEX106 JOT100:JOT106 JYP100:JYP106 KIL100:KIL106 KSH100:KSH106 LCD100:LCD106 LLZ100:LLZ106 LVV100:LVV106 MFR100:MFR106 MPN100:MPN106 MZJ100:MZJ106 NJF100:NJF106 NTB100:NTB106 OCX100:OCX106 OMT100:OMT106 OWP100:OWP106 PGL100:PGL106 PQH100:PQH106 QAD100:QAD106 QJZ100:QJZ106 QTV100:QTV106 RDR100:RDR106 RNN100:RNN106 RXJ100:RXJ106 SHF100:SHF106 SRB100:SRB106 TAX100:TAX106 TKT100:TKT106 TUP100:TUP106 UEL100:UEL106 UOH100:UOH106 UYD100:UYD106 VHZ100:VHZ106 VRV100:VRV106 WBR100:WBR106 WLN100:WLN106 WVJ100:WVJ106 B65636:B65642 IX65636:IX65642 ST65636:ST65642 ACP65636:ACP65642 AML65636:AML65642 AWH65636:AWH65642 BGD65636:BGD65642 BPZ65636:BPZ65642 BZV65636:BZV65642 CJR65636:CJR65642 CTN65636:CTN65642 DDJ65636:DDJ65642 DNF65636:DNF65642 DXB65636:DXB65642 EGX65636:EGX65642 EQT65636:EQT65642 FAP65636:FAP65642 FKL65636:FKL65642 FUH65636:FUH65642 GED65636:GED65642 GNZ65636:GNZ65642 GXV65636:GXV65642 HHR65636:HHR65642 HRN65636:HRN65642 IBJ65636:IBJ65642 ILF65636:ILF65642 IVB65636:IVB65642 JEX65636:JEX65642 JOT65636:JOT65642 JYP65636:JYP65642 KIL65636:KIL65642 KSH65636:KSH65642 LCD65636:LCD65642 LLZ65636:LLZ65642 LVV65636:LVV65642 MFR65636:MFR65642 MPN65636:MPN65642 MZJ65636:MZJ65642 NJF65636:NJF65642 NTB65636:NTB65642 OCX65636:OCX65642 OMT65636:OMT65642 OWP65636:OWP65642 PGL65636:PGL65642 PQH65636:PQH65642 QAD65636:QAD65642 QJZ65636:QJZ65642 QTV65636:QTV65642 RDR65636:RDR65642 RNN65636:RNN65642 RXJ65636:RXJ65642 SHF65636:SHF65642 SRB65636:SRB65642 TAX65636:TAX65642 TKT65636:TKT65642 TUP65636:TUP65642 UEL65636:UEL65642 UOH65636:UOH65642 UYD65636:UYD65642 VHZ65636:VHZ65642 VRV65636:VRV65642 WBR65636:WBR65642 WLN65636:WLN65642 WVJ65636:WVJ65642 B131172:B131178 IX131172:IX131178 ST131172:ST131178 ACP131172:ACP131178 AML131172:AML131178 AWH131172:AWH131178 BGD131172:BGD131178 BPZ131172:BPZ131178 BZV131172:BZV131178 CJR131172:CJR131178 CTN131172:CTN131178 DDJ131172:DDJ131178 DNF131172:DNF131178 DXB131172:DXB131178 EGX131172:EGX131178 EQT131172:EQT131178 FAP131172:FAP131178 FKL131172:FKL131178 FUH131172:FUH131178 GED131172:GED131178 GNZ131172:GNZ131178 GXV131172:GXV131178 HHR131172:HHR131178 HRN131172:HRN131178 IBJ131172:IBJ131178 ILF131172:ILF131178 IVB131172:IVB131178 JEX131172:JEX131178 JOT131172:JOT131178 JYP131172:JYP131178 KIL131172:KIL131178 KSH131172:KSH131178 LCD131172:LCD131178 LLZ131172:LLZ131178 LVV131172:LVV131178 MFR131172:MFR131178 MPN131172:MPN131178 MZJ131172:MZJ131178 NJF131172:NJF131178 NTB131172:NTB131178 OCX131172:OCX131178 OMT131172:OMT131178 OWP131172:OWP131178 PGL131172:PGL131178 PQH131172:PQH131178 QAD131172:QAD131178 QJZ131172:QJZ131178 QTV131172:QTV131178 RDR131172:RDR131178 RNN131172:RNN131178 RXJ131172:RXJ131178 SHF131172:SHF131178 SRB131172:SRB131178 TAX131172:TAX131178 TKT131172:TKT131178 TUP131172:TUP131178 UEL131172:UEL131178 UOH131172:UOH131178 UYD131172:UYD131178 VHZ131172:VHZ131178 VRV131172:VRV131178 WBR131172:WBR131178 WLN131172:WLN131178 WVJ131172:WVJ131178 B196708:B196714 IX196708:IX196714 ST196708:ST196714 ACP196708:ACP196714 AML196708:AML196714 AWH196708:AWH196714 BGD196708:BGD196714 BPZ196708:BPZ196714 BZV196708:BZV196714 CJR196708:CJR196714 CTN196708:CTN196714 DDJ196708:DDJ196714 DNF196708:DNF196714 DXB196708:DXB196714 EGX196708:EGX196714 EQT196708:EQT196714 FAP196708:FAP196714 FKL196708:FKL196714 FUH196708:FUH196714 GED196708:GED196714 GNZ196708:GNZ196714 GXV196708:GXV196714 HHR196708:HHR196714 HRN196708:HRN196714 IBJ196708:IBJ196714 ILF196708:ILF196714 IVB196708:IVB196714 JEX196708:JEX196714 JOT196708:JOT196714 JYP196708:JYP196714 KIL196708:KIL196714 KSH196708:KSH196714 LCD196708:LCD196714 LLZ196708:LLZ196714 LVV196708:LVV196714 MFR196708:MFR196714 MPN196708:MPN196714 MZJ196708:MZJ196714 NJF196708:NJF196714 NTB196708:NTB196714 OCX196708:OCX196714 OMT196708:OMT196714 OWP196708:OWP196714 PGL196708:PGL196714 PQH196708:PQH196714 QAD196708:QAD196714 QJZ196708:QJZ196714 QTV196708:QTV196714 RDR196708:RDR196714 RNN196708:RNN196714 RXJ196708:RXJ196714 SHF196708:SHF196714 SRB196708:SRB196714 TAX196708:TAX196714 TKT196708:TKT196714 TUP196708:TUP196714 UEL196708:UEL196714 UOH196708:UOH196714 UYD196708:UYD196714 VHZ196708:VHZ196714 VRV196708:VRV196714 WBR196708:WBR196714 WLN196708:WLN196714 WVJ196708:WVJ196714 B262244:B262250 IX262244:IX262250 ST262244:ST262250 ACP262244:ACP262250 AML262244:AML262250 AWH262244:AWH262250 BGD262244:BGD262250 BPZ262244:BPZ262250 BZV262244:BZV262250 CJR262244:CJR262250 CTN262244:CTN262250 DDJ262244:DDJ262250 DNF262244:DNF262250 DXB262244:DXB262250 EGX262244:EGX262250 EQT262244:EQT262250 FAP262244:FAP262250 FKL262244:FKL262250 FUH262244:FUH262250 GED262244:GED262250 GNZ262244:GNZ262250 GXV262244:GXV262250 HHR262244:HHR262250 HRN262244:HRN262250 IBJ262244:IBJ262250 ILF262244:ILF262250 IVB262244:IVB262250 JEX262244:JEX262250 JOT262244:JOT262250 JYP262244:JYP262250 KIL262244:KIL262250 KSH262244:KSH262250 LCD262244:LCD262250 LLZ262244:LLZ262250 LVV262244:LVV262250 MFR262244:MFR262250 MPN262244:MPN262250 MZJ262244:MZJ262250 NJF262244:NJF262250 NTB262244:NTB262250 OCX262244:OCX262250 OMT262244:OMT262250 OWP262244:OWP262250 PGL262244:PGL262250 PQH262244:PQH262250 QAD262244:QAD262250 QJZ262244:QJZ262250 QTV262244:QTV262250 RDR262244:RDR262250 RNN262244:RNN262250 RXJ262244:RXJ262250 SHF262244:SHF262250 SRB262244:SRB262250 TAX262244:TAX262250 TKT262244:TKT262250 TUP262244:TUP262250 UEL262244:UEL262250 UOH262244:UOH262250 UYD262244:UYD262250 VHZ262244:VHZ262250 VRV262244:VRV262250 WBR262244:WBR262250 WLN262244:WLN262250 WVJ262244:WVJ262250 B327780:B327786 IX327780:IX327786 ST327780:ST327786 ACP327780:ACP327786 AML327780:AML327786 AWH327780:AWH327786 BGD327780:BGD327786 BPZ327780:BPZ327786 BZV327780:BZV327786 CJR327780:CJR327786 CTN327780:CTN327786 DDJ327780:DDJ327786 DNF327780:DNF327786 DXB327780:DXB327786 EGX327780:EGX327786 EQT327780:EQT327786 FAP327780:FAP327786 FKL327780:FKL327786 FUH327780:FUH327786 GED327780:GED327786 GNZ327780:GNZ327786 GXV327780:GXV327786 HHR327780:HHR327786 HRN327780:HRN327786 IBJ327780:IBJ327786 ILF327780:ILF327786 IVB327780:IVB327786 JEX327780:JEX327786 JOT327780:JOT327786 JYP327780:JYP327786 KIL327780:KIL327786 KSH327780:KSH327786 LCD327780:LCD327786 LLZ327780:LLZ327786 LVV327780:LVV327786 MFR327780:MFR327786 MPN327780:MPN327786 MZJ327780:MZJ327786 NJF327780:NJF327786 NTB327780:NTB327786 OCX327780:OCX327786 OMT327780:OMT327786 OWP327780:OWP327786 PGL327780:PGL327786 PQH327780:PQH327786 QAD327780:QAD327786 QJZ327780:QJZ327786 QTV327780:QTV327786 RDR327780:RDR327786 RNN327780:RNN327786 RXJ327780:RXJ327786 SHF327780:SHF327786 SRB327780:SRB327786 TAX327780:TAX327786 TKT327780:TKT327786 TUP327780:TUP327786 UEL327780:UEL327786 UOH327780:UOH327786 UYD327780:UYD327786 VHZ327780:VHZ327786 VRV327780:VRV327786 WBR327780:WBR327786 WLN327780:WLN327786 WVJ327780:WVJ327786 B393316:B393322 IX393316:IX393322 ST393316:ST393322 ACP393316:ACP393322 AML393316:AML393322 AWH393316:AWH393322 BGD393316:BGD393322 BPZ393316:BPZ393322 BZV393316:BZV393322 CJR393316:CJR393322 CTN393316:CTN393322 DDJ393316:DDJ393322 DNF393316:DNF393322 DXB393316:DXB393322 EGX393316:EGX393322 EQT393316:EQT393322 FAP393316:FAP393322 FKL393316:FKL393322 FUH393316:FUH393322 GED393316:GED393322 GNZ393316:GNZ393322 GXV393316:GXV393322 HHR393316:HHR393322 HRN393316:HRN393322 IBJ393316:IBJ393322 ILF393316:ILF393322 IVB393316:IVB393322 JEX393316:JEX393322 JOT393316:JOT393322 JYP393316:JYP393322 KIL393316:KIL393322 KSH393316:KSH393322 LCD393316:LCD393322 LLZ393316:LLZ393322 LVV393316:LVV393322 MFR393316:MFR393322 MPN393316:MPN393322 MZJ393316:MZJ393322 NJF393316:NJF393322 NTB393316:NTB393322 OCX393316:OCX393322 OMT393316:OMT393322 OWP393316:OWP393322 PGL393316:PGL393322 PQH393316:PQH393322 QAD393316:QAD393322 QJZ393316:QJZ393322 QTV393316:QTV393322 RDR393316:RDR393322 RNN393316:RNN393322 RXJ393316:RXJ393322 SHF393316:SHF393322 SRB393316:SRB393322 TAX393316:TAX393322 TKT393316:TKT393322 TUP393316:TUP393322 UEL393316:UEL393322 UOH393316:UOH393322 UYD393316:UYD393322 VHZ393316:VHZ393322 VRV393316:VRV393322 WBR393316:WBR393322 WLN393316:WLN393322 WVJ393316:WVJ393322 B458852:B458858 IX458852:IX458858 ST458852:ST458858 ACP458852:ACP458858 AML458852:AML458858 AWH458852:AWH458858 BGD458852:BGD458858 BPZ458852:BPZ458858 BZV458852:BZV458858 CJR458852:CJR458858 CTN458852:CTN458858 DDJ458852:DDJ458858 DNF458852:DNF458858 DXB458852:DXB458858 EGX458852:EGX458858 EQT458852:EQT458858 FAP458852:FAP458858 FKL458852:FKL458858 FUH458852:FUH458858 GED458852:GED458858 GNZ458852:GNZ458858 GXV458852:GXV458858 HHR458852:HHR458858 HRN458852:HRN458858 IBJ458852:IBJ458858 ILF458852:ILF458858 IVB458852:IVB458858 JEX458852:JEX458858 JOT458852:JOT458858 JYP458852:JYP458858 KIL458852:KIL458858 KSH458852:KSH458858 LCD458852:LCD458858 LLZ458852:LLZ458858 LVV458852:LVV458858 MFR458852:MFR458858 MPN458852:MPN458858 MZJ458852:MZJ458858 NJF458852:NJF458858 NTB458852:NTB458858 OCX458852:OCX458858 OMT458852:OMT458858 OWP458852:OWP458858 PGL458852:PGL458858 PQH458852:PQH458858 QAD458852:QAD458858 QJZ458852:QJZ458858 QTV458852:QTV458858 RDR458852:RDR458858 RNN458852:RNN458858 RXJ458852:RXJ458858 SHF458852:SHF458858 SRB458852:SRB458858 TAX458852:TAX458858 TKT458852:TKT458858 TUP458852:TUP458858 UEL458852:UEL458858 UOH458852:UOH458858 UYD458852:UYD458858 VHZ458852:VHZ458858 VRV458852:VRV458858 WBR458852:WBR458858 WLN458852:WLN458858 WVJ458852:WVJ458858 B524388:B524394 IX524388:IX524394 ST524388:ST524394 ACP524388:ACP524394 AML524388:AML524394 AWH524388:AWH524394 BGD524388:BGD524394 BPZ524388:BPZ524394 BZV524388:BZV524394 CJR524388:CJR524394 CTN524388:CTN524394 DDJ524388:DDJ524394 DNF524388:DNF524394 DXB524388:DXB524394 EGX524388:EGX524394 EQT524388:EQT524394 FAP524388:FAP524394 FKL524388:FKL524394 FUH524388:FUH524394 GED524388:GED524394 GNZ524388:GNZ524394 GXV524388:GXV524394 HHR524388:HHR524394 HRN524388:HRN524394 IBJ524388:IBJ524394 ILF524388:ILF524394 IVB524388:IVB524394 JEX524388:JEX524394 JOT524388:JOT524394 JYP524388:JYP524394 KIL524388:KIL524394 KSH524388:KSH524394 LCD524388:LCD524394 LLZ524388:LLZ524394 LVV524388:LVV524394 MFR524388:MFR524394 MPN524388:MPN524394 MZJ524388:MZJ524394 NJF524388:NJF524394 NTB524388:NTB524394 OCX524388:OCX524394 OMT524388:OMT524394 OWP524388:OWP524394 PGL524388:PGL524394 PQH524388:PQH524394 QAD524388:QAD524394 QJZ524388:QJZ524394 QTV524388:QTV524394 RDR524388:RDR524394 RNN524388:RNN524394 RXJ524388:RXJ524394 SHF524388:SHF524394 SRB524388:SRB524394 TAX524388:TAX524394 TKT524388:TKT524394 TUP524388:TUP524394 UEL524388:UEL524394 UOH524388:UOH524394 UYD524388:UYD524394 VHZ524388:VHZ524394 VRV524388:VRV524394 WBR524388:WBR524394 WLN524388:WLN524394 WVJ524388:WVJ524394 B589924:B589930 IX589924:IX589930 ST589924:ST589930 ACP589924:ACP589930 AML589924:AML589930 AWH589924:AWH589930 BGD589924:BGD589930 BPZ589924:BPZ589930 BZV589924:BZV589930 CJR589924:CJR589930 CTN589924:CTN589930 DDJ589924:DDJ589930 DNF589924:DNF589930 DXB589924:DXB589930 EGX589924:EGX589930 EQT589924:EQT589930 FAP589924:FAP589930 FKL589924:FKL589930 FUH589924:FUH589930 GED589924:GED589930 GNZ589924:GNZ589930 GXV589924:GXV589930 HHR589924:HHR589930 HRN589924:HRN589930 IBJ589924:IBJ589930 ILF589924:ILF589930 IVB589924:IVB589930 JEX589924:JEX589930 JOT589924:JOT589930 JYP589924:JYP589930 KIL589924:KIL589930 KSH589924:KSH589930 LCD589924:LCD589930 LLZ589924:LLZ589930 LVV589924:LVV589930 MFR589924:MFR589930 MPN589924:MPN589930 MZJ589924:MZJ589930 NJF589924:NJF589930 NTB589924:NTB589930 OCX589924:OCX589930 OMT589924:OMT589930 OWP589924:OWP589930 PGL589924:PGL589930 PQH589924:PQH589930 QAD589924:QAD589930 QJZ589924:QJZ589930 QTV589924:QTV589930 RDR589924:RDR589930 RNN589924:RNN589930 RXJ589924:RXJ589930 SHF589924:SHF589930 SRB589924:SRB589930 TAX589924:TAX589930 TKT589924:TKT589930 TUP589924:TUP589930 UEL589924:UEL589930 UOH589924:UOH589930 UYD589924:UYD589930 VHZ589924:VHZ589930 VRV589924:VRV589930 WBR589924:WBR589930 WLN589924:WLN589930 WVJ589924:WVJ589930 B655460:B655466 IX655460:IX655466 ST655460:ST655466 ACP655460:ACP655466 AML655460:AML655466 AWH655460:AWH655466 BGD655460:BGD655466 BPZ655460:BPZ655466 BZV655460:BZV655466 CJR655460:CJR655466 CTN655460:CTN655466 DDJ655460:DDJ655466 DNF655460:DNF655466 DXB655460:DXB655466 EGX655460:EGX655466 EQT655460:EQT655466 FAP655460:FAP655466 FKL655460:FKL655466 FUH655460:FUH655466 GED655460:GED655466 GNZ655460:GNZ655466 GXV655460:GXV655466 HHR655460:HHR655466 HRN655460:HRN655466 IBJ655460:IBJ655466 ILF655460:ILF655466 IVB655460:IVB655466 JEX655460:JEX655466 JOT655460:JOT655466 JYP655460:JYP655466 KIL655460:KIL655466 KSH655460:KSH655466 LCD655460:LCD655466 LLZ655460:LLZ655466 LVV655460:LVV655466 MFR655460:MFR655466 MPN655460:MPN655466 MZJ655460:MZJ655466 NJF655460:NJF655466 NTB655460:NTB655466 OCX655460:OCX655466 OMT655460:OMT655466 OWP655460:OWP655466 PGL655460:PGL655466 PQH655460:PQH655466 QAD655460:QAD655466 QJZ655460:QJZ655466 QTV655460:QTV655466 RDR655460:RDR655466 RNN655460:RNN655466 RXJ655460:RXJ655466 SHF655460:SHF655466 SRB655460:SRB655466 TAX655460:TAX655466 TKT655460:TKT655466 TUP655460:TUP655466 UEL655460:UEL655466 UOH655460:UOH655466 UYD655460:UYD655466 VHZ655460:VHZ655466 VRV655460:VRV655466 WBR655460:WBR655466 WLN655460:WLN655466 WVJ655460:WVJ655466 B720996:B721002 IX720996:IX721002 ST720996:ST721002 ACP720996:ACP721002 AML720996:AML721002 AWH720996:AWH721002 BGD720996:BGD721002 BPZ720996:BPZ721002 BZV720996:BZV721002 CJR720996:CJR721002 CTN720996:CTN721002 DDJ720996:DDJ721002 DNF720996:DNF721002 DXB720996:DXB721002 EGX720996:EGX721002 EQT720996:EQT721002 FAP720996:FAP721002 FKL720996:FKL721002 FUH720996:FUH721002 GED720996:GED721002 GNZ720996:GNZ721002 GXV720996:GXV721002 HHR720996:HHR721002 HRN720996:HRN721002 IBJ720996:IBJ721002 ILF720996:ILF721002 IVB720996:IVB721002 JEX720996:JEX721002 JOT720996:JOT721002 JYP720996:JYP721002 KIL720996:KIL721002 KSH720996:KSH721002 LCD720996:LCD721002 LLZ720996:LLZ721002 LVV720996:LVV721002 MFR720996:MFR721002 MPN720996:MPN721002 MZJ720996:MZJ721002 NJF720996:NJF721002 NTB720996:NTB721002 OCX720996:OCX721002 OMT720996:OMT721002 OWP720996:OWP721002 PGL720996:PGL721002 PQH720996:PQH721002 QAD720996:QAD721002 QJZ720996:QJZ721002 QTV720996:QTV721002 RDR720996:RDR721002 RNN720996:RNN721002 RXJ720996:RXJ721002 SHF720996:SHF721002 SRB720996:SRB721002 TAX720996:TAX721002 TKT720996:TKT721002 TUP720996:TUP721002 UEL720996:UEL721002 UOH720996:UOH721002 UYD720996:UYD721002 VHZ720996:VHZ721002 VRV720996:VRV721002 WBR720996:WBR721002 WLN720996:WLN721002 WVJ720996:WVJ721002 B786532:B786538 IX786532:IX786538 ST786532:ST786538 ACP786532:ACP786538 AML786532:AML786538 AWH786532:AWH786538 BGD786532:BGD786538 BPZ786532:BPZ786538 BZV786532:BZV786538 CJR786532:CJR786538 CTN786532:CTN786538 DDJ786532:DDJ786538 DNF786532:DNF786538 DXB786532:DXB786538 EGX786532:EGX786538 EQT786532:EQT786538 FAP786532:FAP786538 FKL786532:FKL786538 FUH786532:FUH786538 GED786532:GED786538 GNZ786532:GNZ786538 GXV786532:GXV786538 HHR786532:HHR786538 HRN786532:HRN786538 IBJ786532:IBJ786538 ILF786532:ILF786538 IVB786532:IVB786538 JEX786532:JEX786538 JOT786532:JOT786538 JYP786532:JYP786538 KIL786532:KIL786538 KSH786532:KSH786538 LCD786532:LCD786538 LLZ786532:LLZ786538 LVV786532:LVV786538 MFR786532:MFR786538 MPN786532:MPN786538 MZJ786532:MZJ786538 NJF786532:NJF786538 NTB786532:NTB786538 OCX786532:OCX786538 OMT786532:OMT786538 OWP786532:OWP786538 PGL786532:PGL786538 PQH786532:PQH786538 QAD786532:QAD786538 QJZ786532:QJZ786538 QTV786532:QTV786538 RDR786532:RDR786538 RNN786532:RNN786538 RXJ786532:RXJ786538 SHF786532:SHF786538 SRB786532:SRB786538 TAX786532:TAX786538 TKT786532:TKT786538 TUP786532:TUP786538 UEL786532:UEL786538 UOH786532:UOH786538 UYD786532:UYD786538 VHZ786532:VHZ786538 VRV786532:VRV786538 WBR786532:WBR786538 WLN786532:WLN786538 WVJ786532:WVJ786538 B852068:B852074 IX852068:IX852074 ST852068:ST852074 ACP852068:ACP852074 AML852068:AML852074 AWH852068:AWH852074 BGD852068:BGD852074 BPZ852068:BPZ852074 BZV852068:BZV852074 CJR852068:CJR852074 CTN852068:CTN852074 DDJ852068:DDJ852074 DNF852068:DNF852074 DXB852068:DXB852074 EGX852068:EGX852074 EQT852068:EQT852074 FAP852068:FAP852074 FKL852068:FKL852074 FUH852068:FUH852074 GED852068:GED852074 GNZ852068:GNZ852074 GXV852068:GXV852074 HHR852068:HHR852074 HRN852068:HRN852074 IBJ852068:IBJ852074 ILF852068:ILF852074 IVB852068:IVB852074 JEX852068:JEX852074 JOT852068:JOT852074 JYP852068:JYP852074 KIL852068:KIL852074 KSH852068:KSH852074 LCD852068:LCD852074 LLZ852068:LLZ852074 LVV852068:LVV852074 MFR852068:MFR852074 MPN852068:MPN852074 MZJ852068:MZJ852074 NJF852068:NJF852074 NTB852068:NTB852074 OCX852068:OCX852074 OMT852068:OMT852074 OWP852068:OWP852074 PGL852068:PGL852074 PQH852068:PQH852074 QAD852068:QAD852074 QJZ852068:QJZ852074 QTV852068:QTV852074 RDR852068:RDR852074 RNN852068:RNN852074 RXJ852068:RXJ852074 SHF852068:SHF852074 SRB852068:SRB852074 TAX852068:TAX852074 TKT852068:TKT852074 TUP852068:TUP852074 UEL852068:UEL852074 UOH852068:UOH852074 UYD852068:UYD852074 VHZ852068:VHZ852074 VRV852068:VRV852074 WBR852068:WBR852074 WLN852068:WLN852074 WVJ852068:WVJ852074 B917604:B917610 IX917604:IX917610 ST917604:ST917610 ACP917604:ACP917610 AML917604:AML917610 AWH917604:AWH917610 BGD917604:BGD917610 BPZ917604:BPZ917610 BZV917604:BZV917610 CJR917604:CJR917610 CTN917604:CTN917610 DDJ917604:DDJ917610 DNF917604:DNF917610 DXB917604:DXB917610 EGX917604:EGX917610 EQT917604:EQT917610 FAP917604:FAP917610 FKL917604:FKL917610 FUH917604:FUH917610 GED917604:GED917610 GNZ917604:GNZ917610 GXV917604:GXV917610 HHR917604:HHR917610 HRN917604:HRN917610 IBJ917604:IBJ917610 ILF917604:ILF917610 IVB917604:IVB917610 JEX917604:JEX917610 JOT917604:JOT917610 JYP917604:JYP917610 KIL917604:KIL917610 KSH917604:KSH917610 LCD917604:LCD917610 LLZ917604:LLZ917610 LVV917604:LVV917610 MFR917604:MFR917610 MPN917604:MPN917610 MZJ917604:MZJ917610 NJF917604:NJF917610 NTB917604:NTB917610 OCX917604:OCX917610 OMT917604:OMT917610 OWP917604:OWP917610 PGL917604:PGL917610 PQH917604:PQH917610 QAD917604:QAD917610 QJZ917604:QJZ917610 QTV917604:QTV917610 RDR917604:RDR917610 RNN917604:RNN917610 RXJ917604:RXJ917610 SHF917604:SHF917610 SRB917604:SRB917610 TAX917604:TAX917610 TKT917604:TKT917610 TUP917604:TUP917610 UEL917604:UEL917610 UOH917604:UOH917610 UYD917604:UYD917610 VHZ917604:VHZ917610 VRV917604:VRV917610 WBR917604:WBR917610 WLN917604:WLN917610 WVJ917604:WVJ917610 B983140:B983146 IX983140:IX983146 ST983140:ST983146 ACP983140:ACP983146 AML983140:AML983146 AWH983140:AWH983146 BGD983140:BGD983146 BPZ983140:BPZ983146 BZV983140:BZV983146 CJR983140:CJR983146 CTN983140:CTN983146 DDJ983140:DDJ983146 DNF983140:DNF983146 DXB983140:DXB983146 EGX983140:EGX983146 EQT983140:EQT983146 FAP983140:FAP983146 FKL983140:FKL983146 FUH983140:FUH983146 GED983140:GED983146 GNZ983140:GNZ983146 GXV983140:GXV983146 HHR983140:HHR983146 HRN983140:HRN983146 IBJ983140:IBJ983146 ILF983140:ILF983146 IVB983140:IVB983146 JEX983140:JEX983146 JOT983140:JOT983146 JYP983140:JYP983146 KIL983140:KIL983146 KSH983140:KSH983146 LCD983140:LCD983146 LLZ983140:LLZ983146 LVV983140:LVV983146 MFR983140:MFR983146 MPN983140:MPN983146 MZJ983140:MZJ983146 NJF983140:NJF983146 NTB983140:NTB983146 OCX983140:OCX983146 OMT983140:OMT983146 OWP983140:OWP983146 PGL983140:PGL983146 PQH983140:PQH983146 QAD983140:QAD983146 QJZ983140:QJZ983146 QTV983140:QTV983146 RDR983140:RDR983146 RNN983140:RNN983146 RXJ983140:RXJ983146 SHF983140:SHF983146 SRB983140:SRB983146 TAX983140:TAX983146 TKT983140:TKT983146 TUP983140:TUP983146 UEL983140:UEL983146 UOH983140:UOH983146 UYD983140:UYD983146 VHZ983140:VHZ983146 VRV983140:VRV983146 WBR983140:WBR983146 WLN983140:WLN983146 WVJ983140:WVJ983146"/>
    <dataValidation type="list" allowBlank="1" sqref="B84:C84 IX84:IY84 ST84:SU84 ACP84:ACQ84 AML84:AMM84 AWH84:AWI84 BGD84:BGE84 BPZ84:BQA84 BZV84:BZW84 CJR84:CJS84 CTN84:CTO84 DDJ84:DDK84 DNF84:DNG84 DXB84:DXC84 EGX84:EGY84 EQT84:EQU84 FAP84:FAQ84 FKL84:FKM84 FUH84:FUI84 GED84:GEE84 GNZ84:GOA84 GXV84:GXW84 HHR84:HHS84 HRN84:HRO84 IBJ84:IBK84 ILF84:ILG84 IVB84:IVC84 JEX84:JEY84 JOT84:JOU84 JYP84:JYQ84 KIL84:KIM84 KSH84:KSI84 LCD84:LCE84 LLZ84:LMA84 LVV84:LVW84 MFR84:MFS84 MPN84:MPO84 MZJ84:MZK84 NJF84:NJG84 NTB84:NTC84 OCX84:OCY84 OMT84:OMU84 OWP84:OWQ84 PGL84:PGM84 PQH84:PQI84 QAD84:QAE84 QJZ84:QKA84 QTV84:QTW84 RDR84:RDS84 RNN84:RNO84 RXJ84:RXK84 SHF84:SHG84 SRB84:SRC84 TAX84:TAY84 TKT84:TKU84 TUP84:TUQ84 UEL84:UEM84 UOH84:UOI84 UYD84:UYE84 VHZ84:VIA84 VRV84:VRW84 WBR84:WBS84 WLN84:WLO84 WVJ84:WVK84 B65620:C65620 IX65620:IY65620 ST65620:SU65620 ACP65620:ACQ65620 AML65620:AMM65620 AWH65620:AWI65620 BGD65620:BGE65620 BPZ65620:BQA65620 BZV65620:BZW65620 CJR65620:CJS65620 CTN65620:CTO65620 DDJ65620:DDK65620 DNF65620:DNG65620 DXB65620:DXC65620 EGX65620:EGY65620 EQT65620:EQU65620 FAP65620:FAQ65620 FKL65620:FKM65620 FUH65620:FUI65620 GED65620:GEE65620 GNZ65620:GOA65620 GXV65620:GXW65620 HHR65620:HHS65620 HRN65620:HRO65620 IBJ65620:IBK65620 ILF65620:ILG65620 IVB65620:IVC65620 JEX65620:JEY65620 JOT65620:JOU65620 JYP65620:JYQ65620 KIL65620:KIM65620 KSH65620:KSI65620 LCD65620:LCE65620 LLZ65620:LMA65620 LVV65620:LVW65620 MFR65620:MFS65620 MPN65620:MPO65620 MZJ65620:MZK65620 NJF65620:NJG65620 NTB65620:NTC65620 OCX65620:OCY65620 OMT65620:OMU65620 OWP65620:OWQ65620 PGL65620:PGM65620 PQH65620:PQI65620 QAD65620:QAE65620 QJZ65620:QKA65620 QTV65620:QTW65620 RDR65620:RDS65620 RNN65620:RNO65620 RXJ65620:RXK65620 SHF65620:SHG65620 SRB65620:SRC65620 TAX65620:TAY65620 TKT65620:TKU65620 TUP65620:TUQ65620 UEL65620:UEM65620 UOH65620:UOI65620 UYD65620:UYE65620 VHZ65620:VIA65620 VRV65620:VRW65620 WBR65620:WBS65620 WLN65620:WLO65620 WVJ65620:WVK65620 B131156:C131156 IX131156:IY131156 ST131156:SU131156 ACP131156:ACQ131156 AML131156:AMM131156 AWH131156:AWI131156 BGD131156:BGE131156 BPZ131156:BQA131156 BZV131156:BZW131156 CJR131156:CJS131156 CTN131156:CTO131156 DDJ131156:DDK131156 DNF131156:DNG131156 DXB131156:DXC131156 EGX131156:EGY131156 EQT131156:EQU131156 FAP131156:FAQ131156 FKL131156:FKM131156 FUH131156:FUI131156 GED131156:GEE131156 GNZ131156:GOA131156 GXV131156:GXW131156 HHR131156:HHS131156 HRN131156:HRO131156 IBJ131156:IBK131156 ILF131156:ILG131156 IVB131156:IVC131156 JEX131156:JEY131156 JOT131156:JOU131156 JYP131156:JYQ131156 KIL131156:KIM131156 KSH131156:KSI131156 LCD131156:LCE131156 LLZ131156:LMA131156 LVV131156:LVW131156 MFR131156:MFS131156 MPN131156:MPO131156 MZJ131156:MZK131156 NJF131156:NJG131156 NTB131156:NTC131156 OCX131156:OCY131156 OMT131156:OMU131156 OWP131156:OWQ131156 PGL131156:PGM131156 PQH131156:PQI131156 QAD131156:QAE131156 QJZ131156:QKA131156 QTV131156:QTW131156 RDR131156:RDS131156 RNN131156:RNO131156 RXJ131156:RXK131156 SHF131156:SHG131156 SRB131156:SRC131156 TAX131156:TAY131156 TKT131156:TKU131156 TUP131156:TUQ131156 UEL131156:UEM131156 UOH131156:UOI131156 UYD131156:UYE131156 VHZ131156:VIA131156 VRV131156:VRW131156 WBR131156:WBS131156 WLN131156:WLO131156 WVJ131156:WVK131156 B196692:C196692 IX196692:IY196692 ST196692:SU196692 ACP196692:ACQ196692 AML196692:AMM196692 AWH196692:AWI196692 BGD196692:BGE196692 BPZ196692:BQA196692 BZV196692:BZW196692 CJR196692:CJS196692 CTN196692:CTO196692 DDJ196692:DDK196692 DNF196692:DNG196692 DXB196692:DXC196692 EGX196692:EGY196692 EQT196692:EQU196692 FAP196692:FAQ196692 FKL196692:FKM196692 FUH196692:FUI196692 GED196692:GEE196692 GNZ196692:GOA196692 GXV196692:GXW196692 HHR196692:HHS196692 HRN196692:HRO196692 IBJ196692:IBK196692 ILF196692:ILG196692 IVB196692:IVC196692 JEX196692:JEY196692 JOT196692:JOU196692 JYP196692:JYQ196692 KIL196692:KIM196692 KSH196692:KSI196692 LCD196692:LCE196692 LLZ196692:LMA196692 LVV196692:LVW196692 MFR196692:MFS196692 MPN196692:MPO196692 MZJ196692:MZK196692 NJF196692:NJG196692 NTB196692:NTC196692 OCX196692:OCY196692 OMT196692:OMU196692 OWP196692:OWQ196692 PGL196692:PGM196692 PQH196692:PQI196692 QAD196692:QAE196692 QJZ196692:QKA196692 QTV196692:QTW196692 RDR196692:RDS196692 RNN196692:RNO196692 RXJ196692:RXK196692 SHF196692:SHG196692 SRB196692:SRC196692 TAX196692:TAY196692 TKT196692:TKU196692 TUP196692:TUQ196692 UEL196692:UEM196692 UOH196692:UOI196692 UYD196692:UYE196692 VHZ196692:VIA196692 VRV196692:VRW196692 WBR196692:WBS196692 WLN196692:WLO196692 WVJ196692:WVK196692 B262228:C262228 IX262228:IY262228 ST262228:SU262228 ACP262228:ACQ262228 AML262228:AMM262228 AWH262228:AWI262228 BGD262228:BGE262228 BPZ262228:BQA262228 BZV262228:BZW262228 CJR262228:CJS262228 CTN262228:CTO262228 DDJ262228:DDK262228 DNF262228:DNG262228 DXB262228:DXC262228 EGX262228:EGY262228 EQT262228:EQU262228 FAP262228:FAQ262228 FKL262228:FKM262228 FUH262228:FUI262228 GED262228:GEE262228 GNZ262228:GOA262228 GXV262228:GXW262228 HHR262228:HHS262228 HRN262228:HRO262228 IBJ262228:IBK262228 ILF262228:ILG262228 IVB262228:IVC262228 JEX262228:JEY262228 JOT262228:JOU262228 JYP262228:JYQ262228 KIL262228:KIM262228 KSH262228:KSI262228 LCD262228:LCE262228 LLZ262228:LMA262228 LVV262228:LVW262228 MFR262228:MFS262228 MPN262228:MPO262228 MZJ262228:MZK262228 NJF262228:NJG262228 NTB262228:NTC262228 OCX262228:OCY262228 OMT262228:OMU262228 OWP262228:OWQ262228 PGL262228:PGM262228 PQH262228:PQI262228 QAD262228:QAE262228 QJZ262228:QKA262228 QTV262228:QTW262228 RDR262228:RDS262228 RNN262228:RNO262228 RXJ262228:RXK262228 SHF262228:SHG262228 SRB262228:SRC262228 TAX262228:TAY262228 TKT262228:TKU262228 TUP262228:TUQ262228 UEL262228:UEM262228 UOH262228:UOI262228 UYD262228:UYE262228 VHZ262228:VIA262228 VRV262228:VRW262228 WBR262228:WBS262228 WLN262228:WLO262228 WVJ262228:WVK262228 B327764:C327764 IX327764:IY327764 ST327764:SU327764 ACP327764:ACQ327764 AML327764:AMM327764 AWH327764:AWI327764 BGD327764:BGE327764 BPZ327764:BQA327764 BZV327764:BZW327764 CJR327764:CJS327764 CTN327764:CTO327764 DDJ327764:DDK327764 DNF327764:DNG327764 DXB327764:DXC327764 EGX327764:EGY327764 EQT327764:EQU327764 FAP327764:FAQ327764 FKL327764:FKM327764 FUH327764:FUI327764 GED327764:GEE327764 GNZ327764:GOA327764 GXV327764:GXW327764 HHR327764:HHS327764 HRN327764:HRO327764 IBJ327764:IBK327764 ILF327764:ILG327764 IVB327764:IVC327764 JEX327764:JEY327764 JOT327764:JOU327764 JYP327764:JYQ327764 KIL327764:KIM327764 KSH327764:KSI327764 LCD327764:LCE327764 LLZ327764:LMA327764 LVV327764:LVW327764 MFR327764:MFS327764 MPN327764:MPO327764 MZJ327764:MZK327764 NJF327764:NJG327764 NTB327764:NTC327764 OCX327764:OCY327764 OMT327764:OMU327764 OWP327764:OWQ327764 PGL327764:PGM327764 PQH327764:PQI327764 QAD327764:QAE327764 QJZ327764:QKA327764 QTV327764:QTW327764 RDR327764:RDS327764 RNN327764:RNO327764 RXJ327764:RXK327764 SHF327764:SHG327764 SRB327764:SRC327764 TAX327764:TAY327764 TKT327764:TKU327764 TUP327764:TUQ327764 UEL327764:UEM327764 UOH327764:UOI327764 UYD327764:UYE327764 VHZ327764:VIA327764 VRV327764:VRW327764 WBR327764:WBS327764 WLN327764:WLO327764 WVJ327764:WVK327764 B393300:C393300 IX393300:IY393300 ST393300:SU393300 ACP393300:ACQ393300 AML393300:AMM393300 AWH393300:AWI393300 BGD393300:BGE393300 BPZ393300:BQA393300 BZV393300:BZW393300 CJR393300:CJS393300 CTN393300:CTO393300 DDJ393300:DDK393300 DNF393300:DNG393300 DXB393300:DXC393300 EGX393300:EGY393300 EQT393300:EQU393300 FAP393300:FAQ393300 FKL393300:FKM393300 FUH393300:FUI393300 GED393300:GEE393300 GNZ393300:GOA393300 GXV393300:GXW393300 HHR393300:HHS393300 HRN393300:HRO393300 IBJ393300:IBK393300 ILF393300:ILG393300 IVB393300:IVC393300 JEX393300:JEY393300 JOT393300:JOU393300 JYP393300:JYQ393300 KIL393300:KIM393300 KSH393300:KSI393300 LCD393300:LCE393300 LLZ393300:LMA393300 LVV393300:LVW393300 MFR393300:MFS393300 MPN393300:MPO393300 MZJ393300:MZK393300 NJF393300:NJG393300 NTB393300:NTC393300 OCX393300:OCY393300 OMT393300:OMU393300 OWP393300:OWQ393300 PGL393300:PGM393300 PQH393300:PQI393300 QAD393300:QAE393300 QJZ393300:QKA393300 QTV393300:QTW393300 RDR393300:RDS393300 RNN393300:RNO393300 RXJ393300:RXK393300 SHF393300:SHG393300 SRB393300:SRC393300 TAX393300:TAY393300 TKT393300:TKU393300 TUP393300:TUQ393300 UEL393300:UEM393300 UOH393300:UOI393300 UYD393300:UYE393300 VHZ393300:VIA393300 VRV393300:VRW393300 WBR393300:WBS393300 WLN393300:WLO393300 WVJ393300:WVK393300 B458836:C458836 IX458836:IY458836 ST458836:SU458836 ACP458836:ACQ458836 AML458836:AMM458836 AWH458836:AWI458836 BGD458836:BGE458836 BPZ458836:BQA458836 BZV458836:BZW458836 CJR458836:CJS458836 CTN458836:CTO458836 DDJ458836:DDK458836 DNF458836:DNG458836 DXB458836:DXC458836 EGX458836:EGY458836 EQT458836:EQU458836 FAP458836:FAQ458836 FKL458836:FKM458836 FUH458836:FUI458836 GED458836:GEE458836 GNZ458836:GOA458836 GXV458836:GXW458836 HHR458836:HHS458836 HRN458836:HRO458836 IBJ458836:IBK458836 ILF458836:ILG458836 IVB458836:IVC458836 JEX458836:JEY458836 JOT458836:JOU458836 JYP458836:JYQ458836 KIL458836:KIM458836 KSH458836:KSI458836 LCD458836:LCE458836 LLZ458836:LMA458836 LVV458836:LVW458836 MFR458836:MFS458836 MPN458836:MPO458836 MZJ458836:MZK458836 NJF458836:NJG458836 NTB458836:NTC458836 OCX458836:OCY458836 OMT458836:OMU458836 OWP458836:OWQ458836 PGL458836:PGM458836 PQH458836:PQI458836 QAD458836:QAE458836 QJZ458836:QKA458836 QTV458836:QTW458836 RDR458836:RDS458836 RNN458836:RNO458836 RXJ458836:RXK458836 SHF458836:SHG458836 SRB458836:SRC458836 TAX458836:TAY458836 TKT458836:TKU458836 TUP458836:TUQ458836 UEL458836:UEM458836 UOH458836:UOI458836 UYD458836:UYE458836 VHZ458836:VIA458836 VRV458836:VRW458836 WBR458836:WBS458836 WLN458836:WLO458836 WVJ458836:WVK458836 B524372:C524372 IX524372:IY524372 ST524372:SU524372 ACP524372:ACQ524372 AML524372:AMM524372 AWH524372:AWI524372 BGD524372:BGE524372 BPZ524372:BQA524372 BZV524372:BZW524372 CJR524372:CJS524372 CTN524372:CTO524372 DDJ524372:DDK524372 DNF524372:DNG524372 DXB524372:DXC524372 EGX524372:EGY524372 EQT524372:EQU524372 FAP524372:FAQ524372 FKL524372:FKM524372 FUH524372:FUI524372 GED524372:GEE524372 GNZ524372:GOA524372 GXV524372:GXW524372 HHR524372:HHS524372 HRN524372:HRO524372 IBJ524372:IBK524372 ILF524372:ILG524372 IVB524372:IVC524372 JEX524372:JEY524372 JOT524372:JOU524372 JYP524372:JYQ524372 KIL524372:KIM524372 KSH524372:KSI524372 LCD524372:LCE524372 LLZ524372:LMA524372 LVV524372:LVW524372 MFR524372:MFS524372 MPN524372:MPO524372 MZJ524372:MZK524372 NJF524372:NJG524372 NTB524372:NTC524372 OCX524372:OCY524372 OMT524372:OMU524372 OWP524372:OWQ524372 PGL524372:PGM524372 PQH524372:PQI524372 QAD524372:QAE524372 QJZ524372:QKA524372 QTV524372:QTW524372 RDR524372:RDS524372 RNN524372:RNO524372 RXJ524372:RXK524372 SHF524372:SHG524372 SRB524372:SRC524372 TAX524372:TAY524372 TKT524372:TKU524372 TUP524372:TUQ524372 UEL524372:UEM524372 UOH524372:UOI524372 UYD524372:UYE524372 VHZ524372:VIA524372 VRV524372:VRW524372 WBR524372:WBS524372 WLN524372:WLO524372 WVJ524372:WVK524372 B589908:C589908 IX589908:IY589908 ST589908:SU589908 ACP589908:ACQ589908 AML589908:AMM589908 AWH589908:AWI589908 BGD589908:BGE589908 BPZ589908:BQA589908 BZV589908:BZW589908 CJR589908:CJS589908 CTN589908:CTO589908 DDJ589908:DDK589908 DNF589908:DNG589908 DXB589908:DXC589908 EGX589908:EGY589908 EQT589908:EQU589908 FAP589908:FAQ589908 FKL589908:FKM589908 FUH589908:FUI589908 GED589908:GEE589908 GNZ589908:GOA589908 GXV589908:GXW589908 HHR589908:HHS589908 HRN589908:HRO589908 IBJ589908:IBK589908 ILF589908:ILG589908 IVB589908:IVC589908 JEX589908:JEY589908 JOT589908:JOU589908 JYP589908:JYQ589908 KIL589908:KIM589908 KSH589908:KSI589908 LCD589908:LCE589908 LLZ589908:LMA589908 LVV589908:LVW589908 MFR589908:MFS589908 MPN589908:MPO589908 MZJ589908:MZK589908 NJF589908:NJG589908 NTB589908:NTC589908 OCX589908:OCY589908 OMT589908:OMU589908 OWP589908:OWQ589908 PGL589908:PGM589908 PQH589908:PQI589908 QAD589908:QAE589908 QJZ589908:QKA589908 QTV589908:QTW589908 RDR589908:RDS589908 RNN589908:RNO589908 RXJ589908:RXK589908 SHF589908:SHG589908 SRB589908:SRC589908 TAX589908:TAY589908 TKT589908:TKU589908 TUP589908:TUQ589908 UEL589908:UEM589908 UOH589908:UOI589908 UYD589908:UYE589908 VHZ589908:VIA589908 VRV589908:VRW589908 WBR589908:WBS589908 WLN589908:WLO589908 WVJ589908:WVK589908 B655444:C655444 IX655444:IY655444 ST655444:SU655444 ACP655444:ACQ655444 AML655444:AMM655444 AWH655444:AWI655444 BGD655444:BGE655444 BPZ655444:BQA655444 BZV655444:BZW655444 CJR655444:CJS655444 CTN655444:CTO655444 DDJ655444:DDK655444 DNF655444:DNG655444 DXB655444:DXC655444 EGX655444:EGY655444 EQT655444:EQU655444 FAP655444:FAQ655444 FKL655444:FKM655444 FUH655444:FUI655444 GED655444:GEE655444 GNZ655444:GOA655444 GXV655444:GXW655444 HHR655444:HHS655444 HRN655444:HRO655444 IBJ655444:IBK655444 ILF655444:ILG655444 IVB655444:IVC655444 JEX655444:JEY655444 JOT655444:JOU655444 JYP655444:JYQ655444 KIL655444:KIM655444 KSH655444:KSI655444 LCD655444:LCE655444 LLZ655444:LMA655444 LVV655444:LVW655444 MFR655444:MFS655444 MPN655444:MPO655444 MZJ655444:MZK655444 NJF655444:NJG655444 NTB655444:NTC655444 OCX655444:OCY655444 OMT655444:OMU655444 OWP655444:OWQ655444 PGL655444:PGM655444 PQH655444:PQI655444 QAD655444:QAE655444 QJZ655444:QKA655444 QTV655444:QTW655444 RDR655444:RDS655444 RNN655444:RNO655444 RXJ655444:RXK655444 SHF655444:SHG655444 SRB655444:SRC655444 TAX655444:TAY655444 TKT655444:TKU655444 TUP655444:TUQ655444 UEL655444:UEM655444 UOH655444:UOI655444 UYD655444:UYE655444 VHZ655444:VIA655444 VRV655444:VRW655444 WBR655444:WBS655444 WLN655444:WLO655444 WVJ655444:WVK655444 B720980:C720980 IX720980:IY720980 ST720980:SU720980 ACP720980:ACQ720980 AML720980:AMM720980 AWH720980:AWI720980 BGD720980:BGE720980 BPZ720980:BQA720980 BZV720980:BZW720980 CJR720980:CJS720980 CTN720980:CTO720980 DDJ720980:DDK720980 DNF720980:DNG720980 DXB720980:DXC720980 EGX720980:EGY720980 EQT720980:EQU720980 FAP720980:FAQ720980 FKL720980:FKM720980 FUH720980:FUI720980 GED720980:GEE720980 GNZ720980:GOA720980 GXV720980:GXW720980 HHR720980:HHS720980 HRN720980:HRO720980 IBJ720980:IBK720980 ILF720980:ILG720980 IVB720980:IVC720980 JEX720980:JEY720980 JOT720980:JOU720980 JYP720980:JYQ720980 KIL720980:KIM720980 KSH720980:KSI720980 LCD720980:LCE720980 LLZ720980:LMA720980 LVV720980:LVW720980 MFR720980:MFS720980 MPN720980:MPO720980 MZJ720980:MZK720980 NJF720980:NJG720980 NTB720980:NTC720980 OCX720980:OCY720980 OMT720980:OMU720980 OWP720980:OWQ720980 PGL720980:PGM720980 PQH720980:PQI720980 QAD720980:QAE720980 QJZ720980:QKA720980 QTV720980:QTW720980 RDR720980:RDS720980 RNN720980:RNO720980 RXJ720980:RXK720980 SHF720980:SHG720980 SRB720980:SRC720980 TAX720980:TAY720980 TKT720980:TKU720980 TUP720980:TUQ720980 UEL720980:UEM720980 UOH720980:UOI720980 UYD720980:UYE720980 VHZ720980:VIA720980 VRV720980:VRW720980 WBR720980:WBS720980 WLN720980:WLO720980 WVJ720980:WVK720980 B786516:C786516 IX786516:IY786516 ST786516:SU786516 ACP786516:ACQ786516 AML786516:AMM786516 AWH786516:AWI786516 BGD786516:BGE786516 BPZ786516:BQA786516 BZV786516:BZW786516 CJR786516:CJS786516 CTN786516:CTO786516 DDJ786516:DDK786516 DNF786516:DNG786516 DXB786516:DXC786516 EGX786516:EGY786516 EQT786516:EQU786516 FAP786516:FAQ786516 FKL786516:FKM786516 FUH786516:FUI786516 GED786516:GEE786516 GNZ786516:GOA786516 GXV786516:GXW786516 HHR786516:HHS786516 HRN786516:HRO786516 IBJ786516:IBK786516 ILF786516:ILG786516 IVB786516:IVC786516 JEX786516:JEY786516 JOT786516:JOU786516 JYP786516:JYQ786516 KIL786516:KIM786516 KSH786516:KSI786516 LCD786516:LCE786516 LLZ786516:LMA786516 LVV786516:LVW786516 MFR786516:MFS786516 MPN786516:MPO786516 MZJ786516:MZK786516 NJF786516:NJG786516 NTB786516:NTC786516 OCX786516:OCY786516 OMT786516:OMU786516 OWP786516:OWQ786516 PGL786516:PGM786516 PQH786516:PQI786516 QAD786516:QAE786516 QJZ786516:QKA786516 QTV786516:QTW786516 RDR786516:RDS786516 RNN786516:RNO786516 RXJ786516:RXK786516 SHF786516:SHG786516 SRB786516:SRC786516 TAX786516:TAY786516 TKT786516:TKU786516 TUP786516:TUQ786516 UEL786516:UEM786516 UOH786516:UOI786516 UYD786516:UYE786516 VHZ786516:VIA786516 VRV786516:VRW786516 WBR786516:WBS786516 WLN786516:WLO786516 WVJ786516:WVK786516 B852052:C852052 IX852052:IY852052 ST852052:SU852052 ACP852052:ACQ852052 AML852052:AMM852052 AWH852052:AWI852052 BGD852052:BGE852052 BPZ852052:BQA852052 BZV852052:BZW852052 CJR852052:CJS852052 CTN852052:CTO852052 DDJ852052:DDK852052 DNF852052:DNG852052 DXB852052:DXC852052 EGX852052:EGY852052 EQT852052:EQU852052 FAP852052:FAQ852052 FKL852052:FKM852052 FUH852052:FUI852052 GED852052:GEE852052 GNZ852052:GOA852052 GXV852052:GXW852052 HHR852052:HHS852052 HRN852052:HRO852052 IBJ852052:IBK852052 ILF852052:ILG852052 IVB852052:IVC852052 JEX852052:JEY852052 JOT852052:JOU852052 JYP852052:JYQ852052 KIL852052:KIM852052 KSH852052:KSI852052 LCD852052:LCE852052 LLZ852052:LMA852052 LVV852052:LVW852052 MFR852052:MFS852052 MPN852052:MPO852052 MZJ852052:MZK852052 NJF852052:NJG852052 NTB852052:NTC852052 OCX852052:OCY852052 OMT852052:OMU852052 OWP852052:OWQ852052 PGL852052:PGM852052 PQH852052:PQI852052 QAD852052:QAE852052 QJZ852052:QKA852052 QTV852052:QTW852052 RDR852052:RDS852052 RNN852052:RNO852052 RXJ852052:RXK852052 SHF852052:SHG852052 SRB852052:SRC852052 TAX852052:TAY852052 TKT852052:TKU852052 TUP852052:TUQ852052 UEL852052:UEM852052 UOH852052:UOI852052 UYD852052:UYE852052 VHZ852052:VIA852052 VRV852052:VRW852052 WBR852052:WBS852052 WLN852052:WLO852052 WVJ852052:WVK852052 B917588:C917588 IX917588:IY917588 ST917588:SU917588 ACP917588:ACQ917588 AML917588:AMM917588 AWH917588:AWI917588 BGD917588:BGE917588 BPZ917588:BQA917588 BZV917588:BZW917588 CJR917588:CJS917588 CTN917588:CTO917588 DDJ917588:DDK917588 DNF917588:DNG917588 DXB917588:DXC917588 EGX917588:EGY917588 EQT917588:EQU917588 FAP917588:FAQ917588 FKL917588:FKM917588 FUH917588:FUI917588 GED917588:GEE917588 GNZ917588:GOA917588 GXV917588:GXW917588 HHR917588:HHS917588 HRN917588:HRO917588 IBJ917588:IBK917588 ILF917588:ILG917588 IVB917588:IVC917588 JEX917588:JEY917588 JOT917588:JOU917588 JYP917588:JYQ917588 KIL917588:KIM917588 KSH917588:KSI917588 LCD917588:LCE917588 LLZ917588:LMA917588 LVV917588:LVW917588 MFR917588:MFS917588 MPN917588:MPO917588 MZJ917588:MZK917588 NJF917588:NJG917588 NTB917588:NTC917588 OCX917588:OCY917588 OMT917588:OMU917588 OWP917588:OWQ917588 PGL917588:PGM917588 PQH917588:PQI917588 QAD917588:QAE917588 QJZ917588:QKA917588 QTV917588:QTW917588 RDR917588:RDS917588 RNN917588:RNO917588 RXJ917588:RXK917588 SHF917588:SHG917588 SRB917588:SRC917588 TAX917588:TAY917588 TKT917588:TKU917588 TUP917588:TUQ917588 UEL917588:UEM917588 UOH917588:UOI917588 UYD917588:UYE917588 VHZ917588:VIA917588 VRV917588:VRW917588 WBR917588:WBS917588 WLN917588:WLO917588 WVJ917588:WVK917588 B983124:C983124 IX983124:IY983124 ST983124:SU983124 ACP983124:ACQ983124 AML983124:AMM983124 AWH983124:AWI983124 BGD983124:BGE983124 BPZ983124:BQA983124 BZV983124:BZW983124 CJR983124:CJS983124 CTN983124:CTO983124 DDJ983124:DDK983124 DNF983124:DNG983124 DXB983124:DXC983124 EGX983124:EGY983124 EQT983124:EQU983124 FAP983124:FAQ983124 FKL983124:FKM983124 FUH983124:FUI983124 GED983124:GEE983124 GNZ983124:GOA983124 GXV983124:GXW983124 HHR983124:HHS983124 HRN983124:HRO983124 IBJ983124:IBK983124 ILF983124:ILG983124 IVB983124:IVC983124 JEX983124:JEY983124 JOT983124:JOU983124 JYP983124:JYQ983124 KIL983124:KIM983124 KSH983124:KSI983124 LCD983124:LCE983124 LLZ983124:LMA983124 LVV983124:LVW983124 MFR983124:MFS983124 MPN983124:MPO983124 MZJ983124:MZK983124 NJF983124:NJG983124 NTB983124:NTC983124 OCX983124:OCY983124 OMT983124:OMU983124 OWP983124:OWQ983124 PGL983124:PGM983124 PQH983124:PQI983124 QAD983124:QAE983124 QJZ983124:QKA983124 QTV983124:QTW983124 RDR983124:RDS983124 RNN983124:RNO983124 RXJ983124:RXK983124 SHF983124:SHG983124 SRB983124:SRC983124 TAX983124:TAY983124 TKT983124:TKU983124 TUP983124:TUQ983124 UEL983124:UEM983124 UOH983124:UOI983124 UYD983124:UYE983124 VHZ983124:VIA983124 VRV983124:VRW983124 WBR983124:WBS983124 WLN983124:WLO983124 WVJ983124:WVK983124">
      <formula1>$M$83:$M$85</formula1>
    </dataValidation>
    <dataValidation type="list" allowBlank="1" sqref="B86:C86 IX86:IY86 ST86:SU86 ACP86:ACQ86 AML86:AMM86 AWH86:AWI86 BGD86:BGE86 BPZ86:BQA86 BZV86:BZW86 CJR86:CJS86 CTN86:CTO86 DDJ86:DDK86 DNF86:DNG86 DXB86:DXC86 EGX86:EGY86 EQT86:EQU86 FAP86:FAQ86 FKL86:FKM86 FUH86:FUI86 GED86:GEE86 GNZ86:GOA86 GXV86:GXW86 HHR86:HHS86 HRN86:HRO86 IBJ86:IBK86 ILF86:ILG86 IVB86:IVC86 JEX86:JEY86 JOT86:JOU86 JYP86:JYQ86 KIL86:KIM86 KSH86:KSI86 LCD86:LCE86 LLZ86:LMA86 LVV86:LVW86 MFR86:MFS86 MPN86:MPO86 MZJ86:MZK86 NJF86:NJG86 NTB86:NTC86 OCX86:OCY86 OMT86:OMU86 OWP86:OWQ86 PGL86:PGM86 PQH86:PQI86 QAD86:QAE86 QJZ86:QKA86 QTV86:QTW86 RDR86:RDS86 RNN86:RNO86 RXJ86:RXK86 SHF86:SHG86 SRB86:SRC86 TAX86:TAY86 TKT86:TKU86 TUP86:TUQ86 UEL86:UEM86 UOH86:UOI86 UYD86:UYE86 VHZ86:VIA86 VRV86:VRW86 WBR86:WBS86 WLN86:WLO86 WVJ86:WVK86 B65622:C65622 IX65622:IY65622 ST65622:SU65622 ACP65622:ACQ65622 AML65622:AMM65622 AWH65622:AWI65622 BGD65622:BGE65622 BPZ65622:BQA65622 BZV65622:BZW65622 CJR65622:CJS65622 CTN65622:CTO65622 DDJ65622:DDK65622 DNF65622:DNG65622 DXB65622:DXC65622 EGX65622:EGY65622 EQT65622:EQU65622 FAP65622:FAQ65622 FKL65622:FKM65622 FUH65622:FUI65622 GED65622:GEE65622 GNZ65622:GOA65622 GXV65622:GXW65622 HHR65622:HHS65622 HRN65622:HRO65622 IBJ65622:IBK65622 ILF65622:ILG65622 IVB65622:IVC65622 JEX65622:JEY65622 JOT65622:JOU65622 JYP65622:JYQ65622 KIL65622:KIM65622 KSH65622:KSI65622 LCD65622:LCE65622 LLZ65622:LMA65622 LVV65622:LVW65622 MFR65622:MFS65622 MPN65622:MPO65622 MZJ65622:MZK65622 NJF65622:NJG65622 NTB65622:NTC65622 OCX65622:OCY65622 OMT65622:OMU65622 OWP65622:OWQ65622 PGL65622:PGM65622 PQH65622:PQI65622 QAD65622:QAE65622 QJZ65622:QKA65622 QTV65622:QTW65622 RDR65622:RDS65622 RNN65622:RNO65622 RXJ65622:RXK65622 SHF65622:SHG65622 SRB65622:SRC65622 TAX65622:TAY65622 TKT65622:TKU65622 TUP65622:TUQ65622 UEL65622:UEM65622 UOH65622:UOI65622 UYD65622:UYE65622 VHZ65622:VIA65622 VRV65622:VRW65622 WBR65622:WBS65622 WLN65622:WLO65622 WVJ65622:WVK65622 B131158:C131158 IX131158:IY131158 ST131158:SU131158 ACP131158:ACQ131158 AML131158:AMM131158 AWH131158:AWI131158 BGD131158:BGE131158 BPZ131158:BQA131158 BZV131158:BZW131158 CJR131158:CJS131158 CTN131158:CTO131158 DDJ131158:DDK131158 DNF131158:DNG131158 DXB131158:DXC131158 EGX131158:EGY131158 EQT131158:EQU131158 FAP131158:FAQ131158 FKL131158:FKM131158 FUH131158:FUI131158 GED131158:GEE131158 GNZ131158:GOA131158 GXV131158:GXW131158 HHR131158:HHS131158 HRN131158:HRO131158 IBJ131158:IBK131158 ILF131158:ILG131158 IVB131158:IVC131158 JEX131158:JEY131158 JOT131158:JOU131158 JYP131158:JYQ131158 KIL131158:KIM131158 KSH131158:KSI131158 LCD131158:LCE131158 LLZ131158:LMA131158 LVV131158:LVW131158 MFR131158:MFS131158 MPN131158:MPO131158 MZJ131158:MZK131158 NJF131158:NJG131158 NTB131158:NTC131158 OCX131158:OCY131158 OMT131158:OMU131158 OWP131158:OWQ131158 PGL131158:PGM131158 PQH131158:PQI131158 QAD131158:QAE131158 QJZ131158:QKA131158 QTV131158:QTW131158 RDR131158:RDS131158 RNN131158:RNO131158 RXJ131158:RXK131158 SHF131158:SHG131158 SRB131158:SRC131158 TAX131158:TAY131158 TKT131158:TKU131158 TUP131158:TUQ131158 UEL131158:UEM131158 UOH131158:UOI131158 UYD131158:UYE131158 VHZ131158:VIA131158 VRV131158:VRW131158 WBR131158:WBS131158 WLN131158:WLO131158 WVJ131158:WVK131158 B196694:C196694 IX196694:IY196694 ST196694:SU196694 ACP196694:ACQ196694 AML196694:AMM196694 AWH196694:AWI196694 BGD196694:BGE196694 BPZ196694:BQA196694 BZV196694:BZW196694 CJR196694:CJS196694 CTN196694:CTO196694 DDJ196694:DDK196694 DNF196694:DNG196694 DXB196694:DXC196694 EGX196694:EGY196694 EQT196694:EQU196694 FAP196694:FAQ196694 FKL196694:FKM196694 FUH196694:FUI196694 GED196694:GEE196694 GNZ196694:GOA196694 GXV196694:GXW196694 HHR196694:HHS196694 HRN196694:HRO196694 IBJ196694:IBK196694 ILF196694:ILG196694 IVB196694:IVC196694 JEX196694:JEY196694 JOT196694:JOU196694 JYP196694:JYQ196694 KIL196694:KIM196694 KSH196694:KSI196694 LCD196694:LCE196694 LLZ196694:LMA196694 LVV196694:LVW196694 MFR196694:MFS196694 MPN196694:MPO196694 MZJ196694:MZK196694 NJF196694:NJG196694 NTB196694:NTC196694 OCX196694:OCY196694 OMT196694:OMU196694 OWP196694:OWQ196694 PGL196694:PGM196694 PQH196694:PQI196694 QAD196694:QAE196694 QJZ196694:QKA196694 QTV196694:QTW196694 RDR196694:RDS196694 RNN196694:RNO196694 RXJ196694:RXK196694 SHF196694:SHG196694 SRB196694:SRC196694 TAX196694:TAY196694 TKT196694:TKU196694 TUP196694:TUQ196694 UEL196694:UEM196694 UOH196694:UOI196694 UYD196694:UYE196694 VHZ196694:VIA196694 VRV196694:VRW196694 WBR196694:WBS196694 WLN196694:WLO196694 WVJ196694:WVK196694 B262230:C262230 IX262230:IY262230 ST262230:SU262230 ACP262230:ACQ262230 AML262230:AMM262230 AWH262230:AWI262230 BGD262230:BGE262230 BPZ262230:BQA262230 BZV262230:BZW262230 CJR262230:CJS262230 CTN262230:CTO262230 DDJ262230:DDK262230 DNF262230:DNG262230 DXB262230:DXC262230 EGX262230:EGY262230 EQT262230:EQU262230 FAP262230:FAQ262230 FKL262230:FKM262230 FUH262230:FUI262230 GED262230:GEE262230 GNZ262230:GOA262230 GXV262230:GXW262230 HHR262230:HHS262230 HRN262230:HRO262230 IBJ262230:IBK262230 ILF262230:ILG262230 IVB262230:IVC262230 JEX262230:JEY262230 JOT262230:JOU262230 JYP262230:JYQ262230 KIL262230:KIM262230 KSH262230:KSI262230 LCD262230:LCE262230 LLZ262230:LMA262230 LVV262230:LVW262230 MFR262230:MFS262230 MPN262230:MPO262230 MZJ262230:MZK262230 NJF262230:NJG262230 NTB262230:NTC262230 OCX262230:OCY262230 OMT262230:OMU262230 OWP262230:OWQ262230 PGL262230:PGM262230 PQH262230:PQI262230 QAD262230:QAE262230 QJZ262230:QKA262230 QTV262230:QTW262230 RDR262230:RDS262230 RNN262230:RNO262230 RXJ262230:RXK262230 SHF262230:SHG262230 SRB262230:SRC262230 TAX262230:TAY262230 TKT262230:TKU262230 TUP262230:TUQ262230 UEL262230:UEM262230 UOH262230:UOI262230 UYD262230:UYE262230 VHZ262230:VIA262230 VRV262230:VRW262230 WBR262230:WBS262230 WLN262230:WLO262230 WVJ262230:WVK262230 B327766:C327766 IX327766:IY327766 ST327766:SU327766 ACP327766:ACQ327766 AML327766:AMM327766 AWH327766:AWI327766 BGD327766:BGE327766 BPZ327766:BQA327766 BZV327766:BZW327766 CJR327766:CJS327766 CTN327766:CTO327766 DDJ327766:DDK327766 DNF327766:DNG327766 DXB327766:DXC327766 EGX327766:EGY327766 EQT327766:EQU327766 FAP327766:FAQ327766 FKL327766:FKM327766 FUH327766:FUI327766 GED327766:GEE327766 GNZ327766:GOA327766 GXV327766:GXW327766 HHR327766:HHS327766 HRN327766:HRO327766 IBJ327766:IBK327766 ILF327766:ILG327766 IVB327766:IVC327766 JEX327766:JEY327766 JOT327766:JOU327766 JYP327766:JYQ327766 KIL327766:KIM327766 KSH327766:KSI327766 LCD327766:LCE327766 LLZ327766:LMA327766 LVV327766:LVW327766 MFR327766:MFS327766 MPN327766:MPO327766 MZJ327766:MZK327766 NJF327766:NJG327766 NTB327766:NTC327766 OCX327766:OCY327766 OMT327766:OMU327766 OWP327766:OWQ327766 PGL327766:PGM327766 PQH327766:PQI327766 QAD327766:QAE327766 QJZ327766:QKA327766 QTV327766:QTW327766 RDR327766:RDS327766 RNN327766:RNO327766 RXJ327766:RXK327766 SHF327766:SHG327766 SRB327766:SRC327766 TAX327766:TAY327766 TKT327766:TKU327766 TUP327766:TUQ327766 UEL327766:UEM327766 UOH327766:UOI327766 UYD327766:UYE327766 VHZ327766:VIA327766 VRV327766:VRW327766 WBR327766:WBS327766 WLN327766:WLO327766 WVJ327766:WVK327766 B393302:C393302 IX393302:IY393302 ST393302:SU393302 ACP393302:ACQ393302 AML393302:AMM393302 AWH393302:AWI393302 BGD393302:BGE393302 BPZ393302:BQA393302 BZV393302:BZW393302 CJR393302:CJS393302 CTN393302:CTO393302 DDJ393302:DDK393302 DNF393302:DNG393302 DXB393302:DXC393302 EGX393302:EGY393302 EQT393302:EQU393302 FAP393302:FAQ393302 FKL393302:FKM393302 FUH393302:FUI393302 GED393302:GEE393302 GNZ393302:GOA393302 GXV393302:GXW393302 HHR393302:HHS393302 HRN393302:HRO393302 IBJ393302:IBK393302 ILF393302:ILG393302 IVB393302:IVC393302 JEX393302:JEY393302 JOT393302:JOU393302 JYP393302:JYQ393302 KIL393302:KIM393302 KSH393302:KSI393302 LCD393302:LCE393302 LLZ393302:LMA393302 LVV393302:LVW393302 MFR393302:MFS393302 MPN393302:MPO393302 MZJ393302:MZK393302 NJF393302:NJG393302 NTB393302:NTC393302 OCX393302:OCY393302 OMT393302:OMU393302 OWP393302:OWQ393302 PGL393302:PGM393302 PQH393302:PQI393302 QAD393302:QAE393302 QJZ393302:QKA393302 QTV393302:QTW393302 RDR393302:RDS393302 RNN393302:RNO393302 RXJ393302:RXK393302 SHF393302:SHG393302 SRB393302:SRC393302 TAX393302:TAY393302 TKT393302:TKU393302 TUP393302:TUQ393302 UEL393302:UEM393302 UOH393302:UOI393302 UYD393302:UYE393302 VHZ393302:VIA393302 VRV393302:VRW393302 WBR393302:WBS393302 WLN393302:WLO393302 WVJ393302:WVK393302 B458838:C458838 IX458838:IY458838 ST458838:SU458838 ACP458838:ACQ458838 AML458838:AMM458838 AWH458838:AWI458838 BGD458838:BGE458838 BPZ458838:BQA458838 BZV458838:BZW458838 CJR458838:CJS458838 CTN458838:CTO458838 DDJ458838:DDK458838 DNF458838:DNG458838 DXB458838:DXC458838 EGX458838:EGY458838 EQT458838:EQU458838 FAP458838:FAQ458838 FKL458838:FKM458838 FUH458838:FUI458838 GED458838:GEE458838 GNZ458838:GOA458838 GXV458838:GXW458838 HHR458838:HHS458838 HRN458838:HRO458838 IBJ458838:IBK458838 ILF458838:ILG458838 IVB458838:IVC458838 JEX458838:JEY458838 JOT458838:JOU458838 JYP458838:JYQ458838 KIL458838:KIM458838 KSH458838:KSI458838 LCD458838:LCE458838 LLZ458838:LMA458838 LVV458838:LVW458838 MFR458838:MFS458838 MPN458838:MPO458838 MZJ458838:MZK458838 NJF458838:NJG458838 NTB458838:NTC458838 OCX458838:OCY458838 OMT458838:OMU458838 OWP458838:OWQ458838 PGL458838:PGM458838 PQH458838:PQI458838 QAD458838:QAE458838 QJZ458838:QKA458838 QTV458838:QTW458838 RDR458838:RDS458838 RNN458838:RNO458838 RXJ458838:RXK458838 SHF458838:SHG458838 SRB458838:SRC458838 TAX458838:TAY458838 TKT458838:TKU458838 TUP458838:TUQ458838 UEL458838:UEM458838 UOH458838:UOI458838 UYD458838:UYE458838 VHZ458838:VIA458838 VRV458838:VRW458838 WBR458838:WBS458838 WLN458838:WLO458838 WVJ458838:WVK458838 B524374:C524374 IX524374:IY524374 ST524374:SU524374 ACP524374:ACQ524374 AML524374:AMM524374 AWH524374:AWI524374 BGD524374:BGE524374 BPZ524374:BQA524374 BZV524374:BZW524374 CJR524374:CJS524374 CTN524374:CTO524374 DDJ524374:DDK524374 DNF524374:DNG524374 DXB524374:DXC524374 EGX524374:EGY524374 EQT524374:EQU524374 FAP524374:FAQ524374 FKL524374:FKM524374 FUH524374:FUI524374 GED524374:GEE524374 GNZ524374:GOA524374 GXV524374:GXW524374 HHR524374:HHS524374 HRN524374:HRO524374 IBJ524374:IBK524374 ILF524374:ILG524374 IVB524374:IVC524374 JEX524374:JEY524374 JOT524374:JOU524374 JYP524374:JYQ524374 KIL524374:KIM524374 KSH524374:KSI524374 LCD524374:LCE524374 LLZ524374:LMA524374 LVV524374:LVW524374 MFR524374:MFS524374 MPN524374:MPO524374 MZJ524374:MZK524374 NJF524374:NJG524374 NTB524374:NTC524374 OCX524374:OCY524374 OMT524374:OMU524374 OWP524374:OWQ524374 PGL524374:PGM524374 PQH524374:PQI524374 QAD524374:QAE524374 QJZ524374:QKA524374 QTV524374:QTW524374 RDR524374:RDS524374 RNN524374:RNO524374 RXJ524374:RXK524374 SHF524374:SHG524374 SRB524374:SRC524374 TAX524374:TAY524374 TKT524374:TKU524374 TUP524374:TUQ524374 UEL524374:UEM524374 UOH524374:UOI524374 UYD524374:UYE524374 VHZ524374:VIA524374 VRV524374:VRW524374 WBR524374:WBS524374 WLN524374:WLO524374 WVJ524374:WVK524374 B589910:C589910 IX589910:IY589910 ST589910:SU589910 ACP589910:ACQ589910 AML589910:AMM589910 AWH589910:AWI589910 BGD589910:BGE589910 BPZ589910:BQA589910 BZV589910:BZW589910 CJR589910:CJS589910 CTN589910:CTO589910 DDJ589910:DDK589910 DNF589910:DNG589910 DXB589910:DXC589910 EGX589910:EGY589910 EQT589910:EQU589910 FAP589910:FAQ589910 FKL589910:FKM589910 FUH589910:FUI589910 GED589910:GEE589910 GNZ589910:GOA589910 GXV589910:GXW589910 HHR589910:HHS589910 HRN589910:HRO589910 IBJ589910:IBK589910 ILF589910:ILG589910 IVB589910:IVC589910 JEX589910:JEY589910 JOT589910:JOU589910 JYP589910:JYQ589910 KIL589910:KIM589910 KSH589910:KSI589910 LCD589910:LCE589910 LLZ589910:LMA589910 LVV589910:LVW589910 MFR589910:MFS589910 MPN589910:MPO589910 MZJ589910:MZK589910 NJF589910:NJG589910 NTB589910:NTC589910 OCX589910:OCY589910 OMT589910:OMU589910 OWP589910:OWQ589910 PGL589910:PGM589910 PQH589910:PQI589910 QAD589910:QAE589910 QJZ589910:QKA589910 QTV589910:QTW589910 RDR589910:RDS589910 RNN589910:RNO589910 RXJ589910:RXK589910 SHF589910:SHG589910 SRB589910:SRC589910 TAX589910:TAY589910 TKT589910:TKU589910 TUP589910:TUQ589910 UEL589910:UEM589910 UOH589910:UOI589910 UYD589910:UYE589910 VHZ589910:VIA589910 VRV589910:VRW589910 WBR589910:WBS589910 WLN589910:WLO589910 WVJ589910:WVK589910 B655446:C655446 IX655446:IY655446 ST655446:SU655446 ACP655446:ACQ655446 AML655446:AMM655446 AWH655446:AWI655446 BGD655446:BGE655446 BPZ655446:BQA655446 BZV655446:BZW655446 CJR655446:CJS655446 CTN655446:CTO655446 DDJ655446:DDK655446 DNF655446:DNG655446 DXB655446:DXC655446 EGX655446:EGY655446 EQT655446:EQU655446 FAP655446:FAQ655446 FKL655446:FKM655446 FUH655446:FUI655446 GED655446:GEE655446 GNZ655446:GOA655446 GXV655446:GXW655446 HHR655446:HHS655446 HRN655446:HRO655446 IBJ655446:IBK655446 ILF655446:ILG655446 IVB655446:IVC655446 JEX655446:JEY655446 JOT655446:JOU655446 JYP655446:JYQ655446 KIL655446:KIM655446 KSH655446:KSI655446 LCD655446:LCE655446 LLZ655446:LMA655446 LVV655446:LVW655446 MFR655446:MFS655446 MPN655446:MPO655446 MZJ655446:MZK655446 NJF655446:NJG655446 NTB655446:NTC655446 OCX655446:OCY655446 OMT655446:OMU655446 OWP655446:OWQ655446 PGL655446:PGM655446 PQH655446:PQI655446 QAD655446:QAE655446 QJZ655446:QKA655446 QTV655446:QTW655446 RDR655446:RDS655446 RNN655446:RNO655446 RXJ655446:RXK655446 SHF655446:SHG655446 SRB655446:SRC655446 TAX655446:TAY655446 TKT655446:TKU655446 TUP655446:TUQ655446 UEL655446:UEM655446 UOH655446:UOI655446 UYD655446:UYE655446 VHZ655446:VIA655446 VRV655446:VRW655446 WBR655446:WBS655446 WLN655446:WLO655446 WVJ655446:WVK655446 B720982:C720982 IX720982:IY720982 ST720982:SU720982 ACP720982:ACQ720982 AML720982:AMM720982 AWH720982:AWI720982 BGD720982:BGE720982 BPZ720982:BQA720982 BZV720982:BZW720982 CJR720982:CJS720982 CTN720982:CTO720982 DDJ720982:DDK720982 DNF720982:DNG720982 DXB720982:DXC720982 EGX720982:EGY720982 EQT720982:EQU720982 FAP720982:FAQ720982 FKL720982:FKM720982 FUH720982:FUI720982 GED720982:GEE720982 GNZ720982:GOA720982 GXV720982:GXW720982 HHR720982:HHS720982 HRN720982:HRO720982 IBJ720982:IBK720982 ILF720982:ILG720982 IVB720982:IVC720982 JEX720982:JEY720982 JOT720982:JOU720982 JYP720982:JYQ720982 KIL720982:KIM720982 KSH720982:KSI720982 LCD720982:LCE720982 LLZ720982:LMA720982 LVV720982:LVW720982 MFR720982:MFS720982 MPN720982:MPO720982 MZJ720982:MZK720982 NJF720982:NJG720982 NTB720982:NTC720982 OCX720982:OCY720982 OMT720982:OMU720982 OWP720982:OWQ720982 PGL720982:PGM720982 PQH720982:PQI720982 QAD720982:QAE720982 QJZ720982:QKA720982 QTV720982:QTW720982 RDR720982:RDS720982 RNN720982:RNO720982 RXJ720982:RXK720982 SHF720982:SHG720982 SRB720982:SRC720982 TAX720982:TAY720982 TKT720982:TKU720982 TUP720982:TUQ720982 UEL720982:UEM720982 UOH720982:UOI720982 UYD720982:UYE720982 VHZ720982:VIA720982 VRV720982:VRW720982 WBR720982:WBS720982 WLN720982:WLO720982 WVJ720982:WVK720982 B786518:C786518 IX786518:IY786518 ST786518:SU786518 ACP786518:ACQ786518 AML786518:AMM786518 AWH786518:AWI786518 BGD786518:BGE786518 BPZ786518:BQA786518 BZV786518:BZW786518 CJR786518:CJS786518 CTN786518:CTO786518 DDJ786518:DDK786518 DNF786518:DNG786518 DXB786518:DXC786518 EGX786518:EGY786518 EQT786518:EQU786518 FAP786518:FAQ786518 FKL786518:FKM786518 FUH786518:FUI786518 GED786518:GEE786518 GNZ786518:GOA786518 GXV786518:GXW786518 HHR786518:HHS786518 HRN786518:HRO786518 IBJ786518:IBK786518 ILF786518:ILG786518 IVB786518:IVC786518 JEX786518:JEY786518 JOT786518:JOU786518 JYP786518:JYQ786518 KIL786518:KIM786518 KSH786518:KSI786518 LCD786518:LCE786518 LLZ786518:LMA786518 LVV786518:LVW786518 MFR786518:MFS786518 MPN786518:MPO786518 MZJ786518:MZK786518 NJF786518:NJG786518 NTB786518:NTC786518 OCX786518:OCY786518 OMT786518:OMU786518 OWP786518:OWQ786518 PGL786518:PGM786518 PQH786518:PQI786518 QAD786518:QAE786518 QJZ786518:QKA786518 QTV786518:QTW786518 RDR786518:RDS786518 RNN786518:RNO786518 RXJ786518:RXK786518 SHF786518:SHG786518 SRB786518:SRC786518 TAX786518:TAY786518 TKT786518:TKU786518 TUP786518:TUQ786518 UEL786518:UEM786518 UOH786518:UOI786518 UYD786518:UYE786518 VHZ786518:VIA786518 VRV786518:VRW786518 WBR786518:WBS786518 WLN786518:WLO786518 WVJ786518:WVK786518 B852054:C852054 IX852054:IY852054 ST852054:SU852054 ACP852054:ACQ852054 AML852054:AMM852054 AWH852054:AWI852054 BGD852054:BGE852054 BPZ852054:BQA852054 BZV852054:BZW852054 CJR852054:CJS852054 CTN852054:CTO852054 DDJ852054:DDK852054 DNF852054:DNG852054 DXB852054:DXC852054 EGX852054:EGY852054 EQT852054:EQU852054 FAP852054:FAQ852054 FKL852054:FKM852054 FUH852054:FUI852054 GED852054:GEE852054 GNZ852054:GOA852054 GXV852054:GXW852054 HHR852054:HHS852054 HRN852054:HRO852054 IBJ852054:IBK852054 ILF852054:ILG852054 IVB852054:IVC852054 JEX852054:JEY852054 JOT852054:JOU852054 JYP852054:JYQ852054 KIL852054:KIM852054 KSH852054:KSI852054 LCD852054:LCE852054 LLZ852054:LMA852054 LVV852054:LVW852054 MFR852054:MFS852054 MPN852054:MPO852054 MZJ852054:MZK852054 NJF852054:NJG852054 NTB852054:NTC852054 OCX852054:OCY852054 OMT852054:OMU852054 OWP852054:OWQ852054 PGL852054:PGM852054 PQH852054:PQI852054 QAD852054:QAE852054 QJZ852054:QKA852054 QTV852054:QTW852054 RDR852054:RDS852054 RNN852054:RNO852054 RXJ852054:RXK852054 SHF852054:SHG852054 SRB852054:SRC852054 TAX852054:TAY852054 TKT852054:TKU852054 TUP852054:TUQ852054 UEL852054:UEM852054 UOH852054:UOI852054 UYD852054:UYE852054 VHZ852054:VIA852054 VRV852054:VRW852054 WBR852054:WBS852054 WLN852054:WLO852054 WVJ852054:WVK852054 B917590:C917590 IX917590:IY917590 ST917590:SU917590 ACP917590:ACQ917590 AML917590:AMM917590 AWH917590:AWI917590 BGD917590:BGE917590 BPZ917590:BQA917590 BZV917590:BZW917590 CJR917590:CJS917590 CTN917590:CTO917590 DDJ917590:DDK917590 DNF917590:DNG917590 DXB917590:DXC917590 EGX917590:EGY917590 EQT917590:EQU917590 FAP917590:FAQ917590 FKL917590:FKM917590 FUH917590:FUI917590 GED917590:GEE917590 GNZ917590:GOA917590 GXV917590:GXW917590 HHR917590:HHS917590 HRN917590:HRO917590 IBJ917590:IBK917590 ILF917590:ILG917590 IVB917590:IVC917590 JEX917590:JEY917590 JOT917590:JOU917590 JYP917590:JYQ917590 KIL917590:KIM917590 KSH917590:KSI917590 LCD917590:LCE917590 LLZ917590:LMA917590 LVV917590:LVW917590 MFR917590:MFS917590 MPN917590:MPO917590 MZJ917590:MZK917590 NJF917590:NJG917590 NTB917590:NTC917590 OCX917590:OCY917590 OMT917590:OMU917590 OWP917590:OWQ917590 PGL917590:PGM917590 PQH917590:PQI917590 QAD917590:QAE917590 QJZ917590:QKA917590 QTV917590:QTW917590 RDR917590:RDS917590 RNN917590:RNO917590 RXJ917590:RXK917590 SHF917590:SHG917590 SRB917590:SRC917590 TAX917590:TAY917590 TKT917590:TKU917590 TUP917590:TUQ917590 UEL917590:UEM917590 UOH917590:UOI917590 UYD917590:UYE917590 VHZ917590:VIA917590 VRV917590:VRW917590 WBR917590:WBS917590 WLN917590:WLO917590 WVJ917590:WVK917590 B983126:C983126 IX983126:IY983126 ST983126:SU983126 ACP983126:ACQ983126 AML983126:AMM983126 AWH983126:AWI983126 BGD983126:BGE983126 BPZ983126:BQA983126 BZV983126:BZW983126 CJR983126:CJS983126 CTN983126:CTO983126 DDJ983126:DDK983126 DNF983126:DNG983126 DXB983126:DXC983126 EGX983126:EGY983126 EQT983126:EQU983126 FAP983126:FAQ983126 FKL983126:FKM983126 FUH983126:FUI983126 GED983126:GEE983126 GNZ983126:GOA983126 GXV983126:GXW983126 HHR983126:HHS983126 HRN983126:HRO983126 IBJ983126:IBK983126 ILF983126:ILG983126 IVB983126:IVC983126 JEX983126:JEY983126 JOT983126:JOU983126 JYP983126:JYQ983126 KIL983126:KIM983126 KSH983126:KSI983126 LCD983126:LCE983126 LLZ983126:LMA983126 LVV983126:LVW983126 MFR983126:MFS983126 MPN983126:MPO983126 MZJ983126:MZK983126 NJF983126:NJG983126 NTB983126:NTC983126 OCX983126:OCY983126 OMT983126:OMU983126 OWP983126:OWQ983126 PGL983126:PGM983126 PQH983126:PQI983126 QAD983126:QAE983126 QJZ983126:QKA983126 QTV983126:QTW983126 RDR983126:RDS983126 RNN983126:RNO983126 RXJ983126:RXK983126 SHF983126:SHG983126 SRB983126:SRC983126 TAX983126:TAY983126 TKT983126:TKU983126 TUP983126:TUQ983126 UEL983126:UEM983126 UOH983126:UOI983126 UYD983126:UYE983126 VHZ983126:VIA983126 VRV983126:VRW983126 WBR983126:WBS983126 WLN983126:WLO983126 WVJ983126:WVK983126">
      <formula1>$N$83:$N$85</formula1>
    </dataValidation>
    <dataValidation type="list" allowBlank="1" sqref="B87:C87 IX87:IY87 ST87:SU87 ACP87:ACQ87 AML87:AMM87 AWH87:AWI87 BGD87:BGE87 BPZ87:BQA87 BZV87:BZW87 CJR87:CJS87 CTN87:CTO87 DDJ87:DDK87 DNF87:DNG87 DXB87:DXC87 EGX87:EGY87 EQT87:EQU87 FAP87:FAQ87 FKL87:FKM87 FUH87:FUI87 GED87:GEE87 GNZ87:GOA87 GXV87:GXW87 HHR87:HHS87 HRN87:HRO87 IBJ87:IBK87 ILF87:ILG87 IVB87:IVC87 JEX87:JEY87 JOT87:JOU87 JYP87:JYQ87 KIL87:KIM87 KSH87:KSI87 LCD87:LCE87 LLZ87:LMA87 LVV87:LVW87 MFR87:MFS87 MPN87:MPO87 MZJ87:MZK87 NJF87:NJG87 NTB87:NTC87 OCX87:OCY87 OMT87:OMU87 OWP87:OWQ87 PGL87:PGM87 PQH87:PQI87 QAD87:QAE87 QJZ87:QKA87 QTV87:QTW87 RDR87:RDS87 RNN87:RNO87 RXJ87:RXK87 SHF87:SHG87 SRB87:SRC87 TAX87:TAY87 TKT87:TKU87 TUP87:TUQ87 UEL87:UEM87 UOH87:UOI87 UYD87:UYE87 VHZ87:VIA87 VRV87:VRW87 WBR87:WBS87 WLN87:WLO87 WVJ87:WVK87 B65623:C65623 IX65623:IY65623 ST65623:SU65623 ACP65623:ACQ65623 AML65623:AMM65623 AWH65623:AWI65623 BGD65623:BGE65623 BPZ65623:BQA65623 BZV65623:BZW65623 CJR65623:CJS65623 CTN65623:CTO65623 DDJ65623:DDK65623 DNF65623:DNG65623 DXB65623:DXC65623 EGX65623:EGY65623 EQT65623:EQU65623 FAP65623:FAQ65623 FKL65623:FKM65623 FUH65623:FUI65623 GED65623:GEE65623 GNZ65623:GOA65623 GXV65623:GXW65623 HHR65623:HHS65623 HRN65623:HRO65623 IBJ65623:IBK65623 ILF65623:ILG65623 IVB65623:IVC65623 JEX65623:JEY65623 JOT65623:JOU65623 JYP65623:JYQ65623 KIL65623:KIM65623 KSH65623:KSI65623 LCD65623:LCE65623 LLZ65623:LMA65623 LVV65623:LVW65623 MFR65623:MFS65623 MPN65623:MPO65623 MZJ65623:MZK65623 NJF65623:NJG65623 NTB65623:NTC65623 OCX65623:OCY65623 OMT65623:OMU65623 OWP65623:OWQ65623 PGL65623:PGM65623 PQH65623:PQI65623 QAD65623:QAE65623 QJZ65623:QKA65623 QTV65623:QTW65623 RDR65623:RDS65623 RNN65623:RNO65623 RXJ65623:RXK65623 SHF65623:SHG65623 SRB65623:SRC65623 TAX65623:TAY65623 TKT65623:TKU65623 TUP65623:TUQ65623 UEL65623:UEM65623 UOH65623:UOI65623 UYD65623:UYE65623 VHZ65623:VIA65623 VRV65623:VRW65623 WBR65623:WBS65623 WLN65623:WLO65623 WVJ65623:WVK65623 B131159:C131159 IX131159:IY131159 ST131159:SU131159 ACP131159:ACQ131159 AML131159:AMM131159 AWH131159:AWI131159 BGD131159:BGE131159 BPZ131159:BQA131159 BZV131159:BZW131159 CJR131159:CJS131159 CTN131159:CTO131159 DDJ131159:DDK131159 DNF131159:DNG131159 DXB131159:DXC131159 EGX131159:EGY131159 EQT131159:EQU131159 FAP131159:FAQ131159 FKL131159:FKM131159 FUH131159:FUI131159 GED131159:GEE131159 GNZ131159:GOA131159 GXV131159:GXW131159 HHR131159:HHS131159 HRN131159:HRO131159 IBJ131159:IBK131159 ILF131159:ILG131159 IVB131159:IVC131159 JEX131159:JEY131159 JOT131159:JOU131159 JYP131159:JYQ131159 KIL131159:KIM131159 KSH131159:KSI131159 LCD131159:LCE131159 LLZ131159:LMA131159 LVV131159:LVW131159 MFR131159:MFS131159 MPN131159:MPO131159 MZJ131159:MZK131159 NJF131159:NJG131159 NTB131159:NTC131159 OCX131159:OCY131159 OMT131159:OMU131159 OWP131159:OWQ131159 PGL131159:PGM131159 PQH131159:PQI131159 QAD131159:QAE131159 QJZ131159:QKA131159 QTV131159:QTW131159 RDR131159:RDS131159 RNN131159:RNO131159 RXJ131159:RXK131159 SHF131159:SHG131159 SRB131159:SRC131159 TAX131159:TAY131159 TKT131159:TKU131159 TUP131159:TUQ131159 UEL131159:UEM131159 UOH131159:UOI131159 UYD131159:UYE131159 VHZ131159:VIA131159 VRV131159:VRW131159 WBR131159:WBS131159 WLN131159:WLO131159 WVJ131159:WVK131159 B196695:C196695 IX196695:IY196695 ST196695:SU196695 ACP196695:ACQ196695 AML196695:AMM196695 AWH196695:AWI196695 BGD196695:BGE196695 BPZ196695:BQA196695 BZV196695:BZW196695 CJR196695:CJS196695 CTN196695:CTO196695 DDJ196695:DDK196695 DNF196695:DNG196695 DXB196695:DXC196695 EGX196695:EGY196695 EQT196695:EQU196695 FAP196695:FAQ196695 FKL196695:FKM196695 FUH196695:FUI196695 GED196695:GEE196695 GNZ196695:GOA196695 GXV196695:GXW196695 HHR196695:HHS196695 HRN196695:HRO196695 IBJ196695:IBK196695 ILF196695:ILG196695 IVB196695:IVC196695 JEX196695:JEY196695 JOT196695:JOU196695 JYP196695:JYQ196695 KIL196695:KIM196695 KSH196695:KSI196695 LCD196695:LCE196695 LLZ196695:LMA196695 LVV196695:LVW196695 MFR196695:MFS196695 MPN196695:MPO196695 MZJ196695:MZK196695 NJF196695:NJG196695 NTB196695:NTC196695 OCX196695:OCY196695 OMT196695:OMU196695 OWP196695:OWQ196695 PGL196695:PGM196695 PQH196695:PQI196695 QAD196695:QAE196695 QJZ196695:QKA196695 QTV196695:QTW196695 RDR196695:RDS196695 RNN196695:RNO196695 RXJ196695:RXK196695 SHF196695:SHG196695 SRB196695:SRC196695 TAX196695:TAY196695 TKT196695:TKU196695 TUP196695:TUQ196695 UEL196695:UEM196695 UOH196695:UOI196695 UYD196695:UYE196695 VHZ196695:VIA196695 VRV196695:VRW196695 WBR196695:WBS196695 WLN196695:WLO196695 WVJ196695:WVK196695 B262231:C262231 IX262231:IY262231 ST262231:SU262231 ACP262231:ACQ262231 AML262231:AMM262231 AWH262231:AWI262231 BGD262231:BGE262231 BPZ262231:BQA262231 BZV262231:BZW262231 CJR262231:CJS262231 CTN262231:CTO262231 DDJ262231:DDK262231 DNF262231:DNG262231 DXB262231:DXC262231 EGX262231:EGY262231 EQT262231:EQU262231 FAP262231:FAQ262231 FKL262231:FKM262231 FUH262231:FUI262231 GED262231:GEE262231 GNZ262231:GOA262231 GXV262231:GXW262231 HHR262231:HHS262231 HRN262231:HRO262231 IBJ262231:IBK262231 ILF262231:ILG262231 IVB262231:IVC262231 JEX262231:JEY262231 JOT262231:JOU262231 JYP262231:JYQ262231 KIL262231:KIM262231 KSH262231:KSI262231 LCD262231:LCE262231 LLZ262231:LMA262231 LVV262231:LVW262231 MFR262231:MFS262231 MPN262231:MPO262231 MZJ262231:MZK262231 NJF262231:NJG262231 NTB262231:NTC262231 OCX262231:OCY262231 OMT262231:OMU262231 OWP262231:OWQ262231 PGL262231:PGM262231 PQH262231:PQI262231 QAD262231:QAE262231 QJZ262231:QKA262231 QTV262231:QTW262231 RDR262231:RDS262231 RNN262231:RNO262231 RXJ262231:RXK262231 SHF262231:SHG262231 SRB262231:SRC262231 TAX262231:TAY262231 TKT262231:TKU262231 TUP262231:TUQ262231 UEL262231:UEM262231 UOH262231:UOI262231 UYD262231:UYE262231 VHZ262231:VIA262231 VRV262231:VRW262231 WBR262231:WBS262231 WLN262231:WLO262231 WVJ262231:WVK262231 B327767:C327767 IX327767:IY327767 ST327767:SU327767 ACP327767:ACQ327767 AML327767:AMM327767 AWH327767:AWI327767 BGD327767:BGE327767 BPZ327767:BQA327767 BZV327767:BZW327767 CJR327767:CJS327767 CTN327767:CTO327767 DDJ327767:DDK327767 DNF327767:DNG327767 DXB327767:DXC327767 EGX327767:EGY327767 EQT327767:EQU327767 FAP327767:FAQ327767 FKL327767:FKM327767 FUH327767:FUI327767 GED327767:GEE327767 GNZ327767:GOA327767 GXV327767:GXW327767 HHR327767:HHS327767 HRN327767:HRO327767 IBJ327767:IBK327767 ILF327767:ILG327767 IVB327767:IVC327767 JEX327767:JEY327767 JOT327767:JOU327767 JYP327767:JYQ327767 KIL327767:KIM327767 KSH327767:KSI327767 LCD327767:LCE327767 LLZ327767:LMA327767 LVV327767:LVW327767 MFR327767:MFS327767 MPN327767:MPO327767 MZJ327767:MZK327767 NJF327767:NJG327767 NTB327767:NTC327767 OCX327767:OCY327767 OMT327767:OMU327767 OWP327767:OWQ327767 PGL327767:PGM327767 PQH327767:PQI327767 QAD327767:QAE327767 QJZ327767:QKA327767 QTV327767:QTW327767 RDR327767:RDS327767 RNN327767:RNO327767 RXJ327767:RXK327767 SHF327767:SHG327767 SRB327767:SRC327767 TAX327767:TAY327767 TKT327767:TKU327767 TUP327767:TUQ327767 UEL327767:UEM327767 UOH327767:UOI327767 UYD327767:UYE327767 VHZ327767:VIA327767 VRV327767:VRW327767 WBR327767:WBS327767 WLN327767:WLO327767 WVJ327767:WVK327767 B393303:C393303 IX393303:IY393303 ST393303:SU393303 ACP393303:ACQ393303 AML393303:AMM393303 AWH393303:AWI393303 BGD393303:BGE393303 BPZ393303:BQA393303 BZV393303:BZW393303 CJR393303:CJS393303 CTN393303:CTO393303 DDJ393303:DDK393303 DNF393303:DNG393303 DXB393303:DXC393303 EGX393303:EGY393303 EQT393303:EQU393303 FAP393303:FAQ393303 FKL393303:FKM393303 FUH393303:FUI393303 GED393303:GEE393303 GNZ393303:GOA393303 GXV393303:GXW393303 HHR393303:HHS393303 HRN393303:HRO393303 IBJ393303:IBK393303 ILF393303:ILG393303 IVB393303:IVC393303 JEX393303:JEY393303 JOT393303:JOU393303 JYP393303:JYQ393303 KIL393303:KIM393303 KSH393303:KSI393303 LCD393303:LCE393303 LLZ393303:LMA393303 LVV393303:LVW393303 MFR393303:MFS393303 MPN393303:MPO393303 MZJ393303:MZK393303 NJF393303:NJG393303 NTB393303:NTC393303 OCX393303:OCY393303 OMT393303:OMU393303 OWP393303:OWQ393303 PGL393303:PGM393303 PQH393303:PQI393303 QAD393303:QAE393303 QJZ393303:QKA393303 QTV393303:QTW393303 RDR393303:RDS393303 RNN393303:RNO393303 RXJ393303:RXK393303 SHF393303:SHG393303 SRB393303:SRC393303 TAX393303:TAY393303 TKT393303:TKU393303 TUP393303:TUQ393303 UEL393303:UEM393303 UOH393303:UOI393303 UYD393303:UYE393303 VHZ393303:VIA393303 VRV393303:VRW393303 WBR393303:WBS393303 WLN393303:WLO393303 WVJ393303:WVK393303 B458839:C458839 IX458839:IY458839 ST458839:SU458839 ACP458839:ACQ458839 AML458839:AMM458839 AWH458839:AWI458839 BGD458839:BGE458839 BPZ458839:BQA458839 BZV458839:BZW458839 CJR458839:CJS458839 CTN458839:CTO458839 DDJ458839:DDK458839 DNF458839:DNG458839 DXB458839:DXC458839 EGX458839:EGY458839 EQT458839:EQU458839 FAP458839:FAQ458839 FKL458839:FKM458839 FUH458839:FUI458839 GED458839:GEE458839 GNZ458839:GOA458839 GXV458839:GXW458839 HHR458839:HHS458839 HRN458839:HRO458839 IBJ458839:IBK458839 ILF458839:ILG458839 IVB458839:IVC458839 JEX458839:JEY458839 JOT458839:JOU458839 JYP458839:JYQ458839 KIL458839:KIM458839 KSH458839:KSI458839 LCD458839:LCE458839 LLZ458839:LMA458839 LVV458839:LVW458839 MFR458839:MFS458839 MPN458839:MPO458839 MZJ458839:MZK458839 NJF458839:NJG458839 NTB458839:NTC458839 OCX458839:OCY458839 OMT458839:OMU458839 OWP458839:OWQ458839 PGL458839:PGM458839 PQH458839:PQI458839 QAD458839:QAE458839 QJZ458839:QKA458839 QTV458839:QTW458839 RDR458839:RDS458839 RNN458839:RNO458839 RXJ458839:RXK458839 SHF458839:SHG458839 SRB458839:SRC458839 TAX458839:TAY458839 TKT458839:TKU458839 TUP458839:TUQ458839 UEL458839:UEM458839 UOH458839:UOI458839 UYD458839:UYE458839 VHZ458839:VIA458839 VRV458839:VRW458839 WBR458839:WBS458839 WLN458839:WLO458839 WVJ458839:WVK458839 B524375:C524375 IX524375:IY524375 ST524375:SU524375 ACP524375:ACQ524375 AML524375:AMM524375 AWH524375:AWI524375 BGD524375:BGE524375 BPZ524375:BQA524375 BZV524375:BZW524375 CJR524375:CJS524375 CTN524375:CTO524375 DDJ524375:DDK524375 DNF524375:DNG524375 DXB524375:DXC524375 EGX524375:EGY524375 EQT524375:EQU524375 FAP524375:FAQ524375 FKL524375:FKM524375 FUH524375:FUI524375 GED524375:GEE524375 GNZ524375:GOA524375 GXV524375:GXW524375 HHR524375:HHS524375 HRN524375:HRO524375 IBJ524375:IBK524375 ILF524375:ILG524375 IVB524375:IVC524375 JEX524375:JEY524375 JOT524375:JOU524375 JYP524375:JYQ524375 KIL524375:KIM524375 KSH524375:KSI524375 LCD524375:LCE524375 LLZ524375:LMA524375 LVV524375:LVW524375 MFR524375:MFS524375 MPN524375:MPO524375 MZJ524375:MZK524375 NJF524375:NJG524375 NTB524375:NTC524375 OCX524375:OCY524375 OMT524375:OMU524375 OWP524375:OWQ524375 PGL524375:PGM524375 PQH524375:PQI524375 QAD524375:QAE524375 QJZ524375:QKA524375 QTV524375:QTW524375 RDR524375:RDS524375 RNN524375:RNO524375 RXJ524375:RXK524375 SHF524375:SHG524375 SRB524375:SRC524375 TAX524375:TAY524375 TKT524375:TKU524375 TUP524375:TUQ524375 UEL524375:UEM524375 UOH524375:UOI524375 UYD524375:UYE524375 VHZ524375:VIA524375 VRV524375:VRW524375 WBR524375:WBS524375 WLN524375:WLO524375 WVJ524375:WVK524375 B589911:C589911 IX589911:IY589911 ST589911:SU589911 ACP589911:ACQ589911 AML589911:AMM589911 AWH589911:AWI589911 BGD589911:BGE589911 BPZ589911:BQA589911 BZV589911:BZW589911 CJR589911:CJS589911 CTN589911:CTO589911 DDJ589911:DDK589911 DNF589911:DNG589911 DXB589911:DXC589911 EGX589911:EGY589911 EQT589911:EQU589911 FAP589911:FAQ589911 FKL589911:FKM589911 FUH589911:FUI589911 GED589911:GEE589911 GNZ589911:GOA589911 GXV589911:GXW589911 HHR589911:HHS589911 HRN589911:HRO589911 IBJ589911:IBK589911 ILF589911:ILG589911 IVB589911:IVC589911 JEX589911:JEY589911 JOT589911:JOU589911 JYP589911:JYQ589911 KIL589911:KIM589911 KSH589911:KSI589911 LCD589911:LCE589911 LLZ589911:LMA589911 LVV589911:LVW589911 MFR589911:MFS589911 MPN589911:MPO589911 MZJ589911:MZK589911 NJF589911:NJG589911 NTB589911:NTC589911 OCX589911:OCY589911 OMT589911:OMU589911 OWP589911:OWQ589911 PGL589911:PGM589911 PQH589911:PQI589911 QAD589911:QAE589911 QJZ589911:QKA589911 QTV589911:QTW589911 RDR589911:RDS589911 RNN589911:RNO589911 RXJ589911:RXK589911 SHF589911:SHG589911 SRB589911:SRC589911 TAX589911:TAY589911 TKT589911:TKU589911 TUP589911:TUQ589911 UEL589911:UEM589911 UOH589911:UOI589911 UYD589911:UYE589911 VHZ589911:VIA589911 VRV589911:VRW589911 WBR589911:WBS589911 WLN589911:WLO589911 WVJ589911:WVK589911 B655447:C655447 IX655447:IY655447 ST655447:SU655447 ACP655447:ACQ655447 AML655447:AMM655447 AWH655447:AWI655447 BGD655447:BGE655447 BPZ655447:BQA655447 BZV655447:BZW655447 CJR655447:CJS655447 CTN655447:CTO655447 DDJ655447:DDK655447 DNF655447:DNG655447 DXB655447:DXC655447 EGX655447:EGY655447 EQT655447:EQU655447 FAP655447:FAQ655447 FKL655447:FKM655447 FUH655447:FUI655447 GED655447:GEE655447 GNZ655447:GOA655447 GXV655447:GXW655447 HHR655447:HHS655447 HRN655447:HRO655447 IBJ655447:IBK655447 ILF655447:ILG655447 IVB655447:IVC655447 JEX655447:JEY655447 JOT655447:JOU655447 JYP655447:JYQ655447 KIL655447:KIM655447 KSH655447:KSI655447 LCD655447:LCE655447 LLZ655447:LMA655447 LVV655447:LVW655447 MFR655447:MFS655447 MPN655447:MPO655447 MZJ655447:MZK655447 NJF655447:NJG655447 NTB655447:NTC655447 OCX655447:OCY655447 OMT655447:OMU655447 OWP655447:OWQ655447 PGL655447:PGM655447 PQH655447:PQI655447 QAD655447:QAE655447 QJZ655447:QKA655447 QTV655447:QTW655447 RDR655447:RDS655447 RNN655447:RNO655447 RXJ655447:RXK655447 SHF655447:SHG655447 SRB655447:SRC655447 TAX655447:TAY655447 TKT655447:TKU655447 TUP655447:TUQ655447 UEL655447:UEM655447 UOH655447:UOI655447 UYD655447:UYE655447 VHZ655447:VIA655447 VRV655447:VRW655447 WBR655447:WBS655447 WLN655447:WLO655447 WVJ655447:WVK655447 B720983:C720983 IX720983:IY720983 ST720983:SU720983 ACP720983:ACQ720983 AML720983:AMM720983 AWH720983:AWI720983 BGD720983:BGE720983 BPZ720983:BQA720983 BZV720983:BZW720983 CJR720983:CJS720983 CTN720983:CTO720983 DDJ720983:DDK720983 DNF720983:DNG720983 DXB720983:DXC720983 EGX720983:EGY720983 EQT720983:EQU720983 FAP720983:FAQ720983 FKL720983:FKM720983 FUH720983:FUI720983 GED720983:GEE720983 GNZ720983:GOA720983 GXV720983:GXW720983 HHR720983:HHS720983 HRN720983:HRO720983 IBJ720983:IBK720983 ILF720983:ILG720983 IVB720983:IVC720983 JEX720983:JEY720983 JOT720983:JOU720983 JYP720983:JYQ720983 KIL720983:KIM720983 KSH720983:KSI720983 LCD720983:LCE720983 LLZ720983:LMA720983 LVV720983:LVW720983 MFR720983:MFS720983 MPN720983:MPO720983 MZJ720983:MZK720983 NJF720983:NJG720983 NTB720983:NTC720983 OCX720983:OCY720983 OMT720983:OMU720983 OWP720983:OWQ720983 PGL720983:PGM720983 PQH720983:PQI720983 QAD720983:QAE720983 QJZ720983:QKA720983 QTV720983:QTW720983 RDR720983:RDS720983 RNN720983:RNO720983 RXJ720983:RXK720983 SHF720983:SHG720983 SRB720983:SRC720983 TAX720983:TAY720983 TKT720983:TKU720983 TUP720983:TUQ720983 UEL720983:UEM720983 UOH720983:UOI720983 UYD720983:UYE720983 VHZ720983:VIA720983 VRV720983:VRW720983 WBR720983:WBS720983 WLN720983:WLO720983 WVJ720983:WVK720983 B786519:C786519 IX786519:IY786519 ST786519:SU786519 ACP786519:ACQ786519 AML786519:AMM786519 AWH786519:AWI786519 BGD786519:BGE786519 BPZ786519:BQA786519 BZV786519:BZW786519 CJR786519:CJS786519 CTN786519:CTO786519 DDJ786519:DDK786519 DNF786519:DNG786519 DXB786519:DXC786519 EGX786519:EGY786519 EQT786519:EQU786519 FAP786519:FAQ786519 FKL786519:FKM786519 FUH786519:FUI786519 GED786519:GEE786519 GNZ786519:GOA786519 GXV786519:GXW786519 HHR786519:HHS786519 HRN786519:HRO786519 IBJ786519:IBK786519 ILF786519:ILG786519 IVB786519:IVC786519 JEX786519:JEY786519 JOT786519:JOU786519 JYP786519:JYQ786519 KIL786519:KIM786519 KSH786519:KSI786519 LCD786519:LCE786519 LLZ786519:LMA786519 LVV786519:LVW786519 MFR786519:MFS786519 MPN786519:MPO786519 MZJ786519:MZK786519 NJF786519:NJG786519 NTB786519:NTC786519 OCX786519:OCY786519 OMT786519:OMU786519 OWP786519:OWQ786519 PGL786519:PGM786519 PQH786519:PQI786519 QAD786519:QAE786519 QJZ786519:QKA786519 QTV786519:QTW786519 RDR786519:RDS786519 RNN786519:RNO786519 RXJ786519:RXK786519 SHF786519:SHG786519 SRB786519:SRC786519 TAX786519:TAY786519 TKT786519:TKU786519 TUP786519:TUQ786519 UEL786519:UEM786519 UOH786519:UOI786519 UYD786519:UYE786519 VHZ786519:VIA786519 VRV786519:VRW786519 WBR786519:WBS786519 WLN786519:WLO786519 WVJ786519:WVK786519 B852055:C852055 IX852055:IY852055 ST852055:SU852055 ACP852055:ACQ852055 AML852055:AMM852055 AWH852055:AWI852055 BGD852055:BGE852055 BPZ852055:BQA852055 BZV852055:BZW852055 CJR852055:CJS852055 CTN852055:CTO852055 DDJ852055:DDK852055 DNF852055:DNG852055 DXB852055:DXC852055 EGX852055:EGY852055 EQT852055:EQU852055 FAP852055:FAQ852055 FKL852055:FKM852055 FUH852055:FUI852055 GED852055:GEE852055 GNZ852055:GOA852055 GXV852055:GXW852055 HHR852055:HHS852055 HRN852055:HRO852055 IBJ852055:IBK852055 ILF852055:ILG852055 IVB852055:IVC852055 JEX852055:JEY852055 JOT852055:JOU852055 JYP852055:JYQ852055 KIL852055:KIM852055 KSH852055:KSI852055 LCD852055:LCE852055 LLZ852055:LMA852055 LVV852055:LVW852055 MFR852055:MFS852055 MPN852055:MPO852055 MZJ852055:MZK852055 NJF852055:NJG852055 NTB852055:NTC852055 OCX852055:OCY852055 OMT852055:OMU852055 OWP852055:OWQ852055 PGL852055:PGM852055 PQH852055:PQI852055 QAD852055:QAE852055 QJZ852055:QKA852055 QTV852055:QTW852055 RDR852055:RDS852055 RNN852055:RNO852055 RXJ852055:RXK852055 SHF852055:SHG852055 SRB852055:SRC852055 TAX852055:TAY852055 TKT852055:TKU852055 TUP852055:TUQ852055 UEL852055:UEM852055 UOH852055:UOI852055 UYD852055:UYE852055 VHZ852055:VIA852055 VRV852055:VRW852055 WBR852055:WBS852055 WLN852055:WLO852055 WVJ852055:WVK852055 B917591:C917591 IX917591:IY917591 ST917591:SU917591 ACP917591:ACQ917591 AML917591:AMM917591 AWH917591:AWI917591 BGD917591:BGE917591 BPZ917591:BQA917591 BZV917591:BZW917591 CJR917591:CJS917591 CTN917591:CTO917591 DDJ917591:DDK917591 DNF917591:DNG917591 DXB917591:DXC917591 EGX917591:EGY917591 EQT917591:EQU917591 FAP917591:FAQ917591 FKL917591:FKM917591 FUH917591:FUI917591 GED917591:GEE917591 GNZ917591:GOA917591 GXV917591:GXW917591 HHR917591:HHS917591 HRN917591:HRO917591 IBJ917591:IBK917591 ILF917591:ILG917591 IVB917591:IVC917591 JEX917591:JEY917591 JOT917591:JOU917591 JYP917591:JYQ917591 KIL917591:KIM917591 KSH917591:KSI917591 LCD917591:LCE917591 LLZ917591:LMA917591 LVV917591:LVW917591 MFR917591:MFS917591 MPN917591:MPO917591 MZJ917591:MZK917591 NJF917591:NJG917591 NTB917591:NTC917591 OCX917591:OCY917591 OMT917591:OMU917591 OWP917591:OWQ917591 PGL917591:PGM917591 PQH917591:PQI917591 QAD917591:QAE917591 QJZ917591:QKA917591 QTV917591:QTW917591 RDR917591:RDS917591 RNN917591:RNO917591 RXJ917591:RXK917591 SHF917591:SHG917591 SRB917591:SRC917591 TAX917591:TAY917591 TKT917591:TKU917591 TUP917591:TUQ917591 UEL917591:UEM917591 UOH917591:UOI917591 UYD917591:UYE917591 VHZ917591:VIA917591 VRV917591:VRW917591 WBR917591:WBS917591 WLN917591:WLO917591 WVJ917591:WVK917591 B983127:C983127 IX983127:IY983127 ST983127:SU983127 ACP983127:ACQ983127 AML983127:AMM983127 AWH983127:AWI983127 BGD983127:BGE983127 BPZ983127:BQA983127 BZV983127:BZW983127 CJR983127:CJS983127 CTN983127:CTO983127 DDJ983127:DDK983127 DNF983127:DNG983127 DXB983127:DXC983127 EGX983127:EGY983127 EQT983127:EQU983127 FAP983127:FAQ983127 FKL983127:FKM983127 FUH983127:FUI983127 GED983127:GEE983127 GNZ983127:GOA983127 GXV983127:GXW983127 HHR983127:HHS983127 HRN983127:HRO983127 IBJ983127:IBK983127 ILF983127:ILG983127 IVB983127:IVC983127 JEX983127:JEY983127 JOT983127:JOU983127 JYP983127:JYQ983127 KIL983127:KIM983127 KSH983127:KSI983127 LCD983127:LCE983127 LLZ983127:LMA983127 LVV983127:LVW983127 MFR983127:MFS983127 MPN983127:MPO983127 MZJ983127:MZK983127 NJF983127:NJG983127 NTB983127:NTC983127 OCX983127:OCY983127 OMT983127:OMU983127 OWP983127:OWQ983127 PGL983127:PGM983127 PQH983127:PQI983127 QAD983127:QAE983127 QJZ983127:QKA983127 QTV983127:QTW983127 RDR983127:RDS983127 RNN983127:RNO983127 RXJ983127:RXK983127 SHF983127:SHG983127 SRB983127:SRC983127 TAX983127:TAY983127 TKT983127:TKU983127 TUP983127:TUQ983127 UEL983127:UEM983127 UOH983127:UOI983127 UYD983127:UYE983127 VHZ983127:VIA983127 VRV983127:VRW983127 WBR983127:WBS983127 WLN983127:WLO983127 WVJ983127:WVK983127">
      <formula1>$O$83:$O$85</formula1>
    </dataValidation>
    <dataValidation type="list" allowBlank="1" sqref="B88:C88 IX88:IY88 ST88:SU88 ACP88:ACQ88 AML88:AMM88 AWH88:AWI88 BGD88:BGE88 BPZ88:BQA88 BZV88:BZW88 CJR88:CJS88 CTN88:CTO88 DDJ88:DDK88 DNF88:DNG88 DXB88:DXC88 EGX88:EGY88 EQT88:EQU88 FAP88:FAQ88 FKL88:FKM88 FUH88:FUI88 GED88:GEE88 GNZ88:GOA88 GXV88:GXW88 HHR88:HHS88 HRN88:HRO88 IBJ88:IBK88 ILF88:ILG88 IVB88:IVC88 JEX88:JEY88 JOT88:JOU88 JYP88:JYQ88 KIL88:KIM88 KSH88:KSI88 LCD88:LCE88 LLZ88:LMA88 LVV88:LVW88 MFR88:MFS88 MPN88:MPO88 MZJ88:MZK88 NJF88:NJG88 NTB88:NTC88 OCX88:OCY88 OMT88:OMU88 OWP88:OWQ88 PGL88:PGM88 PQH88:PQI88 QAD88:QAE88 QJZ88:QKA88 QTV88:QTW88 RDR88:RDS88 RNN88:RNO88 RXJ88:RXK88 SHF88:SHG88 SRB88:SRC88 TAX88:TAY88 TKT88:TKU88 TUP88:TUQ88 UEL88:UEM88 UOH88:UOI88 UYD88:UYE88 VHZ88:VIA88 VRV88:VRW88 WBR88:WBS88 WLN88:WLO88 WVJ88:WVK88 B65624:C65624 IX65624:IY65624 ST65624:SU65624 ACP65624:ACQ65624 AML65624:AMM65624 AWH65624:AWI65624 BGD65624:BGE65624 BPZ65624:BQA65624 BZV65624:BZW65624 CJR65624:CJS65624 CTN65624:CTO65624 DDJ65624:DDK65624 DNF65624:DNG65624 DXB65624:DXC65624 EGX65624:EGY65624 EQT65624:EQU65624 FAP65624:FAQ65624 FKL65624:FKM65624 FUH65624:FUI65624 GED65624:GEE65624 GNZ65624:GOA65624 GXV65624:GXW65624 HHR65624:HHS65624 HRN65624:HRO65624 IBJ65624:IBK65624 ILF65624:ILG65624 IVB65624:IVC65624 JEX65624:JEY65624 JOT65624:JOU65624 JYP65624:JYQ65624 KIL65624:KIM65624 KSH65624:KSI65624 LCD65624:LCE65624 LLZ65624:LMA65624 LVV65624:LVW65624 MFR65624:MFS65624 MPN65624:MPO65624 MZJ65624:MZK65624 NJF65624:NJG65624 NTB65624:NTC65624 OCX65624:OCY65624 OMT65624:OMU65624 OWP65624:OWQ65624 PGL65624:PGM65624 PQH65624:PQI65624 QAD65624:QAE65624 QJZ65624:QKA65624 QTV65624:QTW65624 RDR65624:RDS65624 RNN65624:RNO65624 RXJ65624:RXK65624 SHF65624:SHG65624 SRB65624:SRC65624 TAX65624:TAY65624 TKT65624:TKU65624 TUP65624:TUQ65624 UEL65624:UEM65624 UOH65624:UOI65624 UYD65624:UYE65624 VHZ65624:VIA65624 VRV65624:VRW65624 WBR65624:WBS65624 WLN65624:WLO65624 WVJ65624:WVK65624 B131160:C131160 IX131160:IY131160 ST131160:SU131160 ACP131160:ACQ131160 AML131160:AMM131160 AWH131160:AWI131160 BGD131160:BGE131160 BPZ131160:BQA131160 BZV131160:BZW131160 CJR131160:CJS131160 CTN131160:CTO131160 DDJ131160:DDK131160 DNF131160:DNG131160 DXB131160:DXC131160 EGX131160:EGY131160 EQT131160:EQU131160 FAP131160:FAQ131160 FKL131160:FKM131160 FUH131160:FUI131160 GED131160:GEE131160 GNZ131160:GOA131160 GXV131160:GXW131160 HHR131160:HHS131160 HRN131160:HRO131160 IBJ131160:IBK131160 ILF131160:ILG131160 IVB131160:IVC131160 JEX131160:JEY131160 JOT131160:JOU131160 JYP131160:JYQ131160 KIL131160:KIM131160 KSH131160:KSI131160 LCD131160:LCE131160 LLZ131160:LMA131160 LVV131160:LVW131160 MFR131160:MFS131160 MPN131160:MPO131160 MZJ131160:MZK131160 NJF131160:NJG131160 NTB131160:NTC131160 OCX131160:OCY131160 OMT131160:OMU131160 OWP131160:OWQ131160 PGL131160:PGM131160 PQH131160:PQI131160 QAD131160:QAE131160 QJZ131160:QKA131160 QTV131160:QTW131160 RDR131160:RDS131160 RNN131160:RNO131160 RXJ131160:RXK131160 SHF131160:SHG131160 SRB131160:SRC131160 TAX131160:TAY131160 TKT131160:TKU131160 TUP131160:TUQ131160 UEL131160:UEM131160 UOH131160:UOI131160 UYD131160:UYE131160 VHZ131160:VIA131160 VRV131160:VRW131160 WBR131160:WBS131160 WLN131160:WLO131160 WVJ131160:WVK131160 B196696:C196696 IX196696:IY196696 ST196696:SU196696 ACP196696:ACQ196696 AML196696:AMM196696 AWH196696:AWI196696 BGD196696:BGE196696 BPZ196696:BQA196696 BZV196696:BZW196696 CJR196696:CJS196696 CTN196696:CTO196696 DDJ196696:DDK196696 DNF196696:DNG196696 DXB196696:DXC196696 EGX196696:EGY196696 EQT196696:EQU196696 FAP196696:FAQ196696 FKL196696:FKM196696 FUH196696:FUI196696 GED196696:GEE196696 GNZ196696:GOA196696 GXV196696:GXW196696 HHR196696:HHS196696 HRN196696:HRO196696 IBJ196696:IBK196696 ILF196696:ILG196696 IVB196696:IVC196696 JEX196696:JEY196696 JOT196696:JOU196696 JYP196696:JYQ196696 KIL196696:KIM196696 KSH196696:KSI196696 LCD196696:LCE196696 LLZ196696:LMA196696 LVV196696:LVW196696 MFR196696:MFS196696 MPN196696:MPO196696 MZJ196696:MZK196696 NJF196696:NJG196696 NTB196696:NTC196696 OCX196696:OCY196696 OMT196696:OMU196696 OWP196696:OWQ196696 PGL196696:PGM196696 PQH196696:PQI196696 QAD196696:QAE196696 QJZ196696:QKA196696 QTV196696:QTW196696 RDR196696:RDS196696 RNN196696:RNO196696 RXJ196696:RXK196696 SHF196696:SHG196696 SRB196696:SRC196696 TAX196696:TAY196696 TKT196696:TKU196696 TUP196696:TUQ196696 UEL196696:UEM196696 UOH196696:UOI196696 UYD196696:UYE196696 VHZ196696:VIA196696 VRV196696:VRW196696 WBR196696:WBS196696 WLN196696:WLO196696 WVJ196696:WVK196696 B262232:C262232 IX262232:IY262232 ST262232:SU262232 ACP262232:ACQ262232 AML262232:AMM262232 AWH262232:AWI262232 BGD262232:BGE262232 BPZ262232:BQA262232 BZV262232:BZW262232 CJR262232:CJS262232 CTN262232:CTO262232 DDJ262232:DDK262232 DNF262232:DNG262232 DXB262232:DXC262232 EGX262232:EGY262232 EQT262232:EQU262232 FAP262232:FAQ262232 FKL262232:FKM262232 FUH262232:FUI262232 GED262232:GEE262232 GNZ262232:GOA262232 GXV262232:GXW262232 HHR262232:HHS262232 HRN262232:HRO262232 IBJ262232:IBK262232 ILF262232:ILG262232 IVB262232:IVC262232 JEX262232:JEY262232 JOT262232:JOU262232 JYP262232:JYQ262232 KIL262232:KIM262232 KSH262232:KSI262232 LCD262232:LCE262232 LLZ262232:LMA262232 LVV262232:LVW262232 MFR262232:MFS262232 MPN262232:MPO262232 MZJ262232:MZK262232 NJF262232:NJG262232 NTB262232:NTC262232 OCX262232:OCY262232 OMT262232:OMU262232 OWP262232:OWQ262232 PGL262232:PGM262232 PQH262232:PQI262232 QAD262232:QAE262232 QJZ262232:QKA262232 QTV262232:QTW262232 RDR262232:RDS262232 RNN262232:RNO262232 RXJ262232:RXK262232 SHF262232:SHG262232 SRB262232:SRC262232 TAX262232:TAY262232 TKT262232:TKU262232 TUP262232:TUQ262232 UEL262232:UEM262232 UOH262232:UOI262232 UYD262232:UYE262232 VHZ262232:VIA262232 VRV262232:VRW262232 WBR262232:WBS262232 WLN262232:WLO262232 WVJ262232:WVK262232 B327768:C327768 IX327768:IY327768 ST327768:SU327768 ACP327768:ACQ327768 AML327768:AMM327768 AWH327768:AWI327768 BGD327768:BGE327768 BPZ327768:BQA327768 BZV327768:BZW327768 CJR327768:CJS327768 CTN327768:CTO327768 DDJ327768:DDK327768 DNF327768:DNG327768 DXB327768:DXC327768 EGX327768:EGY327768 EQT327768:EQU327768 FAP327768:FAQ327768 FKL327768:FKM327768 FUH327768:FUI327768 GED327768:GEE327768 GNZ327768:GOA327768 GXV327768:GXW327768 HHR327768:HHS327768 HRN327768:HRO327768 IBJ327768:IBK327768 ILF327768:ILG327768 IVB327768:IVC327768 JEX327768:JEY327768 JOT327768:JOU327768 JYP327768:JYQ327768 KIL327768:KIM327768 KSH327768:KSI327768 LCD327768:LCE327768 LLZ327768:LMA327768 LVV327768:LVW327768 MFR327768:MFS327768 MPN327768:MPO327768 MZJ327768:MZK327768 NJF327768:NJG327768 NTB327768:NTC327768 OCX327768:OCY327768 OMT327768:OMU327768 OWP327768:OWQ327768 PGL327768:PGM327768 PQH327768:PQI327768 QAD327768:QAE327768 QJZ327768:QKA327768 QTV327768:QTW327768 RDR327768:RDS327768 RNN327768:RNO327768 RXJ327768:RXK327768 SHF327768:SHG327768 SRB327768:SRC327768 TAX327768:TAY327768 TKT327768:TKU327768 TUP327768:TUQ327768 UEL327768:UEM327768 UOH327768:UOI327768 UYD327768:UYE327768 VHZ327768:VIA327768 VRV327768:VRW327768 WBR327768:WBS327768 WLN327768:WLO327768 WVJ327768:WVK327768 B393304:C393304 IX393304:IY393304 ST393304:SU393304 ACP393304:ACQ393304 AML393304:AMM393304 AWH393304:AWI393304 BGD393304:BGE393304 BPZ393304:BQA393304 BZV393304:BZW393304 CJR393304:CJS393304 CTN393304:CTO393304 DDJ393304:DDK393304 DNF393304:DNG393304 DXB393304:DXC393304 EGX393304:EGY393304 EQT393304:EQU393304 FAP393304:FAQ393304 FKL393304:FKM393304 FUH393304:FUI393304 GED393304:GEE393304 GNZ393304:GOA393304 GXV393304:GXW393304 HHR393304:HHS393304 HRN393304:HRO393304 IBJ393304:IBK393304 ILF393304:ILG393304 IVB393304:IVC393304 JEX393304:JEY393304 JOT393304:JOU393304 JYP393304:JYQ393304 KIL393304:KIM393304 KSH393304:KSI393304 LCD393304:LCE393304 LLZ393304:LMA393304 LVV393304:LVW393304 MFR393304:MFS393304 MPN393304:MPO393304 MZJ393304:MZK393304 NJF393304:NJG393304 NTB393304:NTC393304 OCX393304:OCY393304 OMT393304:OMU393304 OWP393304:OWQ393304 PGL393304:PGM393304 PQH393304:PQI393304 QAD393304:QAE393304 QJZ393304:QKA393304 QTV393304:QTW393304 RDR393304:RDS393304 RNN393304:RNO393304 RXJ393304:RXK393304 SHF393304:SHG393304 SRB393304:SRC393304 TAX393304:TAY393304 TKT393304:TKU393304 TUP393304:TUQ393304 UEL393304:UEM393304 UOH393304:UOI393304 UYD393304:UYE393304 VHZ393304:VIA393304 VRV393304:VRW393304 WBR393304:WBS393304 WLN393304:WLO393304 WVJ393304:WVK393304 B458840:C458840 IX458840:IY458840 ST458840:SU458840 ACP458840:ACQ458840 AML458840:AMM458840 AWH458840:AWI458840 BGD458840:BGE458840 BPZ458840:BQA458840 BZV458840:BZW458840 CJR458840:CJS458840 CTN458840:CTO458840 DDJ458840:DDK458840 DNF458840:DNG458840 DXB458840:DXC458840 EGX458840:EGY458840 EQT458840:EQU458840 FAP458840:FAQ458840 FKL458840:FKM458840 FUH458840:FUI458840 GED458840:GEE458840 GNZ458840:GOA458840 GXV458840:GXW458840 HHR458840:HHS458840 HRN458840:HRO458840 IBJ458840:IBK458840 ILF458840:ILG458840 IVB458840:IVC458840 JEX458840:JEY458840 JOT458840:JOU458840 JYP458840:JYQ458840 KIL458840:KIM458840 KSH458840:KSI458840 LCD458840:LCE458840 LLZ458840:LMA458840 LVV458840:LVW458840 MFR458840:MFS458840 MPN458840:MPO458840 MZJ458840:MZK458840 NJF458840:NJG458840 NTB458840:NTC458840 OCX458840:OCY458840 OMT458840:OMU458840 OWP458840:OWQ458840 PGL458840:PGM458840 PQH458840:PQI458840 QAD458840:QAE458840 QJZ458840:QKA458840 QTV458840:QTW458840 RDR458840:RDS458840 RNN458840:RNO458840 RXJ458840:RXK458840 SHF458840:SHG458840 SRB458840:SRC458840 TAX458840:TAY458840 TKT458840:TKU458840 TUP458840:TUQ458840 UEL458840:UEM458840 UOH458840:UOI458840 UYD458840:UYE458840 VHZ458840:VIA458840 VRV458840:VRW458840 WBR458840:WBS458840 WLN458840:WLO458840 WVJ458840:WVK458840 B524376:C524376 IX524376:IY524376 ST524376:SU524376 ACP524376:ACQ524376 AML524376:AMM524376 AWH524376:AWI524376 BGD524376:BGE524376 BPZ524376:BQA524376 BZV524376:BZW524376 CJR524376:CJS524376 CTN524376:CTO524376 DDJ524376:DDK524376 DNF524376:DNG524376 DXB524376:DXC524376 EGX524376:EGY524376 EQT524376:EQU524376 FAP524376:FAQ524376 FKL524376:FKM524376 FUH524376:FUI524376 GED524376:GEE524376 GNZ524376:GOA524376 GXV524376:GXW524376 HHR524376:HHS524376 HRN524376:HRO524376 IBJ524376:IBK524376 ILF524376:ILG524376 IVB524376:IVC524376 JEX524376:JEY524376 JOT524376:JOU524376 JYP524376:JYQ524376 KIL524376:KIM524376 KSH524376:KSI524376 LCD524376:LCE524376 LLZ524376:LMA524376 LVV524376:LVW524376 MFR524376:MFS524376 MPN524376:MPO524376 MZJ524376:MZK524376 NJF524376:NJG524376 NTB524376:NTC524376 OCX524376:OCY524376 OMT524376:OMU524376 OWP524376:OWQ524376 PGL524376:PGM524376 PQH524376:PQI524376 QAD524376:QAE524376 QJZ524376:QKA524376 QTV524376:QTW524376 RDR524376:RDS524376 RNN524376:RNO524376 RXJ524376:RXK524376 SHF524376:SHG524376 SRB524376:SRC524376 TAX524376:TAY524376 TKT524376:TKU524376 TUP524376:TUQ524376 UEL524376:UEM524376 UOH524376:UOI524376 UYD524376:UYE524376 VHZ524376:VIA524376 VRV524376:VRW524376 WBR524376:WBS524376 WLN524376:WLO524376 WVJ524376:WVK524376 B589912:C589912 IX589912:IY589912 ST589912:SU589912 ACP589912:ACQ589912 AML589912:AMM589912 AWH589912:AWI589912 BGD589912:BGE589912 BPZ589912:BQA589912 BZV589912:BZW589912 CJR589912:CJS589912 CTN589912:CTO589912 DDJ589912:DDK589912 DNF589912:DNG589912 DXB589912:DXC589912 EGX589912:EGY589912 EQT589912:EQU589912 FAP589912:FAQ589912 FKL589912:FKM589912 FUH589912:FUI589912 GED589912:GEE589912 GNZ589912:GOA589912 GXV589912:GXW589912 HHR589912:HHS589912 HRN589912:HRO589912 IBJ589912:IBK589912 ILF589912:ILG589912 IVB589912:IVC589912 JEX589912:JEY589912 JOT589912:JOU589912 JYP589912:JYQ589912 KIL589912:KIM589912 KSH589912:KSI589912 LCD589912:LCE589912 LLZ589912:LMA589912 LVV589912:LVW589912 MFR589912:MFS589912 MPN589912:MPO589912 MZJ589912:MZK589912 NJF589912:NJG589912 NTB589912:NTC589912 OCX589912:OCY589912 OMT589912:OMU589912 OWP589912:OWQ589912 PGL589912:PGM589912 PQH589912:PQI589912 QAD589912:QAE589912 QJZ589912:QKA589912 QTV589912:QTW589912 RDR589912:RDS589912 RNN589912:RNO589912 RXJ589912:RXK589912 SHF589912:SHG589912 SRB589912:SRC589912 TAX589912:TAY589912 TKT589912:TKU589912 TUP589912:TUQ589912 UEL589912:UEM589912 UOH589912:UOI589912 UYD589912:UYE589912 VHZ589912:VIA589912 VRV589912:VRW589912 WBR589912:WBS589912 WLN589912:WLO589912 WVJ589912:WVK589912 B655448:C655448 IX655448:IY655448 ST655448:SU655448 ACP655448:ACQ655448 AML655448:AMM655448 AWH655448:AWI655448 BGD655448:BGE655448 BPZ655448:BQA655448 BZV655448:BZW655448 CJR655448:CJS655448 CTN655448:CTO655448 DDJ655448:DDK655448 DNF655448:DNG655448 DXB655448:DXC655448 EGX655448:EGY655448 EQT655448:EQU655448 FAP655448:FAQ655448 FKL655448:FKM655448 FUH655448:FUI655448 GED655448:GEE655448 GNZ655448:GOA655448 GXV655448:GXW655448 HHR655448:HHS655448 HRN655448:HRO655448 IBJ655448:IBK655448 ILF655448:ILG655448 IVB655448:IVC655448 JEX655448:JEY655448 JOT655448:JOU655448 JYP655448:JYQ655448 KIL655448:KIM655448 KSH655448:KSI655448 LCD655448:LCE655448 LLZ655448:LMA655448 LVV655448:LVW655448 MFR655448:MFS655448 MPN655448:MPO655448 MZJ655448:MZK655448 NJF655448:NJG655448 NTB655448:NTC655448 OCX655448:OCY655448 OMT655448:OMU655448 OWP655448:OWQ655448 PGL655448:PGM655448 PQH655448:PQI655448 QAD655448:QAE655448 QJZ655448:QKA655448 QTV655448:QTW655448 RDR655448:RDS655448 RNN655448:RNO655448 RXJ655448:RXK655448 SHF655448:SHG655448 SRB655448:SRC655448 TAX655448:TAY655448 TKT655448:TKU655448 TUP655448:TUQ655448 UEL655448:UEM655448 UOH655448:UOI655448 UYD655448:UYE655448 VHZ655448:VIA655448 VRV655448:VRW655448 WBR655448:WBS655448 WLN655448:WLO655448 WVJ655448:WVK655448 B720984:C720984 IX720984:IY720984 ST720984:SU720984 ACP720984:ACQ720984 AML720984:AMM720984 AWH720984:AWI720984 BGD720984:BGE720984 BPZ720984:BQA720984 BZV720984:BZW720984 CJR720984:CJS720984 CTN720984:CTO720984 DDJ720984:DDK720984 DNF720984:DNG720984 DXB720984:DXC720984 EGX720984:EGY720984 EQT720984:EQU720984 FAP720984:FAQ720984 FKL720984:FKM720984 FUH720984:FUI720984 GED720984:GEE720984 GNZ720984:GOA720984 GXV720984:GXW720984 HHR720984:HHS720984 HRN720984:HRO720984 IBJ720984:IBK720984 ILF720984:ILG720984 IVB720984:IVC720984 JEX720984:JEY720984 JOT720984:JOU720984 JYP720984:JYQ720984 KIL720984:KIM720984 KSH720984:KSI720984 LCD720984:LCE720984 LLZ720984:LMA720984 LVV720984:LVW720984 MFR720984:MFS720984 MPN720984:MPO720984 MZJ720984:MZK720984 NJF720984:NJG720984 NTB720984:NTC720984 OCX720984:OCY720984 OMT720984:OMU720984 OWP720984:OWQ720984 PGL720984:PGM720984 PQH720984:PQI720984 QAD720984:QAE720984 QJZ720984:QKA720984 QTV720984:QTW720984 RDR720984:RDS720984 RNN720984:RNO720984 RXJ720984:RXK720984 SHF720984:SHG720984 SRB720984:SRC720984 TAX720984:TAY720984 TKT720984:TKU720984 TUP720984:TUQ720984 UEL720984:UEM720984 UOH720984:UOI720984 UYD720984:UYE720984 VHZ720984:VIA720984 VRV720984:VRW720984 WBR720984:WBS720984 WLN720984:WLO720984 WVJ720984:WVK720984 B786520:C786520 IX786520:IY786520 ST786520:SU786520 ACP786520:ACQ786520 AML786520:AMM786520 AWH786520:AWI786520 BGD786520:BGE786520 BPZ786520:BQA786520 BZV786520:BZW786520 CJR786520:CJS786520 CTN786520:CTO786520 DDJ786520:DDK786520 DNF786520:DNG786520 DXB786520:DXC786520 EGX786520:EGY786520 EQT786520:EQU786520 FAP786520:FAQ786520 FKL786520:FKM786520 FUH786520:FUI786520 GED786520:GEE786520 GNZ786520:GOA786520 GXV786520:GXW786520 HHR786520:HHS786520 HRN786520:HRO786520 IBJ786520:IBK786520 ILF786520:ILG786520 IVB786520:IVC786520 JEX786520:JEY786520 JOT786520:JOU786520 JYP786520:JYQ786520 KIL786520:KIM786520 KSH786520:KSI786520 LCD786520:LCE786520 LLZ786520:LMA786520 LVV786520:LVW786520 MFR786520:MFS786520 MPN786520:MPO786520 MZJ786520:MZK786520 NJF786520:NJG786520 NTB786520:NTC786520 OCX786520:OCY786520 OMT786520:OMU786520 OWP786520:OWQ786520 PGL786520:PGM786520 PQH786520:PQI786520 QAD786520:QAE786520 QJZ786520:QKA786520 QTV786520:QTW786520 RDR786520:RDS786520 RNN786520:RNO786520 RXJ786520:RXK786520 SHF786520:SHG786520 SRB786520:SRC786520 TAX786520:TAY786520 TKT786520:TKU786520 TUP786520:TUQ786520 UEL786520:UEM786520 UOH786520:UOI786520 UYD786520:UYE786520 VHZ786520:VIA786520 VRV786520:VRW786520 WBR786520:WBS786520 WLN786520:WLO786520 WVJ786520:WVK786520 B852056:C852056 IX852056:IY852056 ST852056:SU852056 ACP852056:ACQ852056 AML852056:AMM852056 AWH852056:AWI852056 BGD852056:BGE852056 BPZ852056:BQA852056 BZV852056:BZW852056 CJR852056:CJS852056 CTN852056:CTO852056 DDJ852056:DDK852056 DNF852056:DNG852056 DXB852056:DXC852056 EGX852056:EGY852056 EQT852056:EQU852056 FAP852056:FAQ852056 FKL852056:FKM852056 FUH852056:FUI852056 GED852056:GEE852056 GNZ852056:GOA852056 GXV852056:GXW852056 HHR852056:HHS852056 HRN852056:HRO852056 IBJ852056:IBK852056 ILF852056:ILG852056 IVB852056:IVC852056 JEX852056:JEY852056 JOT852056:JOU852056 JYP852056:JYQ852056 KIL852056:KIM852056 KSH852056:KSI852056 LCD852056:LCE852056 LLZ852056:LMA852056 LVV852056:LVW852056 MFR852056:MFS852056 MPN852056:MPO852056 MZJ852056:MZK852056 NJF852056:NJG852056 NTB852056:NTC852056 OCX852056:OCY852056 OMT852056:OMU852056 OWP852056:OWQ852056 PGL852056:PGM852056 PQH852056:PQI852056 QAD852056:QAE852056 QJZ852056:QKA852056 QTV852056:QTW852056 RDR852056:RDS852056 RNN852056:RNO852056 RXJ852056:RXK852056 SHF852056:SHG852056 SRB852056:SRC852056 TAX852056:TAY852056 TKT852056:TKU852056 TUP852056:TUQ852056 UEL852056:UEM852056 UOH852056:UOI852056 UYD852056:UYE852056 VHZ852056:VIA852056 VRV852056:VRW852056 WBR852056:WBS852056 WLN852056:WLO852056 WVJ852056:WVK852056 B917592:C917592 IX917592:IY917592 ST917592:SU917592 ACP917592:ACQ917592 AML917592:AMM917592 AWH917592:AWI917592 BGD917592:BGE917592 BPZ917592:BQA917592 BZV917592:BZW917592 CJR917592:CJS917592 CTN917592:CTO917592 DDJ917592:DDK917592 DNF917592:DNG917592 DXB917592:DXC917592 EGX917592:EGY917592 EQT917592:EQU917592 FAP917592:FAQ917592 FKL917592:FKM917592 FUH917592:FUI917592 GED917592:GEE917592 GNZ917592:GOA917592 GXV917592:GXW917592 HHR917592:HHS917592 HRN917592:HRO917592 IBJ917592:IBK917592 ILF917592:ILG917592 IVB917592:IVC917592 JEX917592:JEY917592 JOT917592:JOU917592 JYP917592:JYQ917592 KIL917592:KIM917592 KSH917592:KSI917592 LCD917592:LCE917592 LLZ917592:LMA917592 LVV917592:LVW917592 MFR917592:MFS917592 MPN917592:MPO917592 MZJ917592:MZK917592 NJF917592:NJG917592 NTB917592:NTC917592 OCX917592:OCY917592 OMT917592:OMU917592 OWP917592:OWQ917592 PGL917592:PGM917592 PQH917592:PQI917592 QAD917592:QAE917592 QJZ917592:QKA917592 QTV917592:QTW917592 RDR917592:RDS917592 RNN917592:RNO917592 RXJ917592:RXK917592 SHF917592:SHG917592 SRB917592:SRC917592 TAX917592:TAY917592 TKT917592:TKU917592 TUP917592:TUQ917592 UEL917592:UEM917592 UOH917592:UOI917592 UYD917592:UYE917592 VHZ917592:VIA917592 VRV917592:VRW917592 WBR917592:WBS917592 WLN917592:WLO917592 WVJ917592:WVK917592 B983128:C983128 IX983128:IY983128 ST983128:SU983128 ACP983128:ACQ983128 AML983128:AMM983128 AWH983128:AWI983128 BGD983128:BGE983128 BPZ983128:BQA983128 BZV983128:BZW983128 CJR983128:CJS983128 CTN983128:CTO983128 DDJ983128:DDK983128 DNF983128:DNG983128 DXB983128:DXC983128 EGX983128:EGY983128 EQT983128:EQU983128 FAP983128:FAQ983128 FKL983128:FKM983128 FUH983128:FUI983128 GED983128:GEE983128 GNZ983128:GOA983128 GXV983128:GXW983128 HHR983128:HHS983128 HRN983128:HRO983128 IBJ983128:IBK983128 ILF983128:ILG983128 IVB983128:IVC983128 JEX983128:JEY983128 JOT983128:JOU983128 JYP983128:JYQ983128 KIL983128:KIM983128 KSH983128:KSI983128 LCD983128:LCE983128 LLZ983128:LMA983128 LVV983128:LVW983128 MFR983128:MFS983128 MPN983128:MPO983128 MZJ983128:MZK983128 NJF983128:NJG983128 NTB983128:NTC983128 OCX983128:OCY983128 OMT983128:OMU983128 OWP983128:OWQ983128 PGL983128:PGM983128 PQH983128:PQI983128 QAD983128:QAE983128 QJZ983128:QKA983128 QTV983128:QTW983128 RDR983128:RDS983128 RNN983128:RNO983128 RXJ983128:RXK983128 SHF983128:SHG983128 SRB983128:SRC983128 TAX983128:TAY983128 TKT983128:TKU983128 TUP983128:TUQ983128 UEL983128:UEM983128 UOH983128:UOI983128 UYD983128:UYE983128 VHZ983128:VIA983128 VRV983128:VRW983128 WBR983128:WBS983128 WLN983128:WLO983128 WVJ983128:WVK983128">
      <formula1>$P$83:$P$86</formula1>
    </dataValidation>
    <dataValidation type="list" allowBlank="1" sqref="B89:C89 IX89:IY89 ST89:SU89 ACP89:ACQ89 AML89:AMM89 AWH89:AWI89 BGD89:BGE89 BPZ89:BQA89 BZV89:BZW89 CJR89:CJS89 CTN89:CTO89 DDJ89:DDK89 DNF89:DNG89 DXB89:DXC89 EGX89:EGY89 EQT89:EQU89 FAP89:FAQ89 FKL89:FKM89 FUH89:FUI89 GED89:GEE89 GNZ89:GOA89 GXV89:GXW89 HHR89:HHS89 HRN89:HRO89 IBJ89:IBK89 ILF89:ILG89 IVB89:IVC89 JEX89:JEY89 JOT89:JOU89 JYP89:JYQ89 KIL89:KIM89 KSH89:KSI89 LCD89:LCE89 LLZ89:LMA89 LVV89:LVW89 MFR89:MFS89 MPN89:MPO89 MZJ89:MZK89 NJF89:NJG89 NTB89:NTC89 OCX89:OCY89 OMT89:OMU89 OWP89:OWQ89 PGL89:PGM89 PQH89:PQI89 QAD89:QAE89 QJZ89:QKA89 QTV89:QTW89 RDR89:RDS89 RNN89:RNO89 RXJ89:RXK89 SHF89:SHG89 SRB89:SRC89 TAX89:TAY89 TKT89:TKU89 TUP89:TUQ89 UEL89:UEM89 UOH89:UOI89 UYD89:UYE89 VHZ89:VIA89 VRV89:VRW89 WBR89:WBS89 WLN89:WLO89 WVJ89:WVK89 B65625:C65625 IX65625:IY65625 ST65625:SU65625 ACP65625:ACQ65625 AML65625:AMM65625 AWH65625:AWI65625 BGD65625:BGE65625 BPZ65625:BQA65625 BZV65625:BZW65625 CJR65625:CJS65625 CTN65625:CTO65625 DDJ65625:DDK65625 DNF65625:DNG65625 DXB65625:DXC65625 EGX65625:EGY65625 EQT65625:EQU65625 FAP65625:FAQ65625 FKL65625:FKM65625 FUH65625:FUI65625 GED65625:GEE65625 GNZ65625:GOA65625 GXV65625:GXW65625 HHR65625:HHS65625 HRN65625:HRO65625 IBJ65625:IBK65625 ILF65625:ILG65625 IVB65625:IVC65625 JEX65625:JEY65625 JOT65625:JOU65625 JYP65625:JYQ65625 KIL65625:KIM65625 KSH65625:KSI65625 LCD65625:LCE65625 LLZ65625:LMA65625 LVV65625:LVW65625 MFR65625:MFS65625 MPN65625:MPO65625 MZJ65625:MZK65625 NJF65625:NJG65625 NTB65625:NTC65625 OCX65625:OCY65625 OMT65625:OMU65625 OWP65625:OWQ65625 PGL65625:PGM65625 PQH65625:PQI65625 QAD65625:QAE65625 QJZ65625:QKA65625 QTV65625:QTW65625 RDR65625:RDS65625 RNN65625:RNO65625 RXJ65625:RXK65625 SHF65625:SHG65625 SRB65625:SRC65625 TAX65625:TAY65625 TKT65625:TKU65625 TUP65625:TUQ65625 UEL65625:UEM65625 UOH65625:UOI65625 UYD65625:UYE65625 VHZ65625:VIA65625 VRV65625:VRW65625 WBR65625:WBS65625 WLN65625:WLO65625 WVJ65625:WVK65625 B131161:C131161 IX131161:IY131161 ST131161:SU131161 ACP131161:ACQ131161 AML131161:AMM131161 AWH131161:AWI131161 BGD131161:BGE131161 BPZ131161:BQA131161 BZV131161:BZW131161 CJR131161:CJS131161 CTN131161:CTO131161 DDJ131161:DDK131161 DNF131161:DNG131161 DXB131161:DXC131161 EGX131161:EGY131161 EQT131161:EQU131161 FAP131161:FAQ131161 FKL131161:FKM131161 FUH131161:FUI131161 GED131161:GEE131161 GNZ131161:GOA131161 GXV131161:GXW131161 HHR131161:HHS131161 HRN131161:HRO131161 IBJ131161:IBK131161 ILF131161:ILG131161 IVB131161:IVC131161 JEX131161:JEY131161 JOT131161:JOU131161 JYP131161:JYQ131161 KIL131161:KIM131161 KSH131161:KSI131161 LCD131161:LCE131161 LLZ131161:LMA131161 LVV131161:LVW131161 MFR131161:MFS131161 MPN131161:MPO131161 MZJ131161:MZK131161 NJF131161:NJG131161 NTB131161:NTC131161 OCX131161:OCY131161 OMT131161:OMU131161 OWP131161:OWQ131161 PGL131161:PGM131161 PQH131161:PQI131161 QAD131161:QAE131161 QJZ131161:QKA131161 QTV131161:QTW131161 RDR131161:RDS131161 RNN131161:RNO131161 RXJ131161:RXK131161 SHF131161:SHG131161 SRB131161:SRC131161 TAX131161:TAY131161 TKT131161:TKU131161 TUP131161:TUQ131161 UEL131161:UEM131161 UOH131161:UOI131161 UYD131161:UYE131161 VHZ131161:VIA131161 VRV131161:VRW131161 WBR131161:WBS131161 WLN131161:WLO131161 WVJ131161:WVK131161 B196697:C196697 IX196697:IY196697 ST196697:SU196697 ACP196697:ACQ196697 AML196697:AMM196697 AWH196697:AWI196697 BGD196697:BGE196697 BPZ196697:BQA196697 BZV196697:BZW196697 CJR196697:CJS196697 CTN196697:CTO196697 DDJ196697:DDK196697 DNF196697:DNG196697 DXB196697:DXC196697 EGX196697:EGY196697 EQT196697:EQU196697 FAP196697:FAQ196697 FKL196697:FKM196697 FUH196697:FUI196697 GED196697:GEE196697 GNZ196697:GOA196697 GXV196697:GXW196697 HHR196697:HHS196697 HRN196697:HRO196697 IBJ196697:IBK196697 ILF196697:ILG196697 IVB196697:IVC196697 JEX196697:JEY196697 JOT196697:JOU196697 JYP196697:JYQ196697 KIL196697:KIM196697 KSH196697:KSI196697 LCD196697:LCE196697 LLZ196697:LMA196697 LVV196697:LVW196697 MFR196697:MFS196697 MPN196697:MPO196697 MZJ196697:MZK196697 NJF196697:NJG196697 NTB196697:NTC196697 OCX196697:OCY196697 OMT196697:OMU196697 OWP196697:OWQ196697 PGL196697:PGM196697 PQH196697:PQI196697 QAD196697:QAE196697 QJZ196697:QKA196697 QTV196697:QTW196697 RDR196697:RDS196697 RNN196697:RNO196697 RXJ196697:RXK196697 SHF196697:SHG196697 SRB196697:SRC196697 TAX196697:TAY196697 TKT196697:TKU196697 TUP196697:TUQ196697 UEL196697:UEM196697 UOH196697:UOI196697 UYD196697:UYE196697 VHZ196697:VIA196697 VRV196697:VRW196697 WBR196697:WBS196697 WLN196697:WLO196697 WVJ196697:WVK196697 B262233:C262233 IX262233:IY262233 ST262233:SU262233 ACP262233:ACQ262233 AML262233:AMM262233 AWH262233:AWI262233 BGD262233:BGE262233 BPZ262233:BQA262233 BZV262233:BZW262233 CJR262233:CJS262233 CTN262233:CTO262233 DDJ262233:DDK262233 DNF262233:DNG262233 DXB262233:DXC262233 EGX262233:EGY262233 EQT262233:EQU262233 FAP262233:FAQ262233 FKL262233:FKM262233 FUH262233:FUI262233 GED262233:GEE262233 GNZ262233:GOA262233 GXV262233:GXW262233 HHR262233:HHS262233 HRN262233:HRO262233 IBJ262233:IBK262233 ILF262233:ILG262233 IVB262233:IVC262233 JEX262233:JEY262233 JOT262233:JOU262233 JYP262233:JYQ262233 KIL262233:KIM262233 KSH262233:KSI262233 LCD262233:LCE262233 LLZ262233:LMA262233 LVV262233:LVW262233 MFR262233:MFS262233 MPN262233:MPO262233 MZJ262233:MZK262233 NJF262233:NJG262233 NTB262233:NTC262233 OCX262233:OCY262233 OMT262233:OMU262233 OWP262233:OWQ262233 PGL262233:PGM262233 PQH262233:PQI262233 QAD262233:QAE262233 QJZ262233:QKA262233 QTV262233:QTW262233 RDR262233:RDS262233 RNN262233:RNO262233 RXJ262233:RXK262233 SHF262233:SHG262233 SRB262233:SRC262233 TAX262233:TAY262233 TKT262233:TKU262233 TUP262233:TUQ262233 UEL262233:UEM262233 UOH262233:UOI262233 UYD262233:UYE262233 VHZ262233:VIA262233 VRV262233:VRW262233 WBR262233:WBS262233 WLN262233:WLO262233 WVJ262233:WVK262233 B327769:C327769 IX327769:IY327769 ST327769:SU327769 ACP327769:ACQ327769 AML327769:AMM327769 AWH327769:AWI327769 BGD327769:BGE327769 BPZ327769:BQA327769 BZV327769:BZW327769 CJR327769:CJS327769 CTN327769:CTO327769 DDJ327769:DDK327769 DNF327769:DNG327769 DXB327769:DXC327769 EGX327769:EGY327769 EQT327769:EQU327769 FAP327769:FAQ327769 FKL327769:FKM327769 FUH327769:FUI327769 GED327769:GEE327769 GNZ327769:GOA327769 GXV327769:GXW327769 HHR327769:HHS327769 HRN327769:HRO327769 IBJ327769:IBK327769 ILF327769:ILG327769 IVB327769:IVC327769 JEX327769:JEY327769 JOT327769:JOU327769 JYP327769:JYQ327769 KIL327769:KIM327769 KSH327769:KSI327769 LCD327769:LCE327769 LLZ327769:LMA327769 LVV327769:LVW327769 MFR327769:MFS327769 MPN327769:MPO327769 MZJ327769:MZK327769 NJF327769:NJG327769 NTB327769:NTC327769 OCX327769:OCY327769 OMT327769:OMU327769 OWP327769:OWQ327769 PGL327769:PGM327769 PQH327769:PQI327769 QAD327769:QAE327769 QJZ327769:QKA327769 QTV327769:QTW327769 RDR327769:RDS327769 RNN327769:RNO327769 RXJ327769:RXK327769 SHF327769:SHG327769 SRB327769:SRC327769 TAX327769:TAY327769 TKT327769:TKU327769 TUP327769:TUQ327769 UEL327769:UEM327769 UOH327769:UOI327769 UYD327769:UYE327769 VHZ327769:VIA327769 VRV327769:VRW327769 WBR327769:WBS327769 WLN327769:WLO327769 WVJ327769:WVK327769 B393305:C393305 IX393305:IY393305 ST393305:SU393305 ACP393305:ACQ393305 AML393305:AMM393305 AWH393305:AWI393305 BGD393305:BGE393305 BPZ393305:BQA393305 BZV393305:BZW393305 CJR393305:CJS393305 CTN393305:CTO393305 DDJ393305:DDK393305 DNF393305:DNG393305 DXB393305:DXC393305 EGX393305:EGY393305 EQT393305:EQU393305 FAP393305:FAQ393305 FKL393305:FKM393305 FUH393305:FUI393305 GED393305:GEE393305 GNZ393305:GOA393305 GXV393305:GXW393305 HHR393305:HHS393305 HRN393305:HRO393305 IBJ393305:IBK393305 ILF393305:ILG393305 IVB393305:IVC393305 JEX393305:JEY393305 JOT393305:JOU393305 JYP393305:JYQ393305 KIL393305:KIM393305 KSH393305:KSI393305 LCD393305:LCE393305 LLZ393305:LMA393305 LVV393305:LVW393305 MFR393305:MFS393305 MPN393305:MPO393305 MZJ393305:MZK393305 NJF393305:NJG393305 NTB393305:NTC393305 OCX393305:OCY393305 OMT393305:OMU393305 OWP393305:OWQ393305 PGL393305:PGM393305 PQH393305:PQI393305 QAD393305:QAE393305 QJZ393305:QKA393305 QTV393305:QTW393305 RDR393305:RDS393305 RNN393305:RNO393305 RXJ393305:RXK393305 SHF393305:SHG393305 SRB393305:SRC393305 TAX393305:TAY393305 TKT393305:TKU393305 TUP393305:TUQ393305 UEL393305:UEM393305 UOH393305:UOI393305 UYD393305:UYE393305 VHZ393305:VIA393305 VRV393305:VRW393305 WBR393305:WBS393305 WLN393305:WLO393305 WVJ393305:WVK393305 B458841:C458841 IX458841:IY458841 ST458841:SU458841 ACP458841:ACQ458841 AML458841:AMM458841 AWH458841:AWI458841 BGD458841:BGE458841 BPZ458841:BQA458841 BZV458841:BZW458841 CJR458841:CJS458841 CTN458841:CTO458841 DDJ458841:DDK458841 DNF458841:DNG458841 DXB458841:DXC458841 EGX458841:EGY458841 EQT458841:EQU458841 FAP458841:FAQ458841 FKL458841:FKM458841 FUH458841:FUI458841 GED458841:GEE458841 GNZ458841:GOA458841 GXV458841:GXW458841 HHR458841:HHS458841 HRN458841:HRO458841 IBJ458841:IBK458841 ILF458841:ILG458841 IVB458841:IVC458841 JEX458841:JEY458841 JOT458841:JOU458841 JYP458841:JYQ458841 KIL458841:KIM458841 KSH458841:KSI458841 LCD458841:LCE458841 LLZ458841:LMA458841 LVV458841:LVW458841 MFR458841:MFS458841 MPN458841:MPO458841 MZJ458841:MZK458841 NJF458841:NJG458841 NTB458841:NTC458841 OCX458841:OCY458841 OMT458841:OMU458841 OWP458841:OWQ458841 PGL458841:PGM458841 PQH458841:PQI458841 QAD458841:QAE458841 QJZ458841:QKA458841 QTV458841:QTW458841 RDR458841:RDS458841 RNN458841:RNO458841 RXJ458841:RXK458841 SHF458841:SHG458841 SRB458841:SRC458841 TAX458841:TAY458841 TKT458841:TKU458841 TUP458841:TUQ458841 UEL458841:UEM458841 UOH458841:UOI458841 UYD458841:UYE458841 VHZ458841:VIA458841 VRV458841:VRW458841 WBR458841:WBS458841 WLN458841:WLO458841 WVJ458841:WVK458841 B524377:C524377 IX524377:IY524377 ST524377:SU524377 ACP524377:ACQ524377 AML524377:AMM524377 AWH524377:AWI524377 BGD524377:BGE524377 BPZ524377:BQA524377 BZV524377:BZW524377 CJR524377:CJS524377 CTN524377:CTO524377 DDJ524377:DDK524377 DNF524377:DNG524377 DXB524377:DXC524377 EGX524377:EGY524377 EQT524377:EQU524377 FAP524377:FAQ524377 FKL524377:FKM524377 FUH524377:FUI524377 GED524377:GEE524377 GNZ524377:GOA524377 GXV524377:GXW524377 HHR524377:HHS524377 HRN524377:HRO524377 IBJ524377:IBK524377 ILF524377:ILG524377 IVB524377:IVC524377 JEX524377:JEY524377 JOT524377:JOU524377 JYP524377:JYQ524377 KIL524377:KIM524377 KSH524377:KSI524377 LCD524377:LCE524377 LLZ524377:LMA524377 LVV524377:LVW524377 MFR524377:MFS524377 MPN524377:MPO524377 MZJ524377:MZK524377 NJF524377:NJG524377 NTB524377:NTC524377 OCX524377:OCY524377 OMT524377:OMU524377 OWP524377:OWQ524377 PGL524377:PGM524377 PQH524377:PQI524377 QAD524377:QAE524377 QJZ524377:QKA524377 QTV524377:QTW524377 RDR524377:RDS524377 RNN524377:RNO524377 RXJ524377:RXK524377 SHF524377:SHG524377 SRB524377:SRC524377 TAX524377:TAY524377 TKT524377:TKU524377 TUP524377:TUQ524377 UEL524377:UEM524377 UOH524377:UOI524377 UYD524377:UYE524377 VHZ524377:VIA524377 VRV524377:VRW524377 WBR524377:WBS524377 WLN524377:WLO524377 WVJ524377:WVK524377 B589913:C589913 IX589913:IY589913 ST589913:SU589913 ACP589913:ACQ589913 AML589913:AMM589913 AWH589913:AWI589913 BGD589913:BGE589913 BPZ589913:BQA589913 BZV589913:BZW589913 CJR589913:CJS589913 CTN589913:CTO589913 DDJ589913:DDK589913 DNF589913:DNG589913 DXB589913:DXC589913 EGX589913:EGY589913 EQT589913:EQU589913 FAP589913:FAQ589913 FKL589913:FKM589913 FUH589913:FUI589913 GED589913:GEE589913 GNZ589913:GOA589913 GXV589913:GXW589913 HHR589913:HHS589913 HRN589913:HRO589913 IBJ589913:IBK589913 ILF589913:ILG589913 IVB589913:IVC589913 JEX589913:JEY589913 JOT589913:JOU589913 JYP589913:JYQ589913 KIL589913:KIM589913 KSH589913:KSI589913 LCD589913:LCE589913 LLZ589913:LMA589913 LVV589913:LVW589913 MFR589913:MFS589913 MPN589913:MPO589913 MZJ589913:MZK589913 NJF589913:NJG589913 NTB589913:NTC589913 OCX589913:OCY589913 OMT589913:OMU589913 OWP589913:OWQ589913 PGL589913:PGM589913 PQH589913:PQI589913 QAD589913:QAE589913 QJZ589913:QKA589913 QTV589913:QTW589913 RDR589913:RDS589913 RNN589913:RNO589913 RXJ589913:RXK589913 SHF589913:SHG589913 SRB589913:SRC589913 TAX589913:TAY589913 TKT589913:TKU589913 TUP589913:TUQ589913 UEL589913:UEM589913 UOH589913:UOI589913 UYD589913:UYE589913 VHZ589913:VIA589913 VRV589913:VRW589913 WBR589913:WBS589913 WLN589913:WLO589913 WVJ589913:WVK589913 B655449:C655449 IX655449:IY655449 ST655449:SU655449 ACP655449:ACQ655449 AML655449:AMM655449 AWH655449:AWI655449 BGD655449:BGE655449 BPZ655449:BQA655449 BZV655449:BZW655449 CJR655449:CJS655449 CTN655449:CTO655449 DDJ655449:DDK655449 DNF655449:DNG655449 DXB655449:DXC655449 EGX655449:EGY655449 EQT655449:EQU655449 FAP655449:FAQ655449 FKL655449:FKM655449 FUH655449:FUI655449 GED655449:GEE655449 GNZ655449:GOA655449 GXV655449:GXW655449 HHR655449:HHS655449 HRN655449:HRO655449 IBJ655449:IBK655449 ILF655449:ILG655449 IVB655449:IVC655449 JEX655449:JEY655449 JOT655449:JOU655449 JYP655449:JYQ655449 KIL655449:KIM655449 KSH655449:KSI655449 LCD655449:LCE655449 LLZ655449:LMA655449 LVV655449:LVW655449 MFR655449:MFS655449 MPN655449:MPO655449 MZJ655449:MZK655449 NJF655449:NJG655449 NTB655449:NTC655449 OCX655449:OCY655449 OMT655449:OMU655449 OWP655449:OWQ655449 PGL655449:PGM655449 PQH655449:PQI655449 QAD655449:QAE655449 QJZ655449:QKA655449 QTV655449:QTW655449 RDR655449:RDS655449 RNN655449:RNO655449 RXJ655449:RXK655449 SHF655449:SHG655449 SRB655449:SRC655449 TAX655449:TAY655449 TKT655449:TKU655449 TUP655449:TUQ655449 UEL655449:UEM655449 UOH655449:UOI655449 UYD655449:UYE655449 VHZ655449:VIA655449 VRV655449:VRW655449 WBR655449:WBS655449 WLN655449:WLO655449 WVJ655449:WVK655449 B720985:C720985 IX720985:IY720985 ST720985:SU720985 ACP720985:ACQ720985 AML720985:AMM720985 AWH720985:AWI720985 BGD720985:BGE720985 BPZ720985:BQA720985 BZV720985:BZW720985 CJR720985:CJS720985 CTN720985:CTO720985 DDJ720985:DDK720985 DNF720985:DNG720985 DXB720985:DXC720985 EGX720985:EGY720985 EQT720985:EQU720985 FAP720985:FAQ720985 FKL720985:FKM720985 FUH720985:FUI720985 GED720985:GEE720985 GNZ720985:GOA720985 GXV720985:GXW720985 HHR720985:HHS720985 HRN720985:HRO720985 IBJ720985:IBK720985 ILF720985:ILG720985 IVB720985:IVC720985 JEX720985:JEY720985 JOT720985:JOU720985 JYP720985:JYQ720985 KIL720985:KIM720985 KSH720985:KSI720985 LCD720985:LCE720985 LLZ720985:LMA720985 LVV720985:LVW720985 MFR720985:MFS720985 MPN720985:MPO720985 MZJ720985:MZK720985 NJF720985:NJG720985 NTB720985:NTC720985 OCX720985:OCY720985 OMT720985:OMU720985 OWP720985:OWQ720985 PGL720985:PGM720985 PQH720985:PQI720985 QAD720985:QAE720985 QJZ720985:QKA720985 QTV720985:QTW720985 RDR720985:RDS720985 RNN720985:RNO720985 RXJ720985:RXK720985 SHF720985:SHG720985 SRB720985:SRC720985 TAX720985:TAY720985 TKT720985:TKU720985 TUP720985:TUQ720985 UEL720985:UEM720985 UOH720985:UOI720985 UYD720985:UYE720985 VHZ720985:VIA720985 VRV720985:VRW720985 WBR720985:WBS720985 WLN720985:WLO720985 WVJ720985:WVK720985 B786521:C786521 IX786521:IY786521 ST786521:SU786521 ACP786521:ACQ786521 AML786521:AMM786521 AWH786521:AWI786521 BGD786521:BGE786521 BPZ786521:BQA786521 BZV786521:BZW786521 CJR786521:CJS786521 CTN786521:CTO786521 DDJ786521:DDK786521 DNF786521:DNG786521 DXB786521:DXC786521 EGX786521:EGY786521 EQT786521:EQU786521 FAP786521:FAQ786521 FKL786521:FKM786521 FUH786521:FUI786521 GED786521:GEE786521 GNZ786521:GOA786521 GXV786521:GXW786521 HHR786521:HHS786521 HRN786521:HRO786521 IBJ786521:IBK786521 ILF786521:ILG786521 IVB786521:IVC786521 JEX786521:JEY786521 JOT786521:JOU786521 JYP786521:JYQ786521 KIL786521:KIM786521 KSH786521:KSI786521 LCD786521:LCE786521 LLZ786521:LMA786521 LVV786521:LVW786521 MFR786521:MFS786521 MPN786521:MPO786521 MZJ786521:MZK786521 NJF786521:NJG786521 NTB786521:NTC786521 OCX786521:OCY786521 OMT786521:OMU786521 OWP786521:OWQ786521 PGL786521:PGM786521 PQH786521:PQI786521 QAD786521:QAE786521 QJZ786521:QKA786521 QTV786521:QTW786521 RDR786521:RDS786521 RNN786521:RNO786521 RXJ786521:RXK786521 SHF786521:SHG786521 SRB786521:SRC786521 TAX786521:TAY786521 TKT786521:TKU786521 TUP786521:TUQ786521 UEL786521:UEM786521 UOH786521:UOI786521 UYD786521:UYE786521 VHZ786521:VIA786521 VRV786521:VRW786521 WBR786521:WBS786521 WLN786521:WLO786521 WVJ786521:WVK786521 B852057:C852057 IX852057:IY852057 ST852057:SU852057 ACP852057:ACQ852057 AML852057:AMM852057 AWH852057:AWI852057 BGD852057:BGE852057 BPZ852057:BQA852057 BZV852057:BZW852057 CJR852057:CJS852057 CTN852057:CTO852057 DDJ852057:DDK852057 DNF852057:DNG852057 DXB852057:DXC852057 EGX852057:EGY852057 EQT852057:EQU852057 FAP852057:FAQ852057 FKL852057:FKM852057 FUH852057:FUI852057 GED852057:GEE852057 GNZ852057:GOA852057 GXV852057:GXW852057 HHR852057:HHS852057 HRN852057:HRO852057 IBJ852057:IBK852057 ILF852057:ILG852057 IVB852057:IVC852057 JEX852057:JEY852057 JOT852057:JOU852057 JYP852057:JYQ852057 KIL852057:KIM852057 KSH852057:KSI852057 LCD852057:LCE852057 LLZ852057:LMA852057 LVV852057:LVW852057 MFR852057:MFS852057 MPN852057:MPO852057 MZJ852057:MZK852057 NJF852057:NJG852057 NTB852057:NTC852057 OCX852057:OCY852057 OMT852057:OMU852057 OWP852057:OWQ852057 PGL852057:PGM852057 PQH852057:PQI852057 QAD852057:QAE852057 QJZ852057:QKA852057 QTV852057:QTW852057 RDR852057:RDS852057 RNN852057:RNO852057 RXJ852057:RXK852057 SHF852057:SHG852057 SRB852057:SRC852057 TAX852057:TAY852057 TKT852057:TKU852057 TUP852057:TUQ852057 UEL852057:UEM852057 UOH852057:UOI852057 UYD852057:UYE852057 VHZ852057:VIA852057 VRV852057:VRW852057 WBR852057:WBS852057 WLN852057:WLO852057 WVJ852057:WVK852057 B917593:C917593 IX917593:IY917593 ST917593:SU917593 ACP917593:ACQ917593 AML917593:AMM917593 AWH917593:AWI917593 BGD917593:BGE917593 BPZ917593:BQA917593 BZV917593:BZW917593 CJR917593:CJS917593 CTN917593:CTO917593 DDJ917593:DDK917593 DNF917593:DNG917593 DXB917593:DXC917593 EGX917593:EGY917593 EQT917593:EQU917593 FAP917593:FAQ917593 FKL917593:FKM917593 FUH917593:FUI917593 GED917593:GEE917593 GNZ917593:GOA917593 GXV917593:GXW917593 HHR917593:HHS917593 HRN917593:HRO917593 IBJ917593:IBK917593 ILF917593:ILG917593 IVB917593:IVC917593 JEX917593:JEY917593 JOT917593:JOU917593 JYP917593:JYQ917593 KIL917593:KIM917593 KSH917593:KSI917593 LCD917593:LCE917593 LLZ917593:LMA917593 LVV917593:LVW917593 MFR917593:MFS917593 MPN917593:MPO917593 MZJ917593:MZK917593 NJF917593:NJG917593 NTB917593:NTC917593 OCX917593:OCY917593 OMT917593:OMU917593 OWP917593:OWQ917593 PGL917593:PGM917593 PQH917593:PQI917593 QAD917593:QAE917593 QJZ917593:QKA917593 QTV917593:QTW917593 RDR917593:RDS917593 RNN917593:RNO917593 RXJ917593:RXK917593 SHF917593:SHG917593 SRB917593:SRC917593 TAX917593:TAY917593 TKT917593:TKU917593 TUP917593:TUQ917593 UEL917593:UEM917593 UOH917593:UOI917593 UYD917593:UYE917593 VHZ917593:VIA917593 VRV917593:VRW917593 WBR917593:WBS917593 WLN917593:WLO917593 WVJ917593:WVK917593 B983129:C983129 IX983129:IY983129 ST983129:SU983129 ACP983129:ACQ983129 AML983129:AMM983129 AWH983129:AWI983129 BGD983129:BGE983129 BPZ983129:BQA983129 BZV983129:BZW983129 CJR983129:CJS983129 CTN983129:CTO983129 DDJ983129:DDK983129 DNF983129:DNG983129 DXB983129:DXC983129 EGX983129:EGY983129 EQT983129:EQU983129 FAP983129:FAQ983129 FKL983129:FKM983129 FUH983129:FUI983129 GED983129:GEE983129 GNZ983129:GOA983129 GXV983129:GXW983129 HHR983129:HHS983129 HRN983129:HRO983129 IBJ983129:IBK983129 ILF983129:ILG983129 IVB983129:IVC983129 JEX983129:JEY983129 JOT983129:JOU983129 JYP983129:JYQ983129 KIL983129:KIM983129 KSH983129:KSI983129 LCD983129:LCE983129 LLZ983129:LMA983129 LVV983129:LVW983129 MFR983129:MFS983129 MPN983129:MPO983129 MZJ983129:MZK983129 NJF983129:NJG983129 NTB983129:NTC983129 OCX983129:OCY983129 OMT983129:OMU983129 OWP983129:OWQ983129 PGL983129:PGM983129 PQH983129:PQI983129 QAD983129:QAE983129 QJZ983129:QKA983129 QTV983129:QTW983129 RDR983129:RDS983129 RNN983129:RNO983129 RXJ983129:RXK983129 SHF983129:SHG983129 SRB983129:SRC983129 TAX983129:TAY983129 TKT983129:TKU983129 TUP983129:TUQ983129 UEL983129:UEM983129 UOH983129:UOI983129 UYD983129:UYE983129 VHZ983129:VIA983129 VRV983129:VRW983129 WBR983129:WBS983129 WLN983129:WLO983129 WVJ983129:WVK983129">
      <formula1>$Q$83:$Q$85</formula1>
    </dataValidation>
    <dataValidation type="list" allowBlank="1" sqref="B90:C90 IX90:IY90 ST90:SU90 ACP90:ACQ90 AML90:AMM90 AWH90:AWI90 BGD90:BGE90 BPZ90:BQA90 BZV90:BZW90 CJR90:CJS90 CTN90:CTO90 DDJ90:DDK90 DNF90:DNG90 DXB90:DXC90 EGX90:EGY90 EQT90:EQU90 FAP90:FAQ90 FKL90:FKM90 FUH90:FUI90 GED90:GEE90 GNZ90:GOA90 GXV90:GXW90 HHR90:HHS90 HRN90:HRO90 IBJ90:IBK90 ILF90:ILG90 IVB90:IVC90 JEX90:JEY90 JOT90:JOU90 JYP90:JYQ90 KIL90:KIM90 KSH90:KSI90 LCD90:LCE90 LLZ90:LMA90 LVV90:LVW90 MFR90:MFS90 MPN90:MPO90 MZJ90:MZK90 NJF90:NJG90 NTB90:NTC90 OCX90:OCY90 OMT90:OMU90 OWP90:OWQ90 PGL90:PGM90 PQH90:PQI90 QAD90:QAE90 QJZ90:QKA90 QTV90:QTW90 RDR90:RDS90 RNN90:RNO90 RXJ90:RXK90 SHF90:SHG90 SRB90:SRC90 TAX90:TAY90 TKT90:TKU90 TUP90:TUQ90 UEL90:UEM90 UOH90:UOI90 UYD90:UYE90 VHZ90:VIA90 VRV90:VRW90 WBR90:WBS90 WLN90:WLO90 WVJ90:WVK90 B65626:C65626 IX65626:IY65626 ST65626:SU65626 ACP65626:ACQ65626 AML65626:AMM65626 AWH65626:AWI65626 BGD65626:BGE65626 BPZ65626:BQA65626 BZV65626:BZW65626 CJR65626:CJS65626 CTN65626:CTO65626 DDJ65626:DDK65626 DNF65626:DNG65626 DXB65626:DXC65626 EGX65626:EGY65626 EQT65626:EQU65626 FAP65626:FAQ65626 FKL65626:FKM65626 FUH65626:FUI65626 GED65626:GEE65626 GNZ65626:GOA65626 GXV65626:GXW65626 HHR65626:HHS65626 HRN65626:HRO65626 IBJ65626:IBK65626 ILF65626:ILG65626 IVB65626:IVC65626 JEX65626:JEY65626 JOT65626:JOU65626 JYP65626:JYQ65626 KIL65626:KIM65626 KSH65626:KSI65626 LCD65626:LCE65626 LLZ65626:LMA65626 LVV65626:LVW65626 MFR65626:MFS65626 MPN65626:MPO65626 MZJ65626:MZK65626 NJF65626:NJG65626 NTB65626:NTC65626 OCX65626:OCY65626 OMT65626:OMU65626 OWP65626:OWQ65626 PGL65626:PGM65626 PQH65626:PQI65626 QAD65626:QAE65626 QJZ65626:QKA65626 QTV65626:QTW65626 RDR65626:RDS65626 RNN65626:RNO65626 RXJ65626:RXK65626 SHF65626:SHG65626 SRB65626:SRC65626 TAX65626:TAY65626 TKT65626:TKU65626 TUP65626:TUQ65626 UEL65626:UEM65626 UOH65626:UOI65626 UYD65626:UYE65626 VHZ65626:VIA65626 VRV65626:VRW65626 WBR65626:WBS65626 WLN65626:WLO65626 WVJ65626:WVK65626 B131162:C131162 IX131162:IY131162 ST131162:SU131162 ACP131162:ACQ131162 AML131162:AMM131162 AWH131162:AWI131162 BGD131162:BGE131162 BPZ131162:BQA131162 BZV131162:BZW131162 CJR131162:CJS131162 CTN131162:CTO131162 DDJ131162:DDK131162 DNF131162:DNG131162 DXB131162:DXC131162 EGX131162:EGY131162 EQT131162:EQU131162 FAP131162:FAQ131162 FKL131162:FKM131162 FUH131162:FUI131162 GED131162:GEE131162 GNZ131162:GOA131162 GXV131162:GXW131162 HHR131162:HHS131162 HRN131162:HRO131162 IBJ131162:IBK131162 ILF131162:ILG131162 IVB131162:IVC131162 JEX131162:JEY131162 JOT131162:JOU131162 JYP131162:JYQ131162 KIL131162:KIM131162 KSH131162:KSI131162 LCD131162:LCE131162 LLZ131162:LMA131162 LVV131162:LVW131162 MFR131162:MFS131162 MPN131162:MPO131162 MZJ131162:MZK131162 NJF131162:NJG131162 NTB131162:NTC131162 OCX131162:OCY131162 OMT131162:OMU131162 OWP131162:OWQ131162 PGL131162:PGM131162 PQH131162:PQI131162 QAD131162:QAE131162 QJZ131162:QKA131162 QTV131162:QTW131162 RDR131162:RDS131162 RNN131162:RNO131162 RXJ131162:RXK131162 SHF131162:SHG131162 SRB131162:SRC131162 TAX131162:TAY131162 TKT131162:TKU131162 TUP131162:TUQ131162 UEL131162:UEM131162 UOH131162:UOI131162 UYD131162:UYE131162 VHZ131162:VIA131162 VRV131162:VRW131162 WBR131162:WBS131162 WLN131162:WLO131162 WVJ131162:WVK131162 B196698:C196698 IX196698:IY196698 ST196698:SU196698 ACP196698:ACQ196698 AML196698:AMM196698 AWH196698:AWI196698 BGD196698:BGE196698 BPZ196698:BQA196698 BZV196698:BZW196698 CJR196698:CJS196698 CTN196698:CTO196698 DDJ196698:DDK196698 DNF196698:DNG196698 DXB196698:DXC196698 EGX196698:EGY196698 EQT196698:EQU196698 FAP196698:FAQ196698 FKL196698:FKM196698 FUH196698:FUI196698 GED196698:GEE196698 GNZ196698:GOA196698 GXV196698:GXW196698 HHR196698:HHS196698 HRN196698:HRO196698 IBJ196698:IBK196698 ILF196698:ILG196698 IVB196698:IVC196698 JEX196698:JEY196698 JOT196698:JOU196698 JYP196698:JYQ196698 KIL196698:KIM196698 KSH196698:KSI196698 LCD196698:LCE196698 LLZ196698:LMA196698 LVV196698:LVW196698 MFR196698:MFS196698 MPN196698:MPO196698 MZJ196698:MZK196698 NJF196698:NJG196698 NTB196698:NTC196698 OCX196698:OCY196698 OMT196698:OMU196698 OWP196698:OWQ196698 PGL196698:PGM196698 PQH196698:PQI196698 QAD196698:QAE196698 QJZ196698:QKA196698 QTV196698:QTW196698 RDR196698:RDS196698 RNN196698:RNO196698 RXJ196698:RXK196698 SHF196698:SHG196698 SRB196698:SRC196698 TAX196698:TAY196698 TKT196698:TKU196698 TUP196698:TUQ196698 UEL196698:UEM196698 UOH196698:UOI196698 UYD196698:UYE196698 VHZ196698:VIA196698 VRV196698:VRW196698 WBR196698:WBS196698 WLN196698:WLO196698 WVJ196698:WVK196698 B262234:C262234 IX262234:IY262234 ST262234:SU262234 ACP262234:ACQ262234 AML262234:AMM262234 AWH262234:AWI262234 BGD262234:BGE262234 BPZ262234:BQA262234 BZV262234:BZW262234 CJR262234:CJS262234 CTN262234:CTO262234 DDJ262234:DDK262234 DNF262234:DNG262234 DXB262234:DXC262234 EGX262234:EGY262234 EQT262234:EQU262234 FAP262234:FAQ262234 FKL262234:FKM262234 FUH262234:FUI262234 GED262234:GEE262234 GNZ262234:GOA262234 GXV262234:GXW262234 HHR262234:HHS262234 HRN262234:HRO262234 IBJ262234:IBK262234 ILF262234:ILG262234 IVB262234:IVC262234 JEX262234:JEY262234 JOT262234:JOU262234 JYP262234:JYQ262234 KIL262234:KIM262234 KSH262234:KSI262234 LCD262234:LCE262234 LLZ262234:LMA262234 LVV262234:LVW262234 MFR262234:MFS262234 MPN262234:MPO262234 MZJ262234:MZK262234 NJF262234:NJG262234 NTB262234:NTC262234 OCX262234:OCY262234 OMT262234:OMU262234 OWP262234:OWQ262234 PGL262234:PGM262234 PQH262234:PQI262234 QAD262234:QAE262234 QJZ262234:QKA262234 QTV262234:QTW262234 RDR262234:RDS262234 RNN262234:RNO262234 RXJ262234:RXK262234 SHF262234:SHG262234 SRB262234:SRC262234 TAX262234:TAY262234 TKT262234:TKU262234 TUP262234:TUQ262234 UEL262234:UEM262234 UOH262234:UOI262234 UYD262234:UYE262234 VHZ262234:VIA262234 VRV262234:VRW262234 WBR262234:WBS262234 WLN262234:WLO262234 WVJ262234:WVK262234 B327770:C327770 IX327770:IY327770 ST327770:SU327770 ACP327770:ACQ327770 AML327770:AMM327770 AWH327770:AWI327770 BGD327770:BGE327770 BPZ327770:BQA327770 BZV327770:BZW327770 CJR327770:CJS327770 CTN327770:CTO327770 DDJ327770:DDK327770 DNF327770:DNG327770 DXB327770:DXC327770 EGX327770:EGY327770 EQT327770:EQU327770 FAP327770:FAQ327770 FKL327770:FKM327770 FUH327770:FUI327770 GED327770:GEE327770 GNZ327770:GOA327770 GXV327770:GXW327770 HHR327770:HHS327770 HRN327770:HRO327770 IBJ327770:IBK327770 ILF327770:ILG327770 IVB327770:IVC327770 JEX327770:JEY327770 JOT327770:JOU327770 JYP327770:JYQ327770 KIL327770:KIM327770 KSH327770:KSI327770 LCD327770:LCE327770 LLZ327770:LMA327770 LVV327770:LVW327770 MFR327770:MFS327770 MPN327770:MPO327770 MZJ327770:MZK327770 NJF327770:NJG327770 NTB327770:NTC327770 OCX327770:OCY327770 OMT327770:OMU327770 OWP327770:OWQ327770 PGL327770:PGM327770 PQH327770:PQI327770 QAD327770:QAE327770 QJZ327770:QKA327770 QTV327770:QTW327770 RDR327770:RDS327770 RNN327770:RNO327770 RXJ327770:RXK327770 SHF327770:SHG327770 SRB327770:SRC327770 TAX327770:TAY327770 TKT327770:TKU327770 TUP327770:TUQ327770 UEL327770:UEM327770 UOH327770:UOI327770 UYD327770:UYE327770 VHZ327770:VIA327770 VRV327770:VRW327770 WBR327770:WBS327770 WLN327770:WLO327770 WVJ327770:WVK327770 B393306:C393306 IX393306:IY393306 ST393306:SU393306 ACP393306:ACQ393306 AML393306:AMM393306 AWH393306:AWI393306 BGD393306:BGE393306 BPZ393306:BQA393306 BZV393306:BZW393306 CJR393306:CJS393306 CTN393306:CTO393306 DDJ393306:DDK393306 DNF393306:DNG393306 DXB393306:DXC393306 EGX393306:EGY393306 EQT393306:EQU393306 FAP393306:FAQ393306 FKL393306:FKM393306 FUH393306:FUI393306 GED393306:GEE393306 GNZ393306:GOA393306 GXV393306:GXW393306 HHR393306:HHS393306 HRN393306:HRO393306 IBJ393306:IBK393306 ILF393306:ILG393306 IVB393306:IVC393306 JEX393306:JEY393306 JOT393306:JOU393306 JYP393306:JYQ393306 KIL393306:KIM393306 KSH393306:KSI393306 LCD393306:LCE393306 LLZ393306:LMA393306 LVV393306:LVW393306 MFR393306:MFS393306 MPN393306:MPO393306 MZJ393306:MZK393306 NJF393306:NJG393306 NTB393306:NTC393306 OCX393306:OCY393306 OMT393306:OMU393306 OWP393306:OWQ393306 PGL393306:PGM393306 PQH393306:PQI393306 QAD393306:QAE393306 QJZ393306:QKA393306 QTV393306:QTW393306 RDR393306:RDS393306 RNN393306:RNO393306 RXJ393306:RXK393306 SHF393306:SHG393306 SRB393306:SRC393306 TAX393306:TAY393306 TKT393306:TKU393306 TUP393306:TUQ393306 UEL393306:UEM393306 UOH393306:UOI393306 UYD393306:UYE393306 VHZ393306:VIA393306 VRV393306:VRW393306 WBR393306:WBS393306 WLN393306:WLO393306 WVJ393306:WVK393306 B458842:C458842 IX458842:IY458842 ST458842:SU458842 ACP458842:ACQ458842 AML458842:AMM458842 AWH458842:AWI458842 BGD458842:BGE458842 BPZ458842:BQA458842 BZV458842:BZW458842 CJR458842:CJS458842 CTN458842:CTO458842 DDJ458842:DDK458842 DNF458842:DNG458842 DXB458842:DXC458842 EGX458842:EGY458842 EQT458842:EQU458842 FAP458842:FAQ458842 FKL458842:FKM458842 FUH458842:FUI458842 GED458842:GEE458842 GNZ458842:GOA458842 GXV458842:GXW458842 HHR458842:HHS458842 HRN458842:HRO458842 IBJ458842:IBK458842 ILF458842:ILG458842 IVB458842:IVC458842 JEX458842:JEY458842 JOT458842:JOU458842 JYP458842:JYQ458842 KIL458842:KIM458842 KSH458842:KSI458842 LCD458842:LCE458842 LLZ458842:LMA458842 LVV458842:LVW458842 MFR458842:MFS458842 MPN458842:MPO458842 MZJ458842:MZK458842 NJF458842:NJG458842 NTB458842:NTC458842 OCX458842:OCY458842 OMT458842:OMU458842 OWP458842:OWQ458842 PGL458842:PGM458842 PQH458842:PQI458842 QAD458842:QAE458842 QJZ458842:QKA458842 QTV458842:QTW458842 RDR458842:RDS458842 RNN458842:RNO458842 RXJ458842:RXK458842 SHF458842:SHG458842 SRB458842:SRC458842 TAX458842:TAY458842 TKT458842:TKU458842 TUP458842:TUQ458842 UEL458842:UEM458842 UOH458842:UOI458842 UYD458842:UYE458842 VHZ458842:VIA458842 VRV458842:VRW458842 WBR458842:WBS458842 WLN458842:WLO458842 WVJ458842:WVK458842 B524378:C524378 IX524378:IY524378 ST524378:SU524378 ACP524378:ACQ524378 AML524378:AMM524378 AWH524378:AWI524378 BGD524378:BGE524378 BPZ524378:BQA524378 BZV524378:BZW524378 CJR524378:CJS524378 CTN524378:CTO524378 DDJ524378:DDK524378 DNF524378:DNG524378 DXB524378:DXC524378 EGX524378:EGY524378 EQT524378:EQU524378 FAP524378:FAQ524378 FKL524378:FKM524378 FUH524378:FUI524378 GED524378:GEE524378 GNZ524378:GOA524378 GXV524378:GXW524378 HHR524378:HHS524378 HRN524378:HRO524378 IBJ524378:IBK524378 ILF524378:ILG524378 IVB524378:IVC524378 JEX524378:JEY524378 JOT524378:JOU524378 JYP524378:JYQ524378 KIL524378:KIM524378 KSH524378:KSI524378 LCD524378:LCE524378 LLZ524378:LMA524378 LVV524378:LVW524378 MFR524378:MFS524378 MPN524378:MPO524378 MZJ524378:MZK524378 NJF524378:NJG524378 NTB524378:NTC524378 OCX524378:OCY524378 OMT524378:OMU524378 OWP524378:OWQ524378 PGL524378:PGM524378 PQH524378:PQI524378 QAD524378:QAE524378 QJZ524378:QKA524378 QTV524378:QTW524378 RDR524378:RDS524378 RNN524378:RNO524378 RXJ524378:RXK524378 SHF524378:SHG524378 SRB524378:SRC524378 TAX524378:TAY524378 TKT524378:TKU524378 TUP524378:TUQ524378 UEL524378:UEM524378 UOH524378:UOI524378 UYD524378:UYE524378 VHZ524378:VIA524378 VRV524378:VRW524378 WBR524378:WBS524378 WLN524378:WLO524378 WVJ524378:WVK524378 B589914:C589914 IX589914:IY589914 ST589914:SU589914 ACP589914:ACQ589914 AML589914:AMM589914 AWH589914:AWI589914 BGD589914:BGE589914 BPZ589914:BQA589914 BZV589914:BZW589914 CJR589914:CJS589914 CTN589914:CTO589914 DDJ589914:DDK589914 DNF589914:DNG589914 DXB589914:DXC589914 EGX589914:EGY589914 EQT589914:EQU589914 FAP589914:FAQ589914 FKL589914:FKM589914 FUH589914:FUI589914 GED589914:GEE589914 GNZ589914:GOA589914 GXV589914:GXW589914 HHR589914:HHS589914 HRN589914:HRO589914 IBJ589914:IBK589914 ILF589914:ILG589914 IVB589914:IVC589914 JEX589914:JEY589914 JOT589914:JOU589914 JYP589914:JYQ589914 KIL589914:KIM589914 KSH589914:KSI589914 LCD589914:LCE589914 LLZ589914:LMA589914 LVV589914:LVW589914 MFR589914:MFS589914 MPN589914:MPO589914 MZJ589914:MZK589914 NJF589914:NJG589914 NTB589914:NTC589914 OCX589914:OCY589914 OMT589914:OMU589914 OWP589914:OWQ589914 PGL589914:PGM589914 PQH589914:PQI589914 QAD589914:QAE589914 QJZ589914:QKA589914 QTV589914:QTW589914 RDR589914:RDS589914 RNN589914:RNO589914 RXJ589914:RXK589914 SHF589914:SHG589914 SRB589914:SRC589914 TAX589914:TAY589914 TKT589914:TKU589914 TUP589914:TUQ589914 UEL589914:UEM589914 UOH589914:UOI589914 UYD589914:UYE589914 VHZ589914:VIA589914 VRV589914:VRW589914 WBR589914:WBS589914 WLN589914:WLO589914 WVJ589914:WVK589914 B655450:C655450 IX655450:IY655450 ST655450:SU655450 ACP655450:ACQ655450 AML655450:AMM655450 AWH655450:AWI655450 BGD655450:BGE655450 BPZ655450:BQA655450 BZV655450:BZW655450 CJR655450:CJS655450 CTN655450:CTO655450 DDJ655450:DDK655450 DNF655450:DNG655450 DXB655450:DXC655450 EGX655450:EGY655450 EQT655450:EQU655450 FAP655450:FAQ655450 FKL655450:FKM655450 FUH655450:FUI655450 GED655450:GEE655450 GNZ655450:GOA655450 GXV655450:GXW655450 HHR655450:HHS655450 HRN655450:HRO655450 IBJ655450:IBK655450 ILF655450:ILG655450 IVB655450:IVC655450 JEX655450:JEY655450 JOT655450:JOU655450 JYP655450:JYQ655450 KIL655450:KIM655450 KSH655450:KSI655450 LCD655450:LCE655450 LLZ655450:LMA655450 LVV655450:LVW655450 MFR655450:MFS655450 MPN655450:MPO655450 MZJ655450:MZK655450 NJF655450:NJG655450 NTB655450:NTC655450 OCX655450:OCY655450 OMT655450:OMU655450 OWP655450:OWQ655450 PGL655450:PGM655450 PQH655450:PQI655450 QAD655450:QAE655450 QJZ655450:QKA655450 QTV655450:QTW655450 RDR655450:RDS655450 RNN655450:RNO655450 RXJ655450:RXK655450 SHF655450:SHG655450 SRB655450:SRC655450 TAX655450:TAY655450 TKT655450:TKU655450 TUP655450:TUQ655450 UEL655450:UEM655450 UOH655450:UOI655450 UYD655450:UYE655450 VHZ655450:VIA655450 VRV655450:VRW655450 WBR655450:WBS655450 WLN655450:WLO655450 WVJ655450:WVK655450 B720986:C720986 IX720986:IY720986 ST720986:SU720986 ACP720986:ACQ720986 AML720986:AMM720986 AWH720986:AWI720986 BGD720986:BGE720986 BPZ720986:BQA720986 BZV720986:BZW720986 CJR720986:CJS720986 CTN720986:CTO720986 DDJ720986:DDK720986 DNF720986:DNG720986 DXB720986:DXC720986 EGX720986:EGY720986 EQT720986:EQU720986 FAP720986:FAQ720986 FKL720986:FKM720986 FUH720986:FUI720986 GED720986:GEE720986 GNZ720986:GOA720986 GXV720986:GXW720986 HHR720986:HHS720986 HRN720986:HRO720986 IBJ720986:IBK720986 ILF720986:ILG720986 IVB720986:IVC720986 JEX720986:JEY720986 JOT720986:JOU720986 JYP720986:JYQ720986 KIL720986:KIM720986 KSH720986:KSI720986 LCD720986:LCE720986 LLZ720986:LMA720986 LVV720986:LVW720986 MFR720986:MFS720986 MPN720986:MPO720986 MZJ720986:MZK720986 NJF720986:NJG720986 NTB720986:NTC720986 OCX720986:OCY720986 OMT720986:OMU720986 OWP720986:OWQ720986 PGL720986:PGM720986 PQH720986:PQI720986 QAD720986:QAE720986 QJZ720986:QKA720986 QTV720986:QTW720986 RDR720986:RDS720986 RNN720986:RNO720986 RXJ720986:RXK720986 SHF720986:SHG720986 SRB720986:SRC720986 TAX720986:TAY720986 TKT720986:TKU720986 TUP720986:TUQ720986 UEL720986:UEM720986 UOH720986:UOI720986 UYD720986:UYE720986 VHZ720986:VIA720986 VRV720986:VRW720986 WBR720986:WBS720986 WLN720986:WLO720986 WVJ720986:WVK720986 B786522:C786522 IX786522:IY786522 ST786522:SU786522 ACP786522:ACQ786522 AML786522:AMM786522 AWH786522:AWI786522 BGD786522:BGE786522 BPZ786522:BQA786522 BZV786522:BZW786522 CJR786522:CJS786522 CTN786522:CTO786522 DDJ786522:DDK786522 DNF786522:DNG786522 DXB786522:DXC786522 EGX786522:EGY786522 EQT786522:EQU786522 FAP786522:FAQ786522 FKL786522:FKM786522 FUH786522:FUI786522 GED786522:GEE786522 GNZ786522:GOA786522 GXV786522:GXW786522 HHR786522:HHS786522 HRN786522:HRO786522 IBJ786522:IBK786522 ILF786522:ILG786522 IVB786522:IVC786522 JEX786522:JEY786522 JOT786522:JOU786522 JYP786522:JYQ786522 KIL786522:KIM786522 KSH786522:KSI786522 LCD786522:LCE786522 LLZ786522:LMA786522 LVV786522:LVW786522 MFR786522:MFS786522 MPN786522:MPO786522 MZJ786522:MZK786522 NJF786522:NJG786522 NTB786522:NTC786522 OCX786522:OCY786522 OMT786522:OMU786522 OWP786522:OWQ786522 PGL786522:PGM786522 PQH786522:PQI786522 QAD786522:QAE786522 QJZ786522:QKA786522 QTV786522:QTW786522 RDR786522:RDS786522 RNN786522:RNO786522 RXJ786522:RXK786522 SHF786522:SHG786522 SRB786522:SRC786522 TAX786522:TAY786522 TKT786522:TKU786522 TUP786522:TUQ786522 UEL786522:UEM786522 UOH786522:UOI786522 UYD786522:UYE786522 VHZ786522:VIA786522 VRV786522:VRW786522 WBR786522:WBS786522 WLN786522:WLO786522 WVJ786522:WVK786522 B852058:C852058 IX852058:IY852058 ST852058:SU852058 ACP852058:ACQ852058 AML852058:AMM852058 AWH852058:AWI852058 BGD852058:BGE852058 BPZ852058:BQA852058 BZV852058:BZW852058 CJR852058:CJS852058 CTN852058:CTO852058 DDJ852058:DDK852058 DNF852058:DNG852058 DXB852058:DXC852058 EGX852058:EGY852058 EQT852058:EQU852058 FAP852058:FAQ852058 FKL852058:FKM852058 FUH852058:FUI852058 GED852058:GEE852058 GNZ852058:GOA852058 GXV852058:GXW852058 HHR852058:HHS852058 HRN852058:HRO852058 IBJ852058:IBK852058 ILF852058:ILG852058 IVB852058:IVC852058 JEX852058:JEY852058 JOT852058:JOU852058 JYP852058:JYQ852058 KIL852058:KIM852058 KSH852058:KSI852058 LCD852058:LCE852058 LLZ852058:LMA852058 LVV852058:LVW852058 MFR852058:MFS852058 MPN852058:MPO852058 MZJ852058:MZK852058 NJF852058:NJG852058 NTB852058:NTC852058 OCX852058:OCY852058 OMT852058:OMU852058 OWP852058:OWQ852058 PGL852058:PGM852058 PQH852058:PQI852058 QAD852058:QAE852058 QJZ852058:QKA852058 QTV852058:QTW852058 RDR852058:RDS852058 RNN852058:RNO852058 RXJ852058:RXK852058 SHF852058:SHG852058 SRB852058:SRC852058 TAX852058:TAY852058 TKT852058:TKU852058 TUP852058:TUQ852058 UEL852058:UEM852058 UOH852058:UOI852058 UYD852058:UYE852058 VHZ852058:VIA852058 VRV852058:VRW852058 WBR852058:WBS852058 WLN852058:WLO852058 WVJ852058:WVK852058 B917594:C917594 IX917594:IY917594 ST917594:SU917594 ACP917594:ACQ917594 AML917594:AMM917594 AWH917594:AWI917594 BGD917594:BGE917594 BPZ917594:BQA917594 BZV917594:BZW917594 CJR917594:CJS917594 CTN917594:CTO917594 DDJ917594:DDK917594 DNF917594:DNG917594 DXB917594:DXC917594 EGX917594:EGY917594 EQT917594:EQU917594 FAP917594:FAQ917594 FKL917594:FKM917594 FUH917594:FUI917594 GED917594:GEE917594 GNZ917594:GOA917594 GXV917594:GXW917594 HHR917594:HHS917594 HRN917594:HRO917594 IBJ917594:IBK917594 ILF917594:ILG917594 IVB917594:IVC917594 JEX917594:JEY917594 JOT917594:JOU917594 JYP917594:JYQ917594 KIL917594:KIM917594 KSH917594:KSI917594 LCD917594:LCE917594 LLZ917594:LMA917594 LVV917594:LVW917594 MFR917594:MFS917594 MPN917594:MPO917594 MZJ917594:MZK917594 NJF917594:NJG917594 NTB917594:NTC917594 OCX917594:OCY917594 OMT917594:OMU917594 OWP917594:OWQ917594 PGL917594:PGM917594 PQH917594:PQI917594 QAD917594:QAE917594 QJZ917594:QKA917594 QTV917594:QTW917594 RDR917594:RDS917594 RNN917594:RNO917594 RXJ917594:RXK917594 SHF917594:SHG917594 SRB917594:SRC917594 TAX917594:TAY917594 TKT917594:TKU917594 TUP917594:TUQ917594 UEL917594:UEM917594 UOH917594:UOI917594 UYD917594:UYE917594 VHZ917594:VIA917594 VRV917594:VRW917594 WBR917594:WBS917594 WLN917594:WLO917594 WVJ917594:WVK917594 B983130:C983130 IX983130:IY983130 ST983130:SU983130 ACP983130:ACQ983130 AML983130:AMM983130 AWH983130:AWI983130 BGD983130:BGE983130 BPZ983130:BQA983130 BZV983130:BZW983130 CJR983130:CJS983130 CTN983130:CTO983130 DDJ983130:DDK983130 DNF983130:DNG983130 DXB983130:DXC983130 EGX983130:EGY983130 EQT983130:EQU983130 FAP983130:FAQ983130 FKL983130:FKM983130 FUH983130:FUI983130 GED983130:GEE983130 GNZ983130:GOA983130 GXV983130:GXW983130 HHR983130:HHS983130 HRN983130:HRO983130 IBJ983130:IBK983130 ILF983130:ILG983130 IVB983130:IVC983130 JEX983130:JEY983130 JOT983130:JOU983130 JYP983130:JYQ983130 KIL983130:KIM983130 KSH983130:KSI983130 LCD983130:LCE983130 LLZ983130:LMA983130 LVV983130:LVW983130 MFR983130:MFS983130 MPN983130:MPO983130 MZJ983130:MZK983130 NJF983130:NJG983130 NTB983130:NTC983130 OCX983130:OCY983130 OMT983130:OMU983130 OWP983130:OWQ983130 PGL983130:PGM983130 PQH983130:PQI983130 QAD983130:QAE983130 QJZ983130:QKA983130 QTV983130:QTW983130 RDR983130:RDS983130 RNN983130:RNO983130 RXJ983130:RXK983130 SHF983130:SHG983130 SRB983130:SRC983130 TAX983130:TAY983130 TKT983130:TKU983130 TUP983130:TUQ983130 UEL983130:UEM983130 UOH983130:UOI983130 UYD983130:UYE983130 VHZ983130:VIA983130 VRV983130:VRW983130 WBR983130:WBS983130 WLN983130:WLO983130 WVJ983130:WVK983130">
      <formula1>$R$83:$R$88</formula1>
    </dataValidation>
    <dataValidation type="list" allowBlank="1" sqref="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formula1>$R$22:$R$26</formula1>
    </dataValidation>
    <dataValidation type="list" allowBlank="1" sqref="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formula1>$P$22:$P$27</formula1>
    </dataValidation>
    <dataValidation type="list" allowBlank="1" sqref="WVJ983120:WVK983120 IX80:IY80 ST80:SU80 ACP80:ACQ80 AML80:AMM80 AWH80:AWI80 BGD80:BGE80 BPZ80:BQA80 BZV80:BZW80 CJR80:CJS80 CTN80:CTO80 DDJ80:DDK80 DNF80:DNG80 DXB80:DXC80 EGX80:EGY80 EQT80:EQU80 FAP80:FAQ80 FKL80:FKM80 FUH80:FUI80 GED80:GEE80 GNZ80:GOA80 GXV80:GXW80 HHR80:HHS80 HRN80:HRO80 IBJ80:IBK80 ILF80:ILG80 IVB80:IVC80 JEX80:JEY80 JOT80:JOU80 JYP80:JYQ80 KIL80:KIM80 KSH80:KSI80 LCD80:LCE80 LLZ80:LMA80 LVV80:LVW80 MFR80:MFS80 MPN80:MPO80 MZJ80:MZK80 NJF80:NJG80 NTB80:NTC80 OCX80:OCY80 OMT80:OMU80 OWP80:OWQ80 PGL80:PGM80 PQH80:PQI80 QAD80:QAE80 QJZ80:QKA80 QTV80:QTW80 RDR80:RDS80 RNN80:RNO80 RXJ80:RXK80 SHF80:SHG80 SRB80:SRC80 TAX80:TAY80 TKT80:TKU80 TUP80:TUQ80 UEL80:UEM80 UOH80:UOI80 UYD80:UYE80 VHZ80:VIA80 VRV80:VRW80 WBR80:WBS80 WLN80:WLO80 WVJ80:WVK80 B65616:C65616 IX65616:IY65616 ST65616:SU65616 ACP65616:ACQ65616 AML65616:AMM65616 AWH65616:AWI65616 BGD65616:BGE65616 BPZ65616:BQA65616 BZV65616:BZW65616 CJR65616:CJS65616 CTN65616:CTO65616 DDJ65616:DDK65616 DNF65616:DNG65616 DXB65616:DXC65616 EGX65616:EGY65616 EQT65616:EQU65616 FAP65616:FAQ65616 FKL65616:FKM65616 FUH65616:FUI65616 GED65616:GEE65616 GNZ65616:GOA65616 GXV65616:GXW65616 HHR65616:HHS65616 HRN65616:HRO65616 IBJ65616:IBK65616 ILF65616:ILG65616 IVB65616:IVC65616 JEX65616:JEY65616 JOT65616:JOU65616 JYP65616:JYQ65616 KIL65616:KIM65616 KSH65616:KSI65616 LCD65616:LCE65616 LLZ65616:LMA65616 LVV65616:LVW65616 MFR65616:MFS65616 MPN65616:MPO65616 MZJ65616:MZK65616 NJF65616:NJG65616 NTB65616:NTC65616 OCX65616:OCY65616 OMT65616:OMU65616 OWP65616:OWQ65616 PGL65616:PGM65616 PQH65616:PQI65616 QAD65616:QAE65616 QJZ65616:QKA65616 QTV65616:QTW65616 RDR65616:RDS65616 RNN65616:RNO65616 RXJ65616:RXK65616 SHF65616:SHG65616 SRB65616:SRC65616 TAX65616:TAY65616 TKT65616:TKU65616 TUP65616:TUQ65616 UEL65616:UEM65616 UOH65616:UOI65616 UYD65616:UYE65616 VHZ65616:VIA65616 VRV65616:VRW65616 WBR65616:WBS65616 WLN65616:WLO65616 WVJ65616:WVK65616 B131152:C131152 IX131152:IY131152 ST131152:SU131152 ACP131152:ACQ131152 AML131152:AMM131152 AWH131152:AWI131152 BGD131152:BGE131152 BPZ131152:BQA131152 BZV131152:BZW131152 CJR131152:CJS131152 CTN131152:CTO131152 DDJ131152:DDK131152 DNF131152:DNG131152 DXB131152:DXC131152 EGX131152:EGY131152 EQT131152:EQU131152 FAP131152:FAQ131152 FKL131152:FKM131152 FUH131152:FUI131152 GED131152:GEE131152 GNZ131152:GOA131152 GXV131152:GXW131152 HHR131152:HHS131152 HRN131152:HRO131152 IBJ131152:IBK131152 ILF131152:ILG131152 IVB131152:IVC131152 JEX131152:JEY131152 JOT131152:JOU131152 JYP131152:JYQ131152 KIL131152:KIM131152 KSH131152:KSI131152 LCD131152:LCE131152 LLZ131152:LMA131152 LVV131152:LVW131152 MFR131152:MFS131152 MPN131152:MPO131152 MZJ131152:MZK131152 NJF131152:NJG131152 NTB131152:NTC131152 OCX131152:OCY131152 OMT131152:OMU131152 OWP131152:OWQ131152 PGL131152:PGM131152 PQH131152:PQI131152 QAD131152:QAE131152 QJZ131152:QKA131152 QTV131152:QTW131152 RDR131152:RDS131152 RNN131152:RNO131152 RXJ131152:RXK131152 SHF131152:SHG131152 SRB131152:SRC131152 TAX131152:TAY131152 TKT131152:TKU131152 TUP131152:TUQ131152 UEL131152:UEM131152 UOH131152:UOI131152 UYD131152:UYE131152 VHZ131152:VIA131152 VRV131152:VRW131152 WBR131152:WBS131152 WLN131152:WLO131152 WVJ131152:WVK131152 B196688:C196688 IX196688:IY196688 ST196688:SU196688 ACP196688:ACQ196688 AML196688:AMM196688 AWH196688:AWI196688 BGD196688:BGE196688 BPZ196688:BQA196688 BZV196688:BZW196688 CJR196688:CJS196688 CTN196688:CTO196688 DDJ196688:DDK196688 DNF196688:DNG196688 DXB196688:DXC196688 EGX196688:EGY196688 EQT196688:EQU196688 FAP196688:FAQ196688 FKL196688:FKM196688 FUH196688:FUI196688 GED196688:GEE196688 GNZ196688:GOA196688 GXV196688:GXW196688 HHR196688:HHS196688 HRN196688:HRO196688 IBJ196688:IBK196688 ILF196688:ILG196688 IVB196688:IVC196688 JEX196688:JEY196688 JOT196688:JOU196688 JYP196688:JYQ196688 KIL196688:KIM196688 KSH196688:KSI196688 LCD196688:LCE196688 LLZ196688:LMA196688 LVV196688:LVW196688 MFR196688:MFS196688 MPN196688:MPO196688 MZJ196688:MZK196688 NJF196688:NJG196688 NTB196688:NTC196688 OCX196688:OCY196688 OMT196688:OMU196688 OWP196688:OWQ196688 PGL196688:PGM196688 PQH196688:PQI196688 QAD196688:QAE196688 QJZ196688:QKA196688 QTV196688:QTW196688 RDR196688:RDS196688 RNN196688:RNO196688 RXJ196688:RXK196688 SHF196688:SHG196688 SRB196688:SRC196688 TAX196688:TAY196688 TKT196688:TKU196688 TUP196688:TUQ196688 UEL196688:UEM196688 UOH196688:UOI196688 UYD196688:UYE196688 VHZ196688:VIA196688 VRV196688:VRW196688 WBR196688:WBS196688 WLN196688:WLO196688 WVJ196688:WVK196688 B262224:C262224 IX262224:IY262224 ST262224:SU262224 ACP262224:ACQ262224 AML262224:AMM262224 AWH262224:AWI262224 BGD262224:BGE262224 BPZ262224:BQA262224 BZV262224:BZW262224 CJR262224:CJS262224 CTN262224:CTO262224 DDJ262224:DDK262224 DNF262224:DNG262224 DXB262224:DXC262224 EGX262224:EGY262224 EQT262224:EQU262224 FAP262224:FAQ262224 FKL262224:FKM262224 FUH262224:FUI262224 GED262224:GEE262224 GNZ262224:GOA262224 GXV262224:GXW262224 HHR262224:HHS262224 HRN262224:HRO262224 IBJ262224:IBK262224 ILF262224:ILG262224 IVB262224:IVC262224 JEX262224:JEY262224 JOT262224:JOU262224 JYP262224:JYQ262224 KIL262224:KIM262224 KSH262224:KSI262224 LCD262224:LCE262224 LLZ262224:LMA262224 LVV262224:LVW262224 MFR262224:MFS262224 MPN262224:MPO262224 MZJ262224:MZK262224 NJF262224:NJG262224 NTB262224:NTC262224 OCX262224:OCY262224 OMT262224:OMU262224 OWP262224:OWQ262224 PGL262224:PGM262224 PQH262224:PQI262224 QAD262224:QAE262224 QJZ262224:QKA262224 QTV262224:QTW262224 RDR262224:RDS262224 RNN262224:RNO262224 RXJ262224:RXK262224 SHF262224:SHG262224 SRB262224:SRC262224 TAX262224:TAY262224 TKT262224:TKU262224 TUP262224:TUQ262224 UEL262224:UEM262224 UOH262224:UOI262224 UYD262224:UYE262224 VHZ262224:VIA262224 VRV262224:VRW262224 WBR262224:WBS262224 WLN262224:WLO262224 WVJ262224:WVK262224 B327760:C327760 IX327760:IY327760 ST327760:SU327760 ACP327760:ACQ327760 AML327760:AMM327760 AWH327760:AWI327760 BGD327760:BGE327760 BPZ327760:BQA327760 BZV327760:BZW327760 CJR327760:CJS327760 CTN327760:CTO327760 DDJ327760:DDK327760 DNF327760:DNG327760 DXB327760:DXC327760 EGX327760:EGY327760 EQT327760:EQU327760 FAP327760:FAQ327760 FKL327760:FKM327760 FUH327760:FUI327760 GED327760:GEE327760 GNZ327760:GOA327760 GXV327760:GXW327760 HHR327760:HHS327760 HRN327760:HRO327760 IBJ327760:IBK327760 ILF327760:ILG327760 IVB327760:IVC327760 JEX327760:JEY327760 JOT327760:JOU327760 JYP327760:JYQ327760 KIL327760:KIM327760 KSH327760:KSI327760 LCD327760:LCE327760 LLZ327760:LMA327760 LVV327760:LVW327760 MFR327760:MFS327760 MPN327760:MPO327760 MZJ327760:MZK327760 NJF327760:NJG327760 NTB327760:NTC327760 OCX327760:OCY327760 OMT327760:OMU327760 OWP327760:OWQ327760 PGL327760:PGM327760 PQH327760:PQI327760 QAD327760:QAE327760 QJZ327760:QKA327760 QTV327760:QTW327760 RDR327760:RDS327760 RNN327760:RNO327760 RXJ327760:RXK327760 SHF327760:SHG327760 SRB327760:SRC327760 TAX327760:TAY327760 TKT327760:TKU327760 TUP327760:TUQ327760 UEL327760:UEM327760 UOH327760:UOI327760 UYD327760:UYE327760 VHZ327760:VIA327760 VRV327760:VRW327760 WBR327760:WBS327760 WLN327760:WLO327760 WVJ327760:WVK327760 B393296:C393296 IX393296:IY393296 ST393296:SU393296 ACP393296:ACQ393296 AML393296:AMM393296 AWH393296:AWI393296 BGD393296:BGE393296 BPZ393296:BQA393296 BZV393296:BZW393296 CJR393296:CJS393296 CTN393296:CTO393296 DDJ393296:DDK393296 DNF393296:DNG393296 DXB393296:DXC393296 EGX393296:EGY393296 EQT393296:EQU393296 FAP393296:FAQ393296 FKL393296:FKM393296 FUH393296:FUI393296 GED393296:GEE393296 GNZ393296:GOA393296 GXV393296:GXW393296 HHR393296:HHS393296 HRN393296:HRO393296 IBJ393296:IBK393296 ILF393296:ILG393296 IVB393296:IVC393296 JEX393296:JEY393296 JOT393296:JOU393296 JYP393296:JYQ393296 KIL393296:KIM393296 KSH393296:KSI393296 LCD393296:LCE393296 LLZ393296:LMA393296 LVV393296:LVW393296 MFR393296:MFS393296 MPN393296:MPO393296 MZJ393296:MZK393296 NJF393296:NJG393296 NTB393296:NTC393296 OCX393296:OCY393296 OMT393296:OMU393296 OWP393296:OWQ393296 PGL393296:PGM393296 PQH393296:PQI393296 QAD393296:QAE393296 QJZ393296:QKA393296 QTV393296:QTW393296 RDR393296:RDS393296 RNN393296:RNO393296 RXJ393296:RXK393296 SHF393296:SHG393296 SRB393296:SRC393296 TAX393296:TAY393296 TKT393296:TKU393296 TUP393296:TUQ393296 UEL393296:UEM393296 UOH393296:UOI393296 UYD393296:UYE393296 VHZ393296:VIA393296 VRV393296:VRW393296 WBR393296:WBS393296 WLN393296:WLO393296 WVJ393296:WVK393296 B458832:C458832 IX458832:IY458832 ST458832:SU458832 ACP458832:ACQ458832 AML458832:AMM458832 AWH458832:AWI458832 BGD458832:BGE458832 BPZ458832:BQA458832 BZV458832:BZW458832 CJR458832:CJS458832 CTN458832:CTO458832 DDJ458832:DDK458832 DNF458832:DNG458832 DXB458832:DXC458832 EGX458832:EGY458832 EQT458832:EQU458832 FAP458832:FAQ458832 FKL458832:FKM458832 FUH458832:FUI458832 GED458832:GEE458832 GNZ458832:GOA458832 GXV458832:GXW458832 HHR458832:HHS458832 HRN458832:HRO458832 IBJ458832:IBK458832 ILF458832:ILG458832 IVB458832:IVC458832 JEX458832:JEY458832 JOT458832:JOU458832 JYP458832:JYQ458832 KIL458832:KIM458832 KSH458832:KSI458832 LCD458832:LCE458832 LLZ458832:LMA458832 LVV458832:LVW458832 MFR458832:MFS458832 MPN458832:MPO458832 MZJ458832:MZK458832 NJF458832:NJG458832 NTB458832:NTC458832 OCX458832:OCY458832 OMT458832:OMU458832 OWP458832:OWQ458832 PGL458832:PGM458832 PQH458832:PQI458832 QAD458832:QAE458832 QJZ458832:QKA458832 QTV458832:QTW458832 RDR458832:RDS458832 RNN458832:RNO458832 RXJ458832:RXK458832 SHF458832:SHG458832 SRB458832:SRC458832 TAX458832:TAY458832 TKT458832:TKU458832 TUP458832:TUQ458832 UEL458832:UEM458832 UOH458832:UOI458832 UYD458832:UYE458832 VHZ458832:VIA458832 VRV458832:VRW458832 WBR458832:WBS458832 WLN458832:WLO458832 WVJ458832:WVK458832 B524368:C524368 IX524368:IY524368 ST524368:SU524368 ACP524368:ACQ524368 AML524368:AMM524368 AWH524368:AWI524368 BGD524368:BGE524368 BPZ524368:BQA524368 BZV524368:BZW524368 CJR524368:CJS524368 CTN524368:CTO524368 DDJ524368:DDK524368 DNF524368:DNG524368 DXB524368:DXC524368 EGX524368:EGY524368 EQT524368:EQU524368 FAP524368:FAQ524368 FKL524368:FKM524368 FUH524368:FUI524368 GED524368:GEE524368 GNZ524368:GOA524368 GXV524368:GXW524368 HHR524368:HHS524368 HRN524368:HRO524368 IBJ524368:IBK524368 ILF524368:ILG524368 IVB524368:IVC524368 JEX524368:JEY524368 JOT524368:JOU524368 JYP524368:JYQ524368 KIL524368:KIM524368 KSH524368:KSI524368 LCD524368:LCE524368 LLZ524368:LMA524368 LVV524368:LVW524368 MFR524368:MFS524368 MPN524368:MPO524368 MZJ524368:MZK524368 NJF524368:NJG524368 NTB524368:NTC524368 OCX524368:OCY524368 OMT524368:OMU524368 OWP524368:OWQ524368 PGL524368:PGM524368 PQH524368:PQI524368 QAD524368:QAE524368 QJZ524368:QKA524368 QTV524368:QTW524368 RDR524368:RDS524368 RNN524368:RNO524368 RXJ524368:RXK524368 SHF524368:SHG524368 SRB524368:SRC524368 TAX524368:TAY524368 TKT524368:TKU524368 TUP524368:TUQ524368 UEL524368:UEM524368 UOH524368:UOI524368 UYD524368:UYE524368 VHZ524368:VIA524368 VRV524368:VRW524368 WBR524368:WBS524368 WLN524368:WLO524368 WVJ524368:WVK524368 B589904:C589904 IX589904:IY589904 ST589904:SU589904 ACP589904:ACQ589904 AML589904:AMM589904 AWH589904:AWI589904 BGD589904:BGE589904 BPZ589904:BQA589904 BZV589904:BZW589904 CJR589904:CJS589904 CTN589904:CTO589904 DDJ589904:DDK589904 DNF589904:DNG589904 DXB589904:DXC589904 EGX589904:EGY589904 EQT589904:EQU589904 FAP589904:FAQ589904 FKL589904:FKM589904 FUH589904:FUI589904 GED589904:GEE589904 GNZ589904:GOA589904 GXV589904:GXW589904 HHR589904:HHS589904 HRN589904:HRO589904 IBJ589904:IBK589904 ILF589904:ILG589904 IVB589904:IVC589904 JEX589904:JEY589904 JOT589904:JOU589904 JYP589904:JYQ589904 KIL589904:KIM589904 KSH589904:KSI589904 LCD589904:LCE589904 LLZ589904:LMA589904 LVV589904:LVW589904 MFR589904:MFS589904 MPN589904:MPO589904 MZJ589904:MZK589904 NJF589904:NJG589904 NTB589904:NTC589904 OCX589904:OCY589904 OMT589904:OMU589904 OWP589904:OWQ589904 PGL589904:PGM589904 PQH589904:PQI589904 QAD589904:QAE589904 QJZ589904:QKA589904 QTV589904:QTW589904 RDR589904:RDS589904 RNN589904:RNO589904 RXJ589904:RXK589904 SHF589904:SHG589904 SRB589904:SRC589904 TAX589904:TAY589904 TKT589904:TKU589904 TUP589904:TUQ589904 UEL589904:UEM589904 UOH589904:UOI589904 UYD589904:UYE589904 VHZ589904:VIA589904 VRV589904:VRW589904 WBR589904:WBS589904 WLN589904:WLO589904 WVJ589904:WVK589904 B655440:C655440 IX655440:IY655440 ST655440:SU655440 ACP655440:ACQ655440 AML655440:AMM655440 AWH655440:AWI655440 BGD655440:BGE655440 BPZ655440:BQA655440 BZV655440:BZW655440 CJR655440:CJS655440 CTN655440:CTO655440 DDJ655440:DDK655440 DNF655440:DNG655440 DXB655440:DXC655440 EGX655440:EGY655440 EQT655440:EQU655440 FAP655440:FAQ655440 FKL655440:FKM655440 FUH655440:FUI655440 GED655440:GEE655440 GNZ655440:GOA655440 GXV655440:GXW655440 HHR655440:HHS655440 HRN655440:HRO655440 IBJ655440:IBK655440 ILF655440:ILG655440 IVB655440:IVC655440 JEX655440:JEY655440 JOT655440:JOU655440 JYP655440:JYQ655440 KIL655440:KIM655440 KSH655440:KSI655440 LCD655440:LCE655440 LLZ655440:LMA655440 LVV655440:LVW655440 MFR655440:MFS655440 MPN655440:MPO655440 MZJ655440:MZK655440 NJF655440:NJG655440 NTB655440:NTC655440 OCX655440:OCY655440 OMT655440:OMU655440 OWP655440:OWQ655440 PGL655440:PGM655440 PQH655440:PQI655440 QAD655440:QAE655440 QJZ655440:QKA655440 QTV655440:QTW655440 RDR655440:RDS655440 RNN655440:RNO655440 RXJ655440:RXK655440 SHF655440:SHG655440 SRB655440:SRC655440 TAX655440:TAY655440 TKT655440:TKU655440 TUP655440:TUQ655440 UEL655440:UEM655440 UOH655440:UOI655440 UYD655440:UYE655440 VHZ655440:VIA655440 VRV655440:VRW655440 WBR655440:WBS655440 WLN655440:WLO655440 WVJ655440:WVK655440 B720976:C720976 IX720976:IY720976 ST720976:SU720976 ACP720976:ACQ720976 AML720976:AMM720976 AWH720976:AWI720976 BGD720976:BGE720976 BPZ720976:BQA720976 BZV720976:BZW720976 CJR720976:CJS720976 CTN720976:CTO720976 DDJ720976:DDK720976 DNF720976:DNG720976 DXB720976:DXC720976 EGX720976:EGY720976 EQT720976:EQU720976 FAP720976:FAQ720976 FKL720976:FKM720976 FUH720976:FUI720976 GED720976:GEE720976 GNZ720976:GOA720976 GXV720976:GXW720976 HHR720976:HHS720976 HRN720976:HRO720976 IBJ720976:IBK720976 ILF720976:ILG720976 IVB720976:IVC720976 JEX720976:JEY720976 JOT720976:JOU720976 JYP720976:JYQ720976 KIL720976:KIM720976 KSH720976:KSI720976 LCD720976:LCE720976 LLZ720976:LMA720976 LVV720976:LVW720976 MFR720976:MFS720976 MPN720976:MPO720976 MZJ720976:MZK720976 NJF720976:NJG720976 NTB720976:NTC720976 OCX720976:OCY720976 OMT720976:OMU720976 OWP720976:OWQ720976 PGL720976:PGM720976 PQH720976:PQI720976 QAD720976:QAE720976 QJZ720976:QKA720976 QTV720976:QTW720976 RDR720976:RDS720976 RNN720976:RNO720976 RXJ720976:RXK720976 SHF720976:SHG720976 SRB720976:SRC720976 TAX720976:TAY720976 TKT720976:TKU720976 TUP720976:TUQ720976 UEL720976:UEM720976 UOH720976:UOI720976 UYD720976:UYE720976 VHZ720976:VIA720976 VRV720976:VRW720976 WBR720976:WBS720976 WLN720976:WLO720976 WVJ720976:WVK720976 B786512:C786512 IX786512:IY786512 ST786512:SU786512 ACP786512:ACQ786512 AML786512:AMM786512 AWH786512:AWI786512 BGD786512:BGE786512 BPZ786512:BQA786512 BZV786512:BZW786512 CJR786512:CJS786512 CTN786512:CTO786512 DDJ786512:DDK786512 DNF786512:DNG786512 DXB786512:DXC786512 EGX786512:EGY786512 EQT786512:EQU786512 FAP786512:FAQ786512 FKL786512:FKM786512 FUH786512:FUI786512 GED786512:GEE786512 GNZ786512:GOA786512 GXV786512:GXW786512 HHR786512:HHS786512 HRN786512:HRO786512 IBJ786512:IBK786512 ILF786512:ILG786512 IVB786512:IVC786512 JEX786512:JEY786512 JOT786512:JOU786512 JYP786512:JYQ786512 KIL786512:KIM786512 KSH786512:KSI786512 LCD786512:LCE786512 LLZ786512:LMA786512 LVV786512:LVW786512 MFR786512:MFS786512 MPN786512:MPO786512 MZJ786512:MZK786512 NJF786512:NJG786512 NTB786512:NTC786512 OCX786512:OCY786512 OMT786512:OMU786512 OWP786512:OWQ786512 PGL786512:PGM786512 PQH786512:PQI786512 QAD786512:QAE786512 QJZ786512:QKA786512 QTV786512:QTW786512 RDR786512:RDS786512 RNN786512:RNO786512 RXJ786512:RXK786512 SHF786512:SHG786512 SRB786512:SRC786512 TAX786512:TAY786512 TKT786512:TKU786512 TUP786512:TUQ786512 UEL786512:UEM786512 UOH786512:UOI786512 UYD786512:UYE786512 VHZ786512:VIA786512 VRV786512:VRW786512 WBR786512:WBS786512 WLN786512:WLO786512 WVJ786512:WVK786512 B852048:C852048 IX852048:IY852048 ST852048:SU852048 ACP852048:ACQ852048 AML852048:AMM852048 AWH852048:AWI852048 BGD852048:BGE852048 BPZ852048:BQA852048 BZV852048:BZW852048 CJR852048:CJS852048 CTN852048:CTO852048 DDJ852048:DDK852048 DNF852048:DNG852048 DXB852048:DXC852048 EGX852048:EGY852048 EQT852048:EQU852048 FAP852048:FAQ852048 FKL852048:FKM852048 FUH852048:FUI852048 GED852048:GEE852048 GNZ852048:GOA852048 GXV852048:GXW852048 HHR852048:HHS852048 HRN852048:HRO852048 IBJ852048:IBK852048 ILF852048:ILG852048 IVB852048:IVC852048 JEX852048:JEY852048 JOT852048:JOU852048 JYP852048:JYQ852048 KIL852048:KIM852048 KSH852048:KSI852048 LCD852048:LCE852048 LLZ852048:LMA852048 LVV852048:LVW852048 MFR852048:MFS852048 MPN852048:MPO852048 MZJ852048:MZK852048 NJF852048:NJG852048 NTB852048:NTC852048 OCX852048:OCY852048 OMT852048:OMU852048 OWP852048:OWQ852048 PGL852048:PGM852048 PQH852048:PQI852048 QAD852048:QAE852048 QJZ852048:QKA852048 QTV852048:QTW852048 RDR852048:RDS852048 RNN852048:RNO852048 RXJ852048:RXK852048 SHF852048:SHG852048 SRB852048:SRC852048 TAX852048:TAY852048 TKT852048:TKU852048 TUP852048:TUQ852048 UEL852048:UEM852048 UOH852048:UOI852048 UYD852048:UYE852048 VHZ852048:VIA852048 VRV852048:VRW852048 WBR852048:WBS852048 WLN852048:WLO852048 WVJ852048:WVK852048 B917584:C917584 IX917584:IY917584 ST917584:SU917584 ACP917584:ACQ917584 AML917584:AMM917584 AWH917584:AWI917584 BGD917584:BGE917584 BPZ917584:BQA917584 BZV917584:BZW917584 CJR917584:CJS917584 CTN917584:CTO917584 DDJ917584:DDK917584 DNF917584:DNG917584 DXB917584:DXC917584 EGX917584:EGY917584 EQT917584:EQU917584 FAP917584:FAQ917584 FKL917584:FKM917584 FUH917584:FUI917584 GED917584:GEE917584 GNZ917584:GOA917584 GXV917584:GXW917584 HHR917584:HHS917584 HRN917584:HRO917584 IBJ917584:IBK917584 ILF917584:ILG917584 IVB917584:IVC917584 JEX917584:JEY917584 JOT917584:JOU917584 JYP917584:JYQ917584 KIL917584:KIM917584 KSH917584:KSI917584 LCD917584:LCE917584 LLZ917584:LMA917584 LVV917584:LVW917584 MFR917584:MFS917584 MPN917584:MPO917584 MZJ917584:MZK917584 NJF917584:NJG917584 NTB917584:NTC917584 OCX917584:OCY917584 OMT917584:OMU917584 OWP917584:OWQ917584 PGL917584:PGM917584 PQH917584:PQI917584 QAD917584:QAE917584 QJZ917584:QKA917584 QTV917584:QTW917584 RDR917584:RDS917584 RNN917584:RNO917584 RXJ917584:RXK917584 SHF917584:SHG917584 SRB917584:SRC917584 TAX917584:TAY917584 TKT917584:TKU917584 TUP917584:TUQ917584 UEL917584:UEM917584 UOH917584:UOI917584 UYD917584:UYE917584 VHZ917584:VIA917584 VRV917584:VRW917584 WBR917584:WBS917584 WLN917584:WLO917584 WVJ917584:WVK917584 B983120:C983120 IX983120:IY983120 ST983120:SU983120 ACP983120:ACQ983120 AML983120:AMM983120 AWH983120:AWI983120 BGD983120:BGE983120 BPZ983120:BQA983120 BZV983120:BZW983120 CJR983120:CJS983120 CTN983120:CTO983120 DDJ983120:DDK983120 DNF983120:DNG983120 DXB983120:DXC983120 EGX983120:EGY983120 EQT983120:EQU983120 FAP983120:FAQ983120 FKL983120:FKM983120 FUH983120:FUI983120 GED983120:GEE983120 GNZ983120:GOA983120 GXV983120:GXW983120 HHR983120:HHS983120 HRN983120:HRO983120 IBJ983120:IBK983120 ILF983120:ILG983120 IVB983120:IVC983120 JEX983120:JEY983120 JOT983120:JOU983120 JYP983120:JYQ983120 KIL983120:KIM983120 KSH983120:KSI983120 LCD983120:LCE983120 LLZ983120:LMA983120 LVV983120:LVW983120 MFR983120:MFS983120 MPN983120:MPO983120 MZJ983120:MZK983120 NJF983120:NJG983120 NTB983120:NTC983120 OCX983120:OCY983120 OMT983120:OMU983120 OWP983120:OWQ983120 PGL983120:PGM983120 PQH983120:PQI983120 QAD983120:QAE983120 QJZ983120:QKA983120 QTV983120:QTW983120 RDR983120:RDS983120 RNN983120:RNO983120 RXJ983120:RXK983120 SHF983120:SHG983120 SRB983120:SRC983120 TAX983120:TAY983120 TKT983120:TKU983120 TUP983120:TUQ983120 UEL983120:UEM983120 UOH983120:UOI983120 UYD983120:UYE983120 VHZ983120:VIA983120 VRV983120:VRW983120 WBR983120:WBS983120 WLN983120:WLO983120 B80:C80">
      <formula1>$U$70:$U$77</formula1>
    </dataValidation>
    <dataValidation type="list" allowBlank="1" sqref="WVJ983119:WVK983119 IX79:IY79 ST79:SU79 ACP79:ACQ79 AML79:AMM79 AWH79:AWI79 BGD79:BGE79 BPZ79:BQA79 BZV79:BZW79 CJR79:CJS79 CTN79:CTO79 DDJ79:DDK79 DNF79:DNG79 DXB79:DXC79 EGX79:EGY79 EQT79:EQU79 FAP79:FAQ79 FKL79:FKM79 FUH79:FUI79 GED79:GEE79 GNZ79:GOA79 GXV79:GXW79 HHR79:HHS79 HRN79:HRO79 IBJ79:IBK79 ILF79:ILG79 IVB79:IVC79 JEX79:JEY79 JOT79:JOU79 JYP79:JYQ79 KIL79:KIM79 KSH79:KSI79 LCD79:LCE79 LLZ79:LMA79 LVV79:LVW79 MFR79:MFS79 MPN79:MPO79 MZJ79:MZK79 NJF79:NJG79 NTB79:NTC79 OCX79:OCY79 OMT79:OMU79 OWP79:OWQ79 PGL79:PGM79 PQH79:PQI79 QAD79:QAE79 QJZ79:QKA79 QTV79:QTW79 RDR79:RDS79 RNN79:RNO79 RXJ79:RXK79 SHF79:SHG79 SRB79:SRC79 TAX79:TAY79 TKT79:TKU79 TUP79:TUQ79 UEL79:UEM79 UOH79:UOI79 UYD79:UYE79 VHZ79:VIA79 VRV79:VRW79 WBR79:WBS79 WLN79:WLO79 WVJ79:WVK79 B65615:C65615 IX65615:IY65615 ST65615:SU65615 ACP65615:ACQ65615 AML65615:AMM65615 AWH65615:AWI65615 BGD65615:BGE65615 BPZ65615:BQA65615 BZV65615:BZW65615 CJR65615:CJS65615 CTN65615:CTO65615 DDJ65615:DDK65615 DNF65615:DNG65615 DXB65615:DXC65615 EGX65615:EGY65615 EQT65615:EQU65615 FAP65615:FAQ65615 FKL65615:FKM65615 FUH65615:FUI65615 GED65615:GEE65615 GNZ65615:GOA65615 GXV65615:GXW65615 HHR65615:HHS65615 HRN65615:HRO65615 IBJ65615:IBK65615 ILF65615:ILG65615 IVB65615:IVC65615 JEX65615:JEY65615 JOT65615:JOU65615 JYP65615:JYQ65615 KIL65615:KIM65615 KSH65615:KSI65615 LCD65615:LCE65615 LLZ65615:LMA65615 LVV65615:LVW65615 MFR65615:MFS65615 MPN65615:MPO65615 MZJ65615:MZK65615 NJF65615:NJG65615 NTB65615:NTC65615 OCX65615:OCY65615 OMT65615:OMU65615 OWP65615:OWQ65615 PGL65615:PGM65615 PQH65615:PQI65615 QAD65615:QAE65615 QJZ65615:QKA65615 QTV65615:QTW65615 RDR65615:RDS65615 RNN65615:RNO65615 RXJ65615:RXK65615 SHF65615:SHG65615 SRB65615:SRC65615 TAX65615:TAY65615 TKT65615:TKU65615 TUP65615:TUQ65615 UEL65615:UEM65615 UOH65615:UOI65615 UYD65615:UYE65615 VHZ65615:VIA65615 VRV65615:VRW65615 WBR65615:WBS65615 WLN65615:WLO65615 WVJ65615:WVK65615 B131151:C131151 IX131151:IY131151 ST131151:SU131151 ACP131151:ACQ131151 AML131151:AMM131151 AWH131151:AWI131151 BGD131151:BGE131151 BPZ131151:BQA131151 BZV131151:BZW131151 CJR131151:CJS131151 CTN131151:CTO131151 DDJ131151:DDK131151 DNF131151:DNG131151 DXB131151:DXC131151 EGX131151:EGY131151 EQT131151:EQU131151 FAP131151:FAQ131151 FKL131151:FKM131151 FUH131151:FUI131151 GED131151:GEE131151 GNZ131151:GOA131151 GXV131151:GXW131151 HHR131151:HHS131151 HRN131151:HRO131151 IBJ131151:IBK131151 ILF131151:ILG131151 IVB131151:IVC131151 JEX131151:JEY131151 JOT131151:JOU131151 JYP131151:JYQ131151 KIL131151:KIM131151 KSH131151:KSI131151 LCD131151:LCE131151 LLZ131151:LMA131151 LVV131151:LVW131151 MFR131151:MFS131151 MPN131151:MPO131151 MZJ131151:MZK131151 NJF131151:NJG131151 NTB131151:NTC131151 OCX131151:OCY131151 OMT131151:OMU131151 OWP131151:OWQ131151 PGL131151:PGM131151 PQH131151:PQI131151 QAD131151:QAE131151 QJZ131151:QKA131151 QTV131151:QTW131151 RDR131151:RDS131151 RNN131151:RNO131151 RXJ131151:RXK131151 SHF131151:SHG131151 SRB131151:SRC131151 TAX131151:TAY131151 TKT131151:TKU131151 TUP131151:TUQ131151 UEL131151:UEM131151 UOH131151:UOI131151 UYD131151:UYE131151 VHZ131151:VIA131151 VRV131151:VRW131151 WBR131151:WBS131151 WLN131151:WLO131151 WVJ131151:WVK131151 B196687:C196687 IX196687:IY196687 ST196687:SU196687 ACP196687:ACQ196687 AML196687:AMM196687 AWH196687:AWI196687 BGD196687:BGE196687 BPZ196687:BQA196687 BZV196687:BZW196687 CJR196687:CJS196687 CTN196687:CTO196687 DDJ196687:DDK196687 DNF196687:DNG196687 DXB196687:DXC196687 EGX196687:EGY196687 EQT196687:EQU196687 FAP196687:FAQ196687 FKL196687:FKM196687 FUH196687:FUI196687 GED196687:GEE196687 GNZ196687:GOA196687 GXV196687:GXW196687 HHR196687:HHS196687 HRN196687:HRO196687 IBJ196687:IBK196687 ILF196687:ILG196687 IVB196687:IVC196687 JEX196687:JEY196687 JOT196687:JOU196687 JYP196687:JYQ196687 KIL196687:KIM196687 KSH196687:KSI196687 LCD196687:LCE196687 LLZ196687:LMA196687 LVV196687:LVW196687 MFR196687:MFS196687 MPN196687:MPO196687 MZJ196687:MZK196687 NJF196687:NJG196687 NTB196687:NTC196687 OCX196687:OCY196687 OMT196687:OMU196687 OWP196687:OWQ196687 PGL196687:PGM196687 PQH196687:PQI196687 QAD196687:QAE196687 QJZ196687:QKA196687 QTV196687:QTW196687 RDR196687:RDS196687 RNN196687:RNO196687 RXJ196687:RXK196687 SHF196687:SHG196687 SRB196687:SRC196687 TAX196687:TAY196687 TKT196687:TKU196687 TUP196687:TUQ196687 UEL196687:UEM196687 UOH196687:UOI196687 UYD196687:UYE196687 VHZ196687:VIA196687 VRV196687:VRW196687 WBR196687:WBS196687 WLN196687:WLO196687 WVJ196687:WVK196687 B262223:C262223 IX262223:IY262223 ST262223:SU262223 ACP262223:ACQ262223 AML262223:AMM262223 AWH262223:AWI262223 BGD262223:BGE262223 BPZ262223:BQA262223 BZV262223:BZW262223 CJR262223:CJS262223 CTN262223:CTO262223 DDJ262223:DDK262223 DNF262223:DNG262223 DXB262223:DXC262223 EGX262223:EGY262223 EQT262223:EQU262223 FAP262223:FAQ262223 FKL262223:FKM262223 FUH262223:FUI262223 GED262223:GEE262223 GNZ262223:GOA262223 GXV262223:GXW262223 HHR262223:HHS262223 HRN262223:HRO262223 IBJ262223:IBK262223 ILF262223:ILG262223 IVB262223:IVC262223 JEX262223:JEY262223 JOT262223:JOU262223 JYP262223:JYQ262223 KIL262223:KIM262223 KSH262223:KSI262223 LCD262223:LCE262223 LLZ262223:LMA262223 LVV262223:LVW262223 MFR262223:MFS262223 MPN262223:MPO262223 MZJ262223:MZK262223 NJF262223:NJG262223 NTB262223:NTC262223 OCX262223:OCY262223 OMT262223:OMU262223 OWP262223:OWQ262223 PGL262223:PGM262223 PQH262223:PQI262223 QAD262223:QAE262223 QJZ262223:QKA262223 QTV262223:QTW262223 RDR262223:RDS262223 RNN262223:RNO262223 RXJ262223:RXK262223 SHF262223:SHG262223 SRB262223:SRC262223 TAX262223:TAY262223 TKT262223:TKU262223 TUP262223:TUQ262223 UEL262223:UEM262223 UOH262223:UOI262223 UYD262223:UYE262223 VHZ262223:VIA262223 VRV262223:VRW262223 WBR262223:WBS262223 WLN262223:WLO262223 WVJ262223:WVK262223 B327759:C327759 IX327759:IY327759 ST327759:SU327759 ACP327759:ACQ327759 AML327759:AMM327759 AWH327759:AWI327759 BGD327759:BGE327759 BPZ327759:BQA327759 BZV327759:BZW327759 CJR327759:CJS327759 CTN327759:CTO327759 DDJ327759:DDK327759 DNF327759:DNG327759 DXB327759:DXC327759 EGX327759:EGY327759 EQT327759:EQU327759 FAP327759:FAQ327759 FKL327759:FKM327759 FUH327759:FUI327759 GED327759:GEE327759 GNZ327759:GOA327759 GXV327759:GXW327759 HHR327759:HHS327759 HRN327759:HRO327759 IBJ327759:IBK327759 ILF327759:ILG327759 IVB327759:IVC327759 JEX327759:JEY327759 JOT327759:JOU327759 JYP327759:JYQ327759 KIL327759:KIM327759 KSH327759:KSI327759 LCD327759:LCE327759 LLZ327759:LMA327759 LVV327759:LVW327759 MFR327759:MFS327759 MPN327759:MPO327759 MZJ327759:MZK327759 NJF327759:NJG327759 NTB327759:NTC327759 OCX327759:OCY327759 OMT327759:OMU327759 OWP327759:OWQ327759 PGL327759:PGM327759 PQH327759:PQI327759 QAD327759:QAE327759 QJZ327759:QKA327759 QTV327759:QTW327759 RDR327759:RDS327759 RNN327759:RNO327759 RXJ327759:RXK327759 SHF327759:SHG327759 SRB327759:SRC327759 TAX327759:TAY327759 TKT327759:TKU327759 TUP327759:TUQ327759 UEL327759:UEM327759 UOH327759:UOI327759 UYD327759:UYE327759 VHZ327759:VIA327759 VRV327759:VRW327759 WBR327759:WBS327759 WLN327759:WLO327759 WVJ327759:WVK327759 B393295:C393295 IX393295:IY393295 ST393295:SU393295 ACP393295:ACQ393295 AML393295:AMM393295 AWH393295:AWI393295 BGD393295:BGE393295 BPZ393295:BQA393295 BZV393295:BZW393295 CJR393295:CJS393295 CTN393295:CTO393295 DDJ393295:DDK393295 DNF393295:DNG393295 DXB393295:DXC393295 EGX393295:EGY393295 EQT393295:EQU393295 FAP393295:FAQ393295 FKL393295:FKM393295 FUH393295:FUI393295 GED393295:GEE393295 GNZ393295:GOA393295 GXV393295:GXW393295 HHR393295:HHS393295 HRN393295:HRO393295 IBJ393295:IBK393295 ILF393295:ILG393295 IVB393295:IVC393295 JEX393295:JEY393295 JOT393295:JOU393295 JYP393295:JYQ393295 KIL393295:KIM393295 KSH393295:KSI393295 LCD393295:LCE393295 LLZ393295:LMA393295 LVV393295:LVW393295 MFR393295:MFS393295 MPN393295:MPO393295 MZJ393295:MZK393295 NJF393295:NJG393295 NTB393295:NTC393295 OCX393295:OCY393295 OMT393295:OMU393295 OWP393295:OWQ393295 PGL393295:PGM393295 PQH393295:PQI393295 QAD393295:QAE393295 QJZ393295:QKA393295 QTV393295:QTW393295 RDR393295:RDS393295 RNN393295:RNO393295 RXJ393295:RXK393295 SHF393295:SHG393295 SRB393295:SRC393295 TAX393295:TAY393295 TKT393295:TKU393295 TUP393295:TUQ393295 UEL393295:UEM393295 UOH393295:UOI393295 UYD393295:UYE393295 VHZ393295:VIA393295 VRV393295:VRW393295 WBR393295:WBS393295 WLN393295:WLO393295 WVJ393295:WVK393295 B458831:C458831 IX458831:IY458831 ST458831:SU458831 ACP458831:ACQ458831 AML458831:AMM458831 AWH458831:AWI458831 BGD458831:BGE458831 BPZ458831:BQA458831 BZV458831:BZW458831 CJR458831:CJS458831 CTN458831:CTO458831 DDJ458831:DDK458831 DNF458831:DNG458831 DXB458831:DXC458831 EGX458831:EGY458831 EQT458831:EQU458831 FAP458831:FAQ458831 FKL458831:FKM458831 FUH458831:FUI458831 GED458831:GEE458831 GNZ458831:GOA458831 GXV458831:GXW458831 HHR458831:HHS458831 HRN458831:HRO458831 IBJ458831:IBK458831 ILF458831:ILG458831 IVB458831:IVC458831 JEX458831:JEY458831 JOT458831:JOU458831 JYP458831:JYQ458831 KIL458831:KIM458831 KSH458831:KSI458831 LCD458831:LCE458831 LLZ458831:LMA458831 LVV458831:LVW458831 MFR458831:MFS458831 MPN458831:MPO458831 MZJ458831:MZK458831 NJF458831:NJG458831 NTB458831:NTC458831 OCX458831:OCY458831 OMT458831:OMU458831 OWP458831:OWQ458831 PGL458831:PGM458831 PQH458831:PQI458831 QAD458831:QAE458831 QJZ458831:QKA458831 QTV458831:QTW458831 RDR458831:RDS458831 RNN458831:RNO458831 RXJ458831:RXK458831 SHF458831:SHG458831 SRB458831:SRC458831 TAX458831:TAY458831 TKT458831:TKU458831 TUP458831:TUQ458831 UEL458831:UEM458831 UOH458831:UOI458831 UYD458831:UYE458831 VHZ458831:VIA458831 VRV458831:VRW458831 WBR458831:WBS458831 WLN458831:WLO458831 WVJ458831:WVK458831 B524367:C524367 IX524367:IY524367 ST524367:SU524367 ACP524367:ACQ524367 AML524367:AMM524367 AWH524367:AWI524367 BGD524367:BGE524367 BPZ524367:BQA524367 BZV524367:BZW524367 CJR524367:CJS524367 CTN524367:CTO524367 DDJ524367:DDK524367 DNF524367:DNG524367 DXB524367:DXC524367 EGX524367:EGY524367 EQT524367:EQU524367 FAP524367:FAQ524367 FKL524367:FKM524367 FUH524367:FUI524367 GED524367:GEE524367 GNZ524367:GOA524367 GXV524367:GXW524367 HHR524367:HHS524367 HRN524367:HRO524367 IBJ524367:IBK524367 ILF524367:ILG524367 IVB524367:IVC524367 JEX524367:JEY524367 JOT524367:JOU524367 JYP524367:JYQ524367 KIL524367:KIM524367 KSH524367:KSI524367 LCD524367:LCE524367 LLZ524367:LMA524367 LVV524367:LVW524367 MFR524367:MFS524367 MPN524367:MPO524367 MZJ524367:MZK524367 NJF524367:NJG524367 NTB524367:NTC524367 OCX524367:OCY524367 OMT524367:OMU524367 OWP524367:OWQ524367 PGL524367:PGM524367 PQH524367:PQI524367 QAD524367:QAE524367 QJZ524367:QKA524367 QTV524367:QTW524367 RDR524367:RDS524367 RNN524367:RNO524367 RXJ524367:RXK524367 SHF524367:SHG524367 SRB524367:SRC524367 TAX524367:TAY524367 TKT524367:TKU524367 TUP524367:TUQ524367 UEL524367:UEM524367 UOH524367:UOI524367 UYD524367:UYE524367 VHZ524367:VIA524367 VRV524367:VRW524367 WBR524367:WBS524367 WLN524367:WLO524367 WVJ524367:WVK524367 B589903:C589903 IX589903:IY589903 ST589903:SU589903 ACP589903:ACQ589903 AML589903:AMM589903 AWH589903:AWI589903 BGD589903:BGE589903 BPZ589903:BQA589903 BZV589903:BZW589903 CJR589903:CJS589903 CTN589903:CTO589903 DDJ589903:DDK589903 DNF589903:DNG589903 DXB589903:DXC589903 EGX589903:EGY589903 EQT589903:EQU589903 FAP589903:FAQ589903 FKL589903:FKM589903 FUH589903:FUI589903 GED589903:GEE589903 GNZ589903:GOA589903 GXV589903:GXW589903 HHR589903:HHS589903 HRN589903:HRO589903 IBJ589903:IBK589903 ILF589903:ILG589903 IVB589903:IVC589903 JEX589903:JEY589903 JOT589903:JOU589903 JYP589903:JYQ589903 KIL589903:KIM589903 KSH589903:KSI589903 LCD589903:LCE589903 LLZ589903:LMA589903 LVV589903:LVW589903 MFR589903:MFS589903 MPN589903:MPO589903 MZJ589903:MZK589903 NJF589903:NJG589903 NTB589903:NTC589903 OCX589903:OCY589903 OMT589903:OMU589903 OWP589903:OWQ589903 PGL589903:PGM589903 PQH589903:PQI589903 QAD589903:QAE589903 QJZ589903:QKA589903 QTV589903:QTW589903 RDR589903:RDS589903 RNN589903:RNO589903 RXJ589903:RXK589903 SHF589903:SHG589903 SRB589903:SRC589903 TAX589903:TAY589903 TKT589903:TKU589903 TUP589903:TUQ589903 UEL589903:UEM589903 UOH589903:UOI589903 UYD589903:UYE589903 VHZ589903:VIA589903 VRV589903:VRW589903 WBR589903:WBS589903 WLN589903:WLO589903 WVJ589903:WVK589903 B655439:C655439 IX655439:IY655439 ST655439:SU655439 ACP655439:ACQ655439 AML655439:AMM655439 AWH655439:AWI655439 BGD655439:BGE655439 BPZ655439:BQA655439 BZV655439:BZW655439 CJR655439:CJS655439 CTN655439:CTO655439 DDJ655439:DDK655439 DNF655439:DNG655439 DXB655439:DXC655439 EGX655439:EGY655439 EQT655439:EQU655439 FAP655439:FAQ655439 FKL655439:FKM655439 FUH655439:FUI655439 GED655439:GEE655439 GNZ655439:GOA655439 GXV655439:GXW655439 HHR655439:HHS655439 HRN655439:HRO655439 IBJ655439:IBK655439 ILF655439:ILG655439 IVB655439:IVC655439 JEX655439:JEY655439 JOT655439:JOU655439 JYP655439:JYQ655439 KIL655439:KIM655439 KSH655439:KSI655439 LCD655439:LCE655439 LLZ655439:LMA655439 LVV655439:LVW655439 MFR655439:MFS655439 MPN655439:MPO655439 MZJ655439:MZK655439 NJF655439:NJG655439 NTB655439:NTC655439 OCX655439:OCY655439 OMT655439:OMU655439 OWP655439:OWQ655439 PGL655439:PGM655439 PQH655439:PQI655439 QAD655439:QAE655439 QJZ655439:QKA655439 QTV655439:QTW655439 RDR655439:RDS655439 RNN655439:RNO655439 RXJ655439:RXK655439 SHF655439:SHG655439 SRB655439:SRC655439 TAX655439:TAY655439 TKT655439:TKU655439 TUP655439:TUQ655439 UEL655439:UEM655439 UOH655439:UOI655439 UYD655439:UYE655439 VHZ655439:VIA655439 VRV655439:VRW655439 WBR655439:WBS655439 WLN655439:WLO655439 WVJ655439:WVK655439 B720975:C720975 IX720975:IY720975 ST720975:SU720975 ACP720975:ACQ720975 AML720975:AMM720975 AWH720975:AWI720975 BGD720975:BGE720975 BPZ720975:BQA720975 BZV720975:BZW720975 CJR720975:CJS720975 CTN720975:CTO720975 DDJ720975:DDK720975 DNF720975:DNG720975 DXB720975:DXC720975 EGX720975:EGY720975 EQT720975:EQU720975 FAP720975:FAQ720975 FKL720975:FKM720975 FUH720975:FUI720975 GED720975:GEE720975 GNZ720975:GOA720975 GXV720975:GXW720975 HHR720975:HHS720975 HRN720975:HRO720975 IBJ720975:IBK720975 ILF720975:ILG720975 IVB720975:IVC720975 JEX720975:JEY720975 JOT720975:JOU720975 JYP720975:JYQ720975 KIL720975:KIM720975 KSH720975:KSI720975 LCD720975:LCE720975 LLZ720975:LMA720975 LVV720975:LVW720975 MFR720975:MFS720975 MPN720975:MPO720975 MZJ720975:MZK720975 NJF720975:NJG720975 NTB720975:NTC720975 OCX720975:OCY720975 OMT720975:OMU720975 OWP720975:OWQ720975 PGL720975:PGM720975 PQH720975:PQI720975 QAD720975:QAE720975 QJZ720975:QKA720975 QTV720975:QTW720975 RDR720975:RDS720975 RNN720975:RNO720975 RXJ720975:RXK720975 SHF720975:SHG720975 SRB720975:SRC720975 TAX720975:TAY720975 TKT720975:TKU720975 TUP720975:TUQ720975 UEL720975:UEM720975 UOH720975:UOI720975 UYD720975:UYE720975 VHZ720975:VIA720975 VRV720975:VRW720975 WBR720975:WBS720975 WLN720975:WLO720975 WVJ720975:WVK720975 B786511:C786511 IX786511:IY786511 ST786511:SU786511 ACP786511:ACQ786511 AML786511:AMM786511 AWH786511:AWI786511 BGD786511:BGE786511 BPZ786511:BQA786511 BZV786511:BZW786511 CJR786511:CJS786511 CTN786511:CTO786511 DDJ786511:DDK786511 DNF786511:DNG786511 DXB786511:DXC786511 EGX786511:EGY786511 EQT786511:EQU786511 FAP786511:FAQ786511 FKL786511:FKM786511 FUH786511:FUI786511 GED786511:GEE786511 GNZ786511:GOA786511 GXV786511:GXW786511 HHR786511:HHS786511 HRN786511:HRO786511 IBJ786511:IBK786511 ILF786511:ILG786511 IVB786511:IVC786511 JEX786511:JEY786511 JOT786511:JOU786511 JYP786511:JYQ786511 KIL786511:KIM786511 KSH786511:KSI786511 LCD786511:LCE786511 LLZ786511:LMA786511 LVV786511:LVW786511 MFR786511:MFS786511 MPN786511:MPO786511 MZJ786511:MZK786511 NJF786511:NJG786511 NTB786511:NTC786511 OCX786511:OCY786511 OMT786511:OMU786511 OWP786511:OWQ786511 PGL786511:PGM786511 PQH786511:PQI786511 QAD786511:QAE786511 QJZ786511:QKA786511 QTV786511:QTW786511 RDR786511:RDS786511 RNN786511:RNO786511 RXJ786511:RXK786511 SHF786511:SHG786511 SRB786511:SRC786511 TAX786511:TAY786511 TKT786511:TKU786511 TUP786511:TUQ786511 UEL786511:UEM786511 UOH786511:UOI786511 UYD786511:UYE786511 VHZ786511:VIA786511 VRV786511:VRW786511 WBR786511:WBS786511 WLN786511:WLO786511 WVJ786511:WVK786511 B852047:C852047 IX852047:IY852047 ST852047:SU852047 ACP852047:ACQ852047 AML852047:AMM852047 AWH852047:AWI852047 BGD852047:BGE852047 BPZ852047:BQA852047 BZV852047:BZW852047 CJR852047:CJS852047 CTN852047:CTO852047 DDJ852047:DDK852047 DNF852047:DNG852047 DXB852047:DXC852047 EGX852047:EGY852047 EQT852047:EQU852047 FAP852047:FAQ852047 FKL852047:FKM852047 FUH852047:FUI852047 GED852047:GEE852047 GNZ852047:GOA852047 GXV852047:GXW852047 HHR852047:HHS852047 HRN852047:HRO852047 IBJ852047:IBK852047 ILF852047:ILG852047 IVB852047:IVC852047 JEX852047:JEY852047 JOT852047:JOU852047 JYP852047:JYQ852047 KIL852047:KIM852047 KSH852047:KSI852047 LCD852047:LCE852047 LLZ852047:LMA852047 LVV852047:LVW852047 MFR852047:MFS852047 MPN852047:MPO852047 MZJ852047:MZK852047 NJF852047:NJG852047 NTB852047:NTC852047 OCX852047:OCY852047 OMT852047:OMU852047 OWP852047:OWQ852047 PGL852047:PGM852047 PQH852047:PQI852047 QAD852047:QAE852047 QJZ852047:QKA852047 QTV852047:QTW852047 RDR852047:RDS852047 RNN852047:RNO852047 RXJ852047:RXK852047 SHF852047:SHG852047 SRB852047:SRC852047 TAX852047:TAY852047 TKT852047:TKU852047 TUP852047:TUQ852047 UEL852047:UEM852047 UOH852047:UOI852047 UYD852047:UYE852047 VHZ852047:VIA852047 VRV852047:VRW852047 WBR852047:WBS852047 WLN852047:WLO852047 WVJ852047:WVK852047 B917583:C917583 IX917583:IY917583 ST917583:SU917583 ACP917583:ACQ917583 AML917583:AMM917583 AWH917583:AWI917583 BGD917583:BGE917583 BPZ917583:BQA917583 BZV917583:BZW917583 CJR917583:CJS917583 CTN917583:CTO917583 DDJ917583:DDK917583 DNF917583:DNG917583 DXB917583:DXC917583 EGX917583:EGY917583 EQT917583:EQU917583 FAP917583:FAQ917583 FKL917583:FKM917583 FUH917583:FUI917583 GED917583:GEE917583 GNZ917583:GOA917583 GXV917583:GXW917583 HHR917583:HHS917583 HRN917583:HRO917583 IBJ917583:IBK917583 ILF917583:ILG917583 IVB917583:IVC917583 JEX917583:JEY917583 JOT917583:JOU917583 JYP917583:JYQ917583 KIL917583:KIM917583 KSH917583:KSI917583 LCD917583:LCE917583 LLZ917583:LMA917583 LVV917583:LVW917583 MFR917583:MFS917583 MPN917583:MPO917583 MZJ917583:MZK917583 NJF917583:NJG917583 NTB917583:NTC917583 OCX917583:OCY917583 OMT917583:OMU917583 OWP917583:OWQ917583 PGL917583:PGM917583 PQH917583:PQI917583 QAD917583:QAE917583 QJZ917583:QKA917583 QTV917583:QTW917583 RDR917583:RDS917583 RNN917583:RNO917583 RXJ917583:RXK917583 SHF917583:SHG917583 SRB917583:SRC917583 TAX917583:TAY917583 TKT917583:TKU917583 TUP917583:TUQ917583 UEL917583:UEM917583 UOH917583:UOI917583 UYD917583:UYE917583 VHZ917583:VIA917583 VRV917583:VRW917583 WBR917583:WBS917583 WLN917583:WLO917583 WVJ917583:WVK917583 B983119:C983119 IX983119:IY983119 ST983119:SU983119 ACP983119:ACQ983119 AML983119:AMM983119 AWH983119:AWI983119 BGD983119:BGE983119 BPZ983119:BQA983119 BZV983119:BZW983119 CJR983119:CJS983119 CTN983119:CTO983119 DDJ983119:DDK983119 DNF983119:DNG983119 DXB983119:DXC983119 EGX983119:EGY983119 EQT983119:EQU983119 FAP983119:FAQ983119 FKL983119:FKM983119 FUH983119:FUI983119 GED983119:GEE983119 GNZ983119:GOA983119 GXV983119:GXW983119 HHR983119:HHS983119 HRN983119:HRO983119 IBJ983119:IBK983119 ILF983119:ILG983119 IVB983119:IVC983119 JEX983119:JEY983119 JOT983119:JOU983119 JYP983119:JYQ983119 KIL983119:KIM983119 KSH983119:KSI983119 LCD983119:LCE983119 LLZ983119:LMA983119 LVV983119:LVW983119 MFR983119:MFS983119 MPN983119:MPO983119 MZJ983119:MZK983119 NJF983119:NJG983119 NTB983119:NTC983119 OCX983119:OCY983119 OMT983119:OMU983119 OWP983119:OWQ983119 PGL983119:PGM983119 PQH983119:PQI983119 QAD983119:QAE983119 QJZ983119:QKA983119 QTV983119:QTW983119 RDR983119:RDS983119 RNN983119:RNO983119 RXJ983119:RXK983119 SHF983119:SHG983119 SRB983119:SRC983119 TAX983119:TAY983119 TKT983119:TKU983119 TUP983119:TUQ983119 UEL983119:UEM983119 UOH983119:UOI983119 UYD983119:UYE983119 VHZ983119:VIA983119 VRV983119:VRW983119 WBR983119:WBS983119 WLN983119:WLO983119 B79:C79">
      <formula1>$T$70:$T$72</formula1>
    </dataValidation>
    <dataValidation type="list" allowBlank="1" sqref="B27:C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B65563:C65563 IX65563:IY65563 ST65563:SU65563 ACP65563:ACQ65563 AML65563:AMM65563 AWH65563:AWI65563 BGD65563:BGE65563 BPZ65563:BQA65563 BZV65563:BZW65563 CJR65563:CJS65563 CTN65563:CTO65563 DDJ65563:DDK65563 DNF65563:DNG65563 DXB65563:DXC65563 EGX65563:EGY65563 EQT65563:EQU65563 FAP65563:FAQ65563 FKL65563:FKM65563 FUH65563:FUI65563 GED65563:GEE65563 GNZ65563:GOA65563 GXV65563:GXW65563 HHR65563:HHS65563 HRN65563:HRO65563 IBJ65563:IBK65563 ILF65563:ILG65563 IVB65563:IVC65563 JEX65563:JEY65563 JOT65563:JOU65563 JYP65563:JYQ65563 KIL65563:KIM65563 KSH65563:KSI65563 LCD65563:LCE65563 LLZ65563:LMA65563 LVV65563:LVW65563 MFR65563:MFS65563 MPN65563:MPO65563 MZJ65563:MZK65563 NJF65563:NJG65563 NTB65563:NTC65563 OCX65563:OCY65563 OMT65563:OMU65563 OWP65563:OWQ65563 PGL65563:PGM65563 PQH65563:PQI65563 QAD65563:QAE65563 QJZ65563:QKA65563 QTV65563:QTW65563 RDR65563:RDS65563 RNN65563:RNO65563 RXJ65563:RXK65563 SHF65563:SHG65563 SRB65563:SRC65563 TAX65563:TAY65563 TKT65563:TKU65563 TUP65563:TUQ65563 UEL65563:UEM65563 UOH65563:UOI65563 UYD65563:UYE65563 VHZ65563:VIA65563 VRV65563:VRW65563 WBR65563:WBS65563 WLN65563:WLO65563 WVJ65563:WVK65563 B131099:C131099 IX131099:IY131099 ST131099:SU131099 ACP131099:ACQ131099 AML131099:AMM131099 AWH131099:AWI131099 BGD131099:BGE131099 BPZ131099:BQA131099 BZV131099:BZW131099 CJR131099:CJS131099 CTN131099:CTO131099 DDJ131099:DDK131099 DNF131099:DNG131099 DXB131099:DXC131099 EGX131099:EGY131099 EQT131099:EQU131099 FAP131099:FAQ131099 FKL131099:FKM131099 FUH131099:FUI131099 GED131099:GEE131099 GNZ131099:GOA131099 GXV131099:GXW131099 HHR131099:HHS131099 HRN131099:HRO131099 IBJ131099:IBK131099 ILF131099:ILG131099 IVB131099:IVC131099 JEX131099:JEY131099 JOT131099:JOU131099 JYP131099:JYQ131099 KIL131099:KIM131099 KSH131099:KSI131099 LCD131099:LCE131099 LLZ131099:LMA131099 LVV131099:LVW131099 MFR131099:MFS131099 MPN131099:MPO131099 MZJ131099:MZK131099 NJF131099:NJG131099 NTB131099:NTC131099 OCX131099:OCY131099 OMT131099:OMU131099 OWP131099:OWQ131099 PGL131099:PGM131099 PQH131099:PQI131099 QAD131099:QAE131099 QJZ131099:QKA131099 QTV131099:QTW131099 RDR131099:RDS131099 RNN131099:RNO131099 RXJ131099:RXK131099 SHF131099:SHG131099 SRB131099:SRC131099 TAX131099:TAY131099 TKT131099:TKU131099 TUP131099:TUQ131099 UEL131099:UEM131099 UOH131099:UOI131099 UYD131099:UYE131099 VHZ131099:VIA131099 VRV131099:VRW131099 WBR131099:WBS131099 WLN131099:WLO131099 WVJ131099:WVK131099 B196635:C196635 IX196635:IY196635 ST196635:SU196635 ACP196635:ACQ196635 AML196635:AMM196635 AWH196635:AWI196635 BGD196635:BGE196635 BPZ196635:BQA196635 BZV196635:BZW196635 CJR196635:CJS196635 CTN196635:CTO196635 DDJ196635:DDK196635 DNF196635:DNG196635 DXB196635:DXC196635 EGX196635:EGY196635 EQT196635:EQU196635 FAP196635:FAQ196635 FKL196635:FKM196635 FUH196635:FUI196635 GED196635:GEE196635 GNZ196635:GOA196635 GXV196635:GXW196635 HHR196635:HHS196635 HRN196635:HRO196635 IBJ196635:IBK196635 ILF196635:ILG196635 IVB196635:IVC196635 JEX196635:JEY196635 JOT196635:JOU196635 JYP196635:JYQ196635 KIL196635:KIM196635 KSH196635:KSI196635 LCD196635:LCE196635 LLZ196635:LMA196635 LVV196635:LVW196635 MFR196635:MFS196635 MPN196635:MPO196635 MZJ196635:MZK196635 NJF196635:NJG196635 NTB196635:NTC196635 OCX196635:OCY196635 OMT196635:OMU196635 OWP196635:OWQ196635 PGL196635:PGM196635 PQH196635:PQI196635 QAD196635:QAE196635 QJZ196635:QKA196635 QTV196635:QTW196635 RDR196635:RDS196635 RNN196635:RNO196635 RXJ196635:RXK196635 SHF196635:SHG196635 SRB196635:SRC196635 TAX196635:TAY196635 TKT196635:TKU196635 TUP196635:TUQ196635 UEL196635:UEM196635 UOH196635:UOI196635 UYD196635:UYE196635 VHZ196635:VIA196635 VRV196635:VRW196635 WBR196635:WBS196635 WLN196635:WLO196635 WVJ196635:WVK196635 B262171:C262171 IX262171:IY262171 ST262171:SU262171 ACP262171:ACQ262171 AML262171:AMM262171 AWH262171:AWI262171 BGD262171:BGE262171 BPZ262171:BQA262171 BZV262171:BZW262171 CJR262171:CJS262171 CTN262171:CTO262171 DDJ262171:DDK262171 DNF262171:DNG262171 DXB262171:DXC262171 EGX262171:EGY262171 EQT262171:EQU262171 FAP262171:FAQ262171 FKL262171:FKM262171 FUH262171:FUI262171 GED262171:GEE262171 GNZ262171:GOA262171 GXV262171:GXW262171 HHR262171:HHS262171 HRN262171:HRO262171 IBJ262171:IBK262171 ILF262171:ILG262171 IVB262171:IVC262171 JEX262171:JEY262171 JOT262171:JOU262171 JYP262171:JYQ262171 KIL262171:KIM262171 KSH262171:KSI262171 LCD262171:LCE262171 LLZ262171:LMA262171 LVV262171:LVW262171 MFR262171:MFS262171 MPN262171:MPO262171 MZJ262171:MZK262171 NJF262171:NJG262171 NTB262171:NTC262171 OCX262171:OCY262171 OMT262171:OMU262171 OWP262171:OWQ262171 PGL262171:PGM262171 PQH262171:PQI262171 QAD262171:QAE262171 QJZ262171:QKA262171 QTV262171:QTW262171 RDR262171:RDS262171 RNN262171:RNO262171 RXJ262171:RXK262171 SHF262171:SHG262171 SRB262171:SRC262171 TAX262171:TAY262171 TKT262171:TKU262171 TUP262171:TUQ262171 UEL262171:UEM262171 UOH262171:UOI262171 UYD262171:UYE262171 VHZ262171:VIA262171 VRV262171:VRW262171 WBR262171:WBS262171 WLN262171:WLO262171 WVJ262171:WVK262171 B327707:C327707 IX327707:IY327707 ST327707:SU327707 ACP327707:ACQ327707 AML327707:AMM327707 AWH327707:AWI327707 BGD327707:BGE327707 BPZ327707:BQA327707 BZV327707:BZW327707 CJR327707:CJS327707 CTN327707:CTO327707 DDJ327707:DDK327707 DNF327707:DNG327707 DXB327707:DXC327707 EGX327707:EGY327707 EQT327707:EQU327707 FAP327707:FAQ327707 FKL327707:FKM327707 FUH327707:FUI327707 GED327707:GEE327707 GNZ327707:GOA327707 GXV327707:GXW327707 HHR327707:HHS327707 HRN327707:HRO327707 IBJ327707:IBK327707 ILF327707:ILG327707 IVB327707:IVC327707 JEX327707:JEY327707 JOT327707:JOU327707 JYP327707:JYQ327707 KIL327707:KIM327707 KSH327707:KSI327707 LCD327707:LCE327707 LLZ327707:LMA327707 LVV327707:LVW327707 MFR327707:MFS327707 MPN327707:MPO327707 MZJ327707:MZK327707 NJF327707:NJG327707 NTB327707:NTC327707 OCX327707:OCY327707 OMT327707:OMU327707 OWP327707:OWQ327707 PGL327707:PGM327707 PQH327707:PQI327707 QAD327707:QAE327707 QJZ327707:QKA327707 QTV327707:QTW327707 RDR327707:RDS327707 RNN327707:RNO327707 RXJ327707:RXK327707 SHF327707:SHG327707 SRB327707:SRC327707 TAX327707:TAY327707 TKT327707:TKU327707 TUP327707:TUQ327707 UEL327707:UEM327707 UOH327707:UOI327707 UYD327707:UYE327707 VHZ327707:VIA327707 VRV327707:VRW327707 WBR327707:WBS327707 WLN327707:WLO327707 WVJ327707:WVK327707 B393243:C393243 IX393243:IY393243 ST393243:SU393243 ACP393243:ACQ393243 AML393243:AMM393243 AWH393243:AWI393243 BGD393243:BGE393243 BPZ393243:BQA393243 BZV393243:BZW393243 CJR393243:CJS393243 CTN393243:CTO393243 DDJ393243:DDK393243 DNF393243:DNG393243 DXB393243:DXC393243 EGX393243:EGY393243 EQT393243:EQU393243 FAP393243:FAQ393243 FKL393243:FKM393243 FUH393243:FUI393243 GED393243:GEE393243 GNZ393243:GOA393243 GXV393243:GXW393243 HHR393243:HHS393243 HRN393243:HRO393243 IBJ393243:IBK393243 ILF393243:ILG393243 IVB393243:IVC393243 JEX393243:JEY393243 JOT393243:JOU393243 JYP393243:JYQ393243 KIL393243:KIM393243 KSH393243:KSI393243 LCD393243:LCE393243 LLZ393243:LMA393243 LVV393243:LVW393243 MFR393243:MFS393243 MPN393243:MPO393243 MZJ393243:MZK393243 NJF393243:NJG393243 NTB393243:NTC393243 OCX393243:OCY393243 OMT393243:OMU393243 OWP393243:OWQ393243 PGL393243:PGM393243 PQH393243:PQI393243 QAD393243:QAE393243 QJZ393243:QKA393243 QTV393243:QTW393243 RDR393243:RDS393243 RNN393243:RNO393243 RXJ393243:RXK393243 SHF393243:SHG393243 SRB393243:SRC393243 TAX393243:TAY393243 TKT393243:TKU393243 TUP393243:TUQ393243 UEL393243:UEM393243 UOH393243:UOI393243 UYD393243:UYE393243 VHZ393243:VIA393243 VRV393243:VRW393243 WBR393243:WBS393243 WLN393243:WLO393243 WVJ393243:WVK393243 B458779:C458779 IX458779:IY458779 ST458779:SU458779 ACP458779:ACQ458779 AML458779:AMM458779 AWH458779:AWI458779 BGD458779:BGE458779 BPZ458779:BQA458779 BZV458779:BZW458779 CJR458779:CJS458779 CTN458779:CTO458779 DDJ458779:DDK458779 DNF458779:DNG458779 DXB458779:DXC458779 EGX458779:EGY458779 EQT458779:EQU458779 FAP458779:FAQ458779 FKL458779:FKM458779 FUH458779:FUI458779 GED458779:GEE458779 GNZ458779:GOA458779 GXV458779:GXW458779 HHR458779:HHS458779 HRN458779:HRO458779 IBJ458779:IBK458779 ILF458779:ILG458779 IVB458779:IVC458779 JEX458779:JEY458779 JOT458779:JOU458779 JYP458779:JYQ458779 KIL458779:KIM458779 KSH458779:KSI458779 LCD458779:LCE458779 LLZ458779:LMA458779 LVV458779:LVW458779 MFR458779:MFS458779 MPN458779:MPO458779 MZJ458779:MZK458779 NJF458779:NJG458779 NTB458779:NTC458779 OCX458779:OCY458779 OMT458779:OMU458779 OWP458779:OWQ458779 PGL458779:PGM458779 PQH458779:PQI458779 QAD458779:QAE458779 QJZ458779:QKA458779 QTV458779:QTW458779 RDR458779:RDS458779 RNN458779:RNO458779 RXJ458779:RXK458779 SHF458779:SHG458779 SRB458779:SRC458779 TAX458779:TAY458779 TKT458779:TKU458779 TUP458779:TUQ458779 UEL458779:UEM458779 UOH458779:UOI458779 UYD458779:UYE458779 VHZ458779:VIA458779 VRV458779:VRW458779 WBR458779:WBS458779 WLN458779:WLO458779 WVJ458779:WVK458779 B524315:C524315 IX524315:IY524315 ST524315:SU524315 ACP524315:ACQ524315 AML524315:AMM524315 AWH524315:AWI524315 BGD524315:BGE524315 BPZ524315:BQA524315 BZV524315:BZW524315 CJR524315:CJS524315 CTN524315:CTO524315 DDJ524315:DDK524315 DNF524315:DNG524315 DXB524315:DXC524315 EGX524315:EGY524315 EQT524315:EQU524315 FAP524315:FAQ524315 FKL524315:FKM524315 FUH524315:FUI524315 GED524315:GEE524315 GNZ524315:GOA524315 GXV524315:GXW524315 HHR524315:HHS524315 HRN524315:HRO524315 IBJ524315:IBK524315 ILF524315:ILG524315 IVB524315:IVC524315 JEX524315:JEY524315 JOT524315:JOU524315 JYP524315:JYQ524315 KIL524315:KIM524315 KSH524315:KSI524315 LCD524315:LCE524315 LLZ524315:LMA524315 LVV524315:LVW524315 MFR524315:MFS524315 MPN524315:MPO524315 MZJ524315:MZK524315 NJF524315:NJG524315 NTB524315:NTC524315 OCX524315:OCY524315 OMT524315:OMU524315 OWP524315:OWQ524315 PGL524315:PGM524315 PQH524315:PQI524315 QAD524315:QAE524315 QJZ524315:QKA524315 QTV524315:QTW524315 RDR524315:RDS524315 RNN524315:RNO524315 RXJ524315:RXK524315 SHF524315:SHG524315 SRB524315:SRC524315 TAX524315:TAY524315 TKT524315:TKU524315 TUP524315:TUQ524315 UEL524315:UEM524315 UOH524315:UOI524315 UYD524315:UYE524315 VHZ524315:VIA524315 VRV524315:VRW524315 WBR524315:WBS524315 WLN524315:WLO524315 WVJ524315:WVK524315 B589851:C589851 IX589851:IY589851 ST589851:SU589851 ACP589851:ACQ589851 AML589851:AMM589851 AWH589851:AWI589851 BGD589851:BGE589851 BPZ589851:BQA589851 BZV589851:BZW589851 CJR589851:CJS589851 CTN589851:CTO589851 DDJ589851:DDK589851 DNF589851:DNG589851 DXB589851:DXC589851 EGX589851:EGY589851 EQT589851:EQU589851 FAP589851:FAQ589851 FKL589851:FKM589851 FUH589851:FUI589851 GED589851:GEE589851 GNZ589851:GOA589851 GXV589851:GXW589851 HHR589851:HHS589851 HRN589851:HRO589851 IBJ589851:IBK589851 ILF589851:ILG589851 IVB589851:IVC589851 JEX589851:JEY589851 JOT589851:JOU589851 JYP589851:JYQ589851 KIL589851:KIM589851 KSH589851:KSI589851 LCD589851:LCE589851 LLZ589851:LMA589851 LVV589851:LVW589851 MFR589851:MFS589851 MPN589851:MPO589851 MZJ589851:MZK589851 NJF589851:NJG589851 NTB589851:NTC589851 OCX589851:OCY589851 OMT589851:OMU589851 OWP589851:OWQ589851 PGL589851:PGM589851 PQH589851:PQI589851 QAD589851:QAE589851 QJZ589851:QKA589851 QTV589851:QTW589851 RDR589851:RDS589851 RNN589851:RNO589851 RXJ589851:RXK589851 SHF589851:SHG589851 SRB589851:SRC589851 TAX589851:TAY589851 TKT589851:TKU589851 TUP589851:TUQ589851 UEL589851:UEM589851 UOH589851:UOI589851 UYD589851:UYE589851 VHZ589851:VIA589851 VRV589851:VRW589851 WBR589851:WBS589851 WLN589851:WLO589851 WVJ589851:WVK589851 B655387:C655387 IX655387:IY655387 ST655387:SU655387 ACP655387:ACQ655387 AML655387:AMM655387 AWH655387:AWI655387 BGD655387:BGE655387 BPZ655387:BQA655387 BZV655387:BZW655387 CJR655387:CJS655387 CTN655387:CTO655387 DDJ655387:DDK655387 DNF655387:DNG655387 DXB655387:DXC655387 EGX655387:EGY655387 EQT655387:EQU655387 FAP655387:FAQ655387 FKL655387:FKM655387 FUH655387:FUI655387 GED655387:GEE655387 GNZ655387:GOA655387 GXV655387:GXW655387 HHR655387:HHS655387 HRN655387:HRO655387 IBJ655387:IBK655387 ILF655387:ILG655387 IVB655387:IVC655387 JEX655387:JEY655387 JOT655387:JOU655387 JYP655387:JYQ655387 KIL655387:KIM655387 KSH655387:KSI655387 LCD655387:LCE655387 LLZ655387:LMA655387 LVV655387:LVW655387 MFR655387:MFS655387 MPN655387:MPO655387 MZJ655387:MZK655387 NJF655387:NJG655387 NTB655387:NTC655387 OCX655387:OCY655387 OMT655387:OMU655387 OWP655387:OWQ655387 PGL655387:PGM655387 PQH655387:PQI655387 QAD655387:QAE655387 QJZ655387:QKA655387 QTV655387:QTW655387 RDR655387:RDS655387 RNN655387:RNO655387 RXJ655387:RXK655387 SHF655387:SHG655387 SRB655387:SRC655387 TAX655387:TAY655387 TKT655387:TKU655387 TUP655387:TUQ655387 UEL655387:UEM655387 UOH655387:UOI655387 UYD655387:UYE655387 VHZ655387:VIA655387 VRV655387:VRW655387 WBR655387:WBS655387 WLN655387:WLO655387 WVJ655387:WVK655387 B720923:C720923 IX720923:IY720923 ST720923:SU720923 ACP720923:ACQ720923 AML720923:AMM720923 AWH720923:AWI720923 BGD720923:BGE720923 BPZ720923:BQA720923 BZV720923:BZW720923 CJR720923:CJS720923 CTN720923:CTO720923 DDJ720923:DDK720923 DNF720923:DNG720923 DXB720923:DXC720923 EGX720923:EGY720923 EQT720923:EQU720923 FAP720923:FAQ720923 FKL720923:FKM720923 FUH720923:FUI720923 GED720923:GEE720923 GNZ720923:GOA720923 GXV720923:GXW720923 HHR720923:HHS720923 HRN720923:HRO720923 IBJ720923:IBK720923 ILF720923:ILG720923 IVB720923:IVC720923 JEX720923:JEY720923 JOT720923:JOU720923 JYP720923:JYQ720923 KIL720923:KIM720923 KSH720923:KSI720923 LCD720923:LCE720923 LLZ720923:LMA720923 LVV720923:LVW720923 MFR720923:MFS720923 MPN720923:MPO720923 MZJ720923:MZK720923 NJF720923:NJG720923 NTB720923:NTC720923 OCX720923:OCY720923 OMT720923:OMU720923 OWP720923:OWQ720923 PGL720923:PGM720923 PQH720923:PQI720923 QAD720923:QAE720923 QJZ720923:QKA720923 QTV720923:QTW720923 RDR720923:RDS720923 RNN720923:RNO720923 RXJ720923:RXK720923 SHF720923:SHG720923 SRB720923:SRC720923 TAX720923:TAY720923 TKT720923:TKU720923 TUP720923:TUQ720923 UEL720923:UEM720923 UOH720923:UOI720923 UYD720923:UYE720923 VHZ720923:VIA720923 VRV720923:VRW720923 WBR720923:WBS720923 WLN720923:WLO720923 WVJ720923:WVK720923 B786459:C786459 IX786459:IY786459 ST786459:SU786459 ACP786459:ACQ786459 AML786459:AMM786459 AWH786459:AWI786459 BGD786459:BGE786459 BPZ786459:BQA786459 BZV786459:BZW786459 CJR786459:CJS786459 CTN786459:CTO786459 DDJ786459:DDK786459 DNF786459:DNG786459 DXB786459:DXC786459 EGX786459:EGY786459 EQT786459:EQU786459 FAP786459:FAQ786459 FKL786459:FKM786459 FUH786459:FUI786459 GED786459:GEE786459 GNZ786459:GOA786459 GXV786459:GXW786459 HHR786459:HHS786459 HRN786459:HRO786459 IBJ786459:IBK786459 ILF786459:ILG786459 IVB786459:IVC786459 JEX786459:JEY786459 JOT786459:JOU786459 JYP786459:JYQ786459 KIL786459:KIM786459 KSH786459:KSI786459 LCD786459:LCE786459 LLZ786459:LMA786459 LVV786459:LVW786459 MFR786459:MFS786459 MPN786459:MPO786459 MZJ786459:MZK786459 NJF786459:NJG786459 NTB786459:NTC786459 OCX786459:OCY786459 OMT786459:OMU786459 OWP786459:OWQ786459 PGL786459:PGM786459 PQH786459:PQI786459 QAD786459:QAE786459 QJZ786459:QKA786459 QTV786459:QTW786459 RDR786459:RDS786459 RNN786459:RNO786459 RXJ786459:RXK786459 SHF786459:SHG786459 SRB786459:SRC786459 TAX786459:TAY786459 TKT786459:TKU786459 TUP786459:TUQ786459 UEL786459:UEM786459 UOH786459:UOI786459 UYD786459:UYE786459 VHZ786459:VIA786459 VRV786459:VRW786459 WBR786459:WBS786459 WLN786459:WLO786459 WVJ786459:WVK786459 B851995:C851995 IX851995:IY851995 ST851995:SU851995 ACP851995:ACQ851995 AML851995:AMM851995 AWH851995:AWI851995 BGD851995:BGE851995 BPZ851995:BQA851995 BZV851995:BZW851995 CJR851995:CJS851995 CTN851995:CTO851995 DDJ851995:DDK851995 DNF851995:DNG851995 DXB851995:DXC851995 EGX851995:EGY851995 EQT851995:EQU851995 FAP851995:FAQ851995 FKL851995:FKM851995 FUH851995:FUI851995 GED851995:GEE851995 GNZ851995:GOA851995 GXV851995:GXW851995 HHR851995:HHS851995 HRN851995:HRO851995 IBJ851995:IBK851995 ILF851995:ILG851995 IVB851995:IVC851995 JEX851995:JEY851995 JOT851995:JOU851995 JYP851995:JYQ851995 KIL851995:KIM851995 KSH851995:KSI851995 LCD851995:LCE851995 LLZ851995:LMA851995 LVV851995:LVW851995 MFR851995:MFS851995 MPN851995:MPO851995 MZJ851995:MZK851995 NJF851995:NJG851995 NTB851995:NTC851995 OCX851995:OCY851995 OMT851995:OMU851995 OWP851995:OWQ851995 PGL851995:PGM851995 PQH851995:PQI851995 QAD851995:QAE851995 QJZ851995:QKA851995 QTV851995:QTW851995 RDR851995:RDS851995 RNN851995:RNO851995 RXJ851995:RXK851995 SHF851995:SHG851995 SRB851995:SRC851995 TAX851995:TAY851995 TKT851995:TKU851995 TUP851995:TUQ851995 UEL851995:UEM851995 UOH851995:UOI851995 UYD851995:UYE851995 VHZ851995:VIA851995 VRV851995:VRW851995 WBR851995:WBS851995 WLN851995:WLO851995 WVJ851995:WVK851995 B917531:C917531 IX917531:IY917531 ST917531:SU917531 ACP917531:ACQ917531 AML917531:AMM917531 AWH917531:AWI917531 BGD917531:BGE917531 BPZ917531:BQA917531 BZV917531:BZW917531 CJR917531:CJS917531 CTN917531:CTO917531 DDJ917531:DDK917531 DNF917531:DNG917531 DXB917531:DXC917531 EGX917531:EGY917531 EQT917531:EQU917531 FAP917531:FAQ917531 FKL917531:FKM917531 FUH917531:FUI917531 GED917531:GEE917531 GNZ917531:GOA917531 GXV917531:GXW917531 HHR917531:HHS917531 HRN917531:HRO917531 IBJ917531:IBK917531 ILF917531:ILG917531 IVB917531:IVC917531 JEX917531:JEY917531 JOT917531:JOU917531 JYP917531:JYQ917531 KIL917531:KIM917531 KSH917531:KSI917531 LCD917531:LCE917531 LLZ917531:LMA917531 LVV917531:LVW917531 MFR917531:MFS917531 MPN917531:MPO917531 MZJ917531:MZK917531 NJF917531:NJG917531 NTB917531:NTC917531 OCX917531:OCY917531 OMT917531:OMU917531 OWP917531:OWQ917531 PGL917531:PGM917531 PQH917531:PQI917531 QAD917531:QAE917531 QJZ917531:QKA917531 QTV917531:QTW917531 RDR917531:RDS917531 RNN917531:RNO917531 RXJ917531:RXK917531 SHF917531:SHG917531 SRB917531:SRC917531 TAX917531:TAY917531 TKT917531:TKU917531 TUP917531:TUQ917531 UEL917531:UEM917531 UOH917531:UOI917531 UYD917531:UYE917531 VHZ917531:VIA917531 VRV917531:VRW917531 WBR917531:WBS917531 WLN917531:WLO917531 WVJ917531:WVK917531 B983067:C983067 IX983067:IY983067 ST983067:SU983067 ACP983067:ACQ983067 AML983067:AMM983067 AWH983067:AWI983067 BGD983067:BGE983067 BPZ983067:BQA983067 BZV983067:BZW983067 CJR983067:CJS983067 CTN983067:CTO983067 DDJ983067:DDK983067 DNF983067:DNG983067 DXB983067:DXC983067 EGX983067:EGY983067 EQT983067:EQU983067 FAP983067:FAQ983067 FKL983067:FKM983067 FUH983067:FUI983067 GED983067:GEE983067 GNZ983067:GOA983067 GXV983067:GXW983067 HHR983067:HHS983067 HRN983067:HRO983067 IBJ983067:IBK983067 ILF983067:ILG983067 IVB983067:IVC983067 JEX983067:JEY983067 JOT983067:JOU983067 JYP983067:JYQ983067 KIL983067:KIM983067 KSH983067:KSI983067 LCD983067:LCE983067 LLZ983067:LMA983067 LVV983067:LVW983067 MFR983067:MFS983067 MPN983067:MPO983067 MZJ983067:MZK983067 NJF983067:NJG983067 NTB983067:NTC983067 OCX983067:OCY983067 OMT983067:OMU983067 OWP983067:OWQ983067 PGL983067:PGM983067 PQH983067:PQI983067 QAD983067:QAE983067 QJZ983067:QKA983067 QTV983067:QTW983067 RDR983067:RDS983067 RNN983067:RNO983067 RXJ983067:RXK983067 SHF983067:SHG983067 SRB983067:SRC983067 TAX983067:TAY983067 TKT983067:TKU983067 TUP983067:TUQ983067 UEL983067:UEM983067 UOH983067:UOI983067 UYD983067:UYE983067 VHZ983067:VIA983067 VRV983067:VRW983067 WBR983067:WBS983067 WLN983067:WLO983067 WVJ983067:WVK983067 WVJ983133:WVK983133 IX76:IY76 ST76:SU76 ACP76:ACQ76 AML76:AMM76 AWH76:AWI76 BGD76:BGE76 BPZ76:BQA76 BZV76:BZW76 CJR76:CJS76 CTN76:CTO76 DDJ76:DDK76 DNF76:DNG76 DXB76:DXC76 EGX76:EGY76 EQT76:EQU76 FAP76:FAQ76 FKL76:FKM76 FUH76:FUI76 GED76:GEE76 GNZ76:GOA76 GXV76:GXW76 HHR76:HHS76 HRN76:HRO76 IBJ76:IBK76 ILF76:ILG76 IVB76:IVC76 JEX76:JEY76 JOT76:JOU76 JYP76:JYQ76 KIL76:KIM76 KSH76:KSI76 LCD76:LCE76 LLZ76:LMA76 LVV76:LVW76 MFR76:MFS76 MPN76:MPO76 MZJ76:MZK76 NJF76:NJG76 NTB76:NTC76 OCX76:OCY76 OMT76:OMU76 OWP76:OWQ76 PGL76:PGM76 PQH76:PQI76 QAD76:QAE76 QJZ76:QKA76 QTV76:QTW76 RDR76:RDS76 RNN76:RNO76 RXJ76:RXK76 SHF76:SHG76 SRB76:SRC76 TAX76:TAY76 TKT76:TKU76 TUP76:TUQ76 UEL76:UEM76 UOH76:UOI76 UYD76:UYE76 VHZ76:VIA76 VRV76:VRW76 WBR76:WBS76 WLN76:WLO76 WVJ76:WVK76 B65612:C65612 IX65612:IY65612 ST65612:SU65612 ACP65612:ACQ65612 AML65612:AMM65612 AWH65612:AWI65612 BGD65612:BGE65612 BPZ65612:BQA65612 BZV65612:BZW65612 CJR65612:CJS65612 CTN65612:CTO65612 DDJ65612:DDK65612 DNF65612:DNG65612 DXB65612:DXC65612 EGX65612:EGY65612 EQT65612:EQU65612 FAP65612:FAQ65612 FKL65612:FKM65612 FUH65612:FUI65612 GED65612:GEE65612 GNZ65612:GOA65612 GXV65612:GXW65612 HHR65612:HHS65612 HRN65612:HRO65612 IBJ65612:IBK65612 ILF65612:ILG65612 IVB65612:IVC65612 JEX65612:JEY65612 JOT65612:JOU65612 JYP65612:JYQ65612 KIL65612:KIM65612 KSH65612:KSI65612 LCD65612:LCE65612 LLZ65612:LMA65612 LVV65612:LVW65612 MFR65612:MFS65612 MPN65612:MPO65612 MZJ65612:MZK65612 NJF65612:NJG65612 NTB65612:NTC65612 OCX65612:OCY65612 OMT65612:OMU65612 OWP65612:OWQ65612 PGL65612:PGM65612 PQH65612:PQI65612 QAD65612:QAE65612 QJZ65612:QKA65612 QTV65612:QTW65612 RDR65612:RDS65612 RNN65612:RNO65612 RXJ65612:RXK65612 SHF65612:SHG65612 SRB65612:SRC65612 TAX65612:TAY65612 TKT65612:TKU65612 TUP65612:TUQ65612 UEL65612:UEM65612 UOH65612:UOI65612 UYD65612:UYE65612 VHZ65612:VIA65612 VRV65612:VRW65612 WBR65612:WBS65612 WLN65612:WLO65612 WVJ65612:WVK65612 B131148:C131148 IX131148:IY131148 ST131148:SU131148 ACP131148:ACQ131148 AML131148:AMM131148 AWH131148:AWI131148 BGD131148:BGE131148 BPZ131148:BQA131148 BZV131148:BZW131148 CJR131148:CJS131148 CTN131148:CTO131148 DDJ131148:DDK131148 DNF131148:DNG131148 DXB131148:DXC131148 EGX131148:EGY131148 EQT131148:EQU131148 FAP131148:FAQ131148 FKL131148:FKM131148 FUH131148:FUI131148 GED131148:GEE131148 GNZ131148:GOA131148 GXV131148:GXW131148 HHR131148:HHS131148 HRN131148:HRO131148 IBJ131148:IBK131148 ILF131148:ILG131148 IVB131148:IVC131148 JEX131148:JEY131148 JOT131148:JOU131148 JYP131148:JYQ131148 KIL131148:KIM131148 KSH131148:KSI131148 LCD131148:LCE131148 LLZ131148:LMA131148 LVV131148:LVW131148 MFR131148:MFS131148 MPN131148:MPO131148 MZJ131148:MZK131148 NJF131148:NJG131148 NTB131148:NTC131148 OCX131148:OCY131148 OMT131148:OMU131148 OWP131148:OWQ131148 PGL131148:PGM131148 PQH131148:PQI131148 QAD131148:QAE131148 QJZ131148:QKA131148 QTV131148:QTW131148 RDR131148:RDS131148 RNN131148:RNO131148 RXJ131148:RXK131148 SHF131148:SHG131148 SRB131148:SRC131148 TAX131148:TAY131148 TKT131148:TKU131148 TUP131148:TUQ131148 UEL131148:UEM131148 UOH131148:UOI131148 UYD131148:UYE131148 VHZ131148:VIA131148 VRV131148:VRW131148 WBR131148:WBS131148 WLN131148:WLO131148 WVJ131148:WVK131148 B196684:C196684 IX196684:IY196684 ST196684:SU196684 ACP196684:ACQ196684 AML196684:AMM196684 AWH196684:AWI196684 BGD196684:BGE196684 BPZ196684:BQA196684 BZV196684:BZW196684 CJR196684:CJS196684 CTN196684:CTO196684 DDJ196684:DDK196684 DNF196684:DNG196684 DXB196684:DXC196684 EGX196684:EGY196684 EQT196684:EQU196684 FAP196684:FAQ196684 FKL196684:FKM196684 FUH196684:FUI196684 GED196684:GEE196684 GNZ196684:GOA196684 GXV196684:GXW196684 HHR196684:HHS196684 HRN196684:HRO196684 IBJ196684:IBK196684 ILF196684:ILG196684 IVB196684:IVC196684 JEX196684:JEY196684 JOT196684:JOU196684 JYP196684:JYQ196684 KIL196684:KIM196684 KSH196684:KSI196684 LCD196684:LCE196684 LLZ196684:LMA196684 LVV196684:LVW196684 MFR196684:MFS196684 MPN196684:MPO196684 MZJ196684:MZK196684 NJF196684:NJG196684 NTB196684:NTC196684 OCX196684:OCY196684 OMT196684:OMU196684 OWP196684:OWQ196684 PGL196684:PGM196684 PQH196684:PQI196684 QAD196684:QAE196684 QJZ196684:QKA196684 QTV196684:QTW196684 RDR196684:RDS196684 RNN196684:RNO196684 RXJ196684:RXK196684 SHF196684:SHG196684 SRB196684:SRC196684 TAX196684:TAY196684 TKT196684:TKU196684 TUP196684:TUQ196684 UEL196684:UEM196684 UOH196684:UOI196684 UYD196684:UYE196684 VHZ196684:VIA196684 VRV196684:VRW196684 WBR196684:WBS196684 WLN196684:WLO196684 WVJ196684:WVK196684 B262220:C262220 IX262220:IY262220 ST262220:SU262220 ACP262220:ACQ262220 AML262220:AMM262220 AWH262220:AWI262220 BGD262220:BGE262220 BPZ262220:BQA262220 BZV262220:BZW262220 CJR262220:CJS262220 CTN262220:CTO262220 DDJ262220:DDK262220 DNF262220:DNG262220 DXB262220:DXC262220 EGX262220:EGY262220 EQT262220:EQU262220 FAP262220:FAQ262220 FKL262220:FKM262220 FUH262220:FUI262220 GED262220:GEE262220 GNZ262220:GOA262220 GXV262220:GXW262220 HHR262220:HHS262220 HRN262220:HRO262220 IBJ262220:IBK262220 ILF262220:ILG262220 IVB262220:IVC262220 JEX262220:JEY262220 JOT262220:JOU262220 JYP262220:JYQ262220 KIL262220:KIM262220 KSH262220:KSI262220 LCD262220:LCE262220 LLZ262220:LMA262220 LVV262220:LVW262220 MFR262220:MFS262220 MPN262220:MPO262220 MZJ262220:MZK262220 NJF262220:NJG262220 NTB262220:NTC262220 OCX262220:OCY262220 OMT262220:OMU262220 OWP262220:OWQ262220 PGL262220:PGM262220 PQH262220:PQI262220 QAD262220:QAE262220 QJZ262220:QKA262220 QTV262220:QTW262220 RDR262220:RDS262220 RNN262220:RNO262220 RXJ262220:RXK262220 SHF262220:SHG262220 SRB262220:SRC262220 TAX262220:TAY262220 TKT262220:TKU262220 TUP262220:TUQ262220 UEL262220:UEM262220 UOH262220:UOI262220 UYD262220:UYE262220 VHZ262220:VIA262220 VRV262220:VRW262220 WBR262220:WBS262220 WLN262220:WLO262220 WVJ262220:WVK262220 B327756:C327756 IX327756:IY327756 ST327756:SU327756 ACP327756:ACQ327756 AML327756:AMM327756 AWH327756:AWI327756 BGD327756:BGE327756 BPZ327756:BQA327756 BZV327756:BZW327756 CJR327756:CJS327756 CTN327756:CTO327756 DDJ327756:DDK327756 DNF327756:DNG327756 DXB327756:DXC327756 EGX327756:EGY327756 EQT327756:EQU327756 FAP327756:FAQ327756 FKL327756:FKM327756 FUH327756:FUI327756 GED327756:GEE327756 GNZ327756:GOA327756 GXV327756:GXW327756 HHR327756:HHS327756 HRN327756:HRO327756 IBJ327756:IBK327756 ILF327756:ILG327756 IVB327756:IVC327756 JEX327756:JEY327756 JOT327756:JOU327756 JYP327756:JYQ327756 KIL327756:KIM327756 KSH327756:KSI327756 LCD327756:LCE327756 LLZ327756:LMA327756 LVV327756:LVW327756 MFR327756:MFS327756 MPN327756:MPO327756 MZJ327756:MZK327756 NJF327756:NJG327756 NTB327756:NTC327756 OCX327756:OCY327756 OMT327756:OMU327756 OWP327756:OWQ327756 PGL327756:PGM327756 PQH327756:PQI327756 QAD327756:QAE327756 QJZ327756:QKA327756 QTV327756:QTW327756 RDR327756:RDS327756 RNN327756:RNO327756 RXJ327756:RXK327756 SHF327756:SHG327756 SRB327756:SRC327756 TAX327756:TAY327756 TKT327756:TKU327756 TUP327756:TUQ327756 UEL327756:UEM327756 UOH327756:UOI327756 UYD327756:UYE327756 VHZ327756:VIA327756 VRV327756:VRW327756 WBR327756:WBS327756 WLN327756:WLO327756 WVJ327756:WVK327756 B393292:C393292 IX393292:IY393292 ST393292:SU393292 ACP393292:ACQ393292 AML393292:AMM393292 AWH393292:AWI393292 BGD393292:BGE393292 BPZ393292:BQA393292 BZV393292:BZW393292 CJR393292:CJS393292 CTN393292:CTO393292 DDJ393292:DDK393292 DNF393292:DNG393292 DXB393292:DXC393292 EGX393292:EGY393292 EQT393292:EQU393292 FAP393292:FAQ393292 FKL393292:FKM393292 FUH393292:FUI393292 GED393292:GEE393292 GNZ393292:GOA393292 GXV393292:GXW393292 HHR393292:HHS393292 HRN393292:HRO393292 IBJ393292:IBK393292 ILF393292:ILG393292 IVB393292:IVC393292 JEX393292:JEY393292 JOT393292:JOU393292 JYP393292:JYQ393292 KIL393292:KIM393292 KSH393292:KSI393292 LCD393292:LCE393292 LLZ393292:LMA393292 LVV393292:LVW393292 MFR393292:MFS393292 MPN393292:MPO393292 MZJ393292:MZK393292 NJF393292:NJG393292 NTB393292:NTC393292 OCX393292:OCY393292 OMT393292:OMU393292 OWP393292:OWQ393292 PGL393292:PGM393292 PQH393292:PQI393292 QAD393292:QAE393292 QJZ393292:QKA393292 QTV393292:QTW393292 RDR393292:RDS393292 RNN393292:RNO393292 RXJ393292:RXK393292 SHF393292:SHG393292 SRB393292:SRC393292 TAX393292:TAY393292 TKT393292:TKU393292 TUP393292:TUQ393292 UEL393292:UEM393292 UOH393292:UOI393292 UYD393292:UYE393292 VHZ393292:VIA393292 VRV393292:VRW393292 WBR393292:WBS393292 WLN393292:WLO393292 WVJ393292:WVK393292 B458828:C458828 IX458828:IY458828 ST458828:SU458828 ACP458828:ACQ458828 AML458828:AMM458828 AWH458828:AWI458828 BGD458828:BGE458828 BPZ458828:BQA458828 BZV458828:BZW458828 CJR458828:CJS458828 CTN458828:CTO458828 DDJ458828:DDK458828 DNF458828:DNG458828 DXB458828:DXC458828 EGX458828:EGY458828 EQT458828:EQU458828 FAP458828:FAQ458828 FKL458828:FKM458828 FUH458828:FUI458828 GED458828:GEE458828 GNZ458828:GOA458828 GXV458828:GXW458828 HHR458828:HHS458828 HRN458828:HRO458828 IBJ458828:IBK458828 ILF458828:ILG458828 IVB458828:IVC458828 JEX458828:JEY458828 JOT458828:JOU458828 JYP458828:JYQ458828 KIL458828:KIM458828 KSH458828:KSI458828 LCD458828:LCE458828 LLZ458828:LMA458828 LVV458828:LVW458828 MFR458828:MFS458828 MPN458828:MPO458828 MZJ458828:MZK458828 NJF458828:NJG458828 NTB458828:NTC458828 OCX458828:OCY458828 OMT458828:OMU458828 OWP458828:OWQ458828 PGL458828:PGM458828 PQH458828:PQI458828 QAD458828:QAE458828 QJZ458828:QKA458828 QTV458828:QTW458828 RDR458828:RDS458828 RNN458828:RNO458828 RXJ458828:RXK458828 SHF458828:SHG458828 SRB458828:SRC458828 TAX458828:TAY458828 TKT458828:TKU458828 TUP458828:TUQ458828 UEL458828:UEM458828 UOH458828:UOI458828 UYD458828:UYE458828 VHZ458828:VIA458828 VRV458828:VRW458828 WBR458828:WBS458828 WLN458828:WLO458828 WVJ458828:WVK458828 B524364:C524364 IX524364:IY524364 ST524364:SU524364 ACP524364:ACQ524364 AML524364:AMM524364 AWH524364:AWI524364 BGD524364:BGE524364 BPZ524364:BQA524364 BZV524364:BZW524364 CJR524364:CJS524364 CTN524364:CTO524364 DDJ524364:DDK524364 DNF524364:DNG524364 DXB524364:DXC524364 EGX524364:EGY524364 EQT524364:EQU524364 FAP524364:FAQ524364 FKL524364:FKM524364 FUH524364:FUI524364 GED524364:GEE524364 GNZ524364:GOA524364 GXV524364:GXW524364 HHR524364:HHS524364 HRN524364:HRO524364 IBJ524364:IBK524364 ILF524364:ILG524364 IVB524364:IVC524364 JEX524364:JEY524364 JOT524364:JOU524364 JYP524364:JYQ524364 KIL524364:KIM524364 KSH524364:KSI524364 LCD524364:LCE524364 LLZ524364:LMA524364 LVV524364:LVW524364 MFR524364:MFS524364 MPN524364:MPO524364 MZJ524364:MZK524364 NJF524364:NJG524364 NTB524364:NTC524364 OCX524364:OCY524364 OMT524364:OMU524364 OWP524364:OWQ524364 PGL524364:PGM524364 PQH524364:PQI524364 QAD524364:QAE524364 QJZ524364:QKA524364 QTV524364:QTW524364 RDR524364:RDS524364 RNN524364:RNO524364 RXJ524364:RXK524364 SHF524364:SHG524364 SRB524364:SRC524364 TAX524364:TAY524364 TKT524364:TKU524364 TUP524364:TUQ524364 UEL524364:UEM524364 UOH524364:UOI524364 UYD524364:UYE524364 VHZ524364:VIA524364 VRV524364:VRW524364 WBR524364:WBS524364 WLN524364:WLO524364 WVJ524364:WVK524364 B589900:C589900 IX589900:IY589900 ST589900:SU589900 ACP589900:ACQ589900 AML589900:AMM589900 AWH589900:AWI589900 BGD589900:BGE589900 BPZ589900:BQA589900 BZV589900:BZW589900 CJR589900:CJS589900 CTN589900:CTO589900 DDJ589900:DDK589900 DNF589900:DNG589900 DXB589900:DXC589900 EGX589900:EGY589900 EQT589900:EQU589900 FAP589900:FAQ589900 FKL589900:FKM589900 FUH589900:FUI589900 GED589900:GEE589900 GNZ589900:GOA589900 GXV589900:GXW589900 HHR589900:HHS589900 HRN589900:HRO589900 IBJ589900:IBK589900 ILF589900:ILG589900 IVB589900:IVC589900 JEX589900:JEY589900 JOT589900:JOU589900 JYP589900:JYQ589900 KIL589900:KIM589900 KSH589900:KSI589900 LCD589900:LCE589900 LLZ589900:LMA589900 LVV589900:LVW589900 MFR589900:MFS589900 MPN589900:MPO589900 MZJ589900:MZK589900 NJF589900:NJG589900 NTB589900:NTC589900 OCX589900:OCY589900 OMT589900:OMU589900 OWP589900:OWQ589900 PGL589900:PGM589900 PQH589900:PQI589900 QAD589900:QAE589900 QJZ589900:QKA589900 QTV589900:QTW589900 RDR589900:RDS589900 RNN589900:RNO589900 RXJ589900:RXK589900 SHF589900:SHG589900 SRB589900:SRC589900 TAX589900:TAY589900 TKT589900:TKU589900 TUP589900:TUQ589900 UEL589900:UEM589900 UOH589900:UOI589900 UYD589900:UYE589900 VHZ589900:VIA589900 VRV589900:VRW589900 WBR589900:WBS589900 WLN589900:WLO589900 WVJ589900:WVK589900 B655436:C655436 IX655436:IY655436 ST655436:SU655436 ACP655436:ACQ655436 AML655436:AMM655436 AWH655436:AWI655436 BGD655436:BGE655436 BPZ655436:BQA655436 BZV655436:BZW655436 CJR655436:CJS655436 CTN655436:CTO655436 DDJ655436:DDK655436 DNF655436:DNG655436 DXB655436:DXC655436 EGX655436:EGY655436 EQT655436:EQU655436 FAP655436:FAQ655436 FKL655436:FKM655436 FUH655436:FUI655436 GED655436:GEE655436 GNZ655436:GOA655436 GXV655436:GXW655436 HHR655436:HHS655436 HRN655436:HRO655436 IBJ655436:IBK655436 ILF655436:ILG655436 IVB655436:IVC655436 JEX655436:JEY655436 JOT655436:JOU655436 JYP655436:JYQ655436 KIL655436:KIM655436 KSH655436:KSI655436 LCD655436:LCE655436 LLZ655436:LMA655436 LVV655436:LVW655436 MFR655436:MFS655436 MPN655436:MPO655436 MZJ655436:MZK655436 NJF655436:NJG655436 NTB655436:NTC655436 OCX655436:OCY655436 OMT655436:OMU655436 OWP655436:OWQ655436 PGL655436:PGM655436 PQH655436:PQI655436 QAD655436:QAE655436 QJZ655436:QKA655436 QTV655436:QTW655436 RDR655436:RDS655436 RNN655436:RNO655436 RXJ655436:RXK655436 SHF655436:SHG655436 SRB655436:SRC655436 TAX655436:TAY655436 TKT655436:TKU655436 TUP655436:TUQ655436 UEL655436:UEM655436 UOH655436:UOI655436 UYD655436:UYE655436 VHZ655436:VIA655436 VRV655436:VRW655436 WBR655436:WBS655436 WLN655436:WLO655436 WVJ655436:WVK655436 B720972:C720972 IX720972:IY720972 ST720972:SU720972 ACP720972:ACQ720972 AML720972:AMM720972 AWH720972:AWI720972 BGD720972:BGE720972 BPZ720972:BQA720972 BZV720972:BZW720972 CJR720972:CJS720972 CTN720972:CTO720972 DDJ720972:DDK720972 DNF720972:DNG720972 DXB720972:DXC720972 EGX720972:EGY720972 EQT720972:EQU720972 FAP720972:FAQ720972 FKL720972:FKM720972 FUH720972:FUI720972 GED720972:GEE720972 GNZ720972:GOA720972 GXV720972:GXW720972 HHR720972:HHS720972 HRN720972:HRO720972 IBJ720972:IBK720972 ILF720972:ILG720972 IVB720972:IVC720972 JEX720972:JEY720972 JOT720972:JOU720972 JYP720972:JYQ720972 KIL720972:KIM720972 KSH720972:KSI720972 LCD720972:LCE720972 LLZ720972:LMA720972 LVV720972:LVW720972 MFR720972:MFS720972 MPN720972:MPO720972 MZJ720972:MZK720972 NJF720972:NJG720972 NTB720972:NTC720972 OCX720972:OCY720972 OMT720972:OMU720972 OWP720972:OWQ720972 PGL720972:PGM720972 PQH720972:PQI720972 QAD720972:QAE720972 QJZ720972:QKA720972 QTV720972:QTW720972 RDR720972:RDS720972 RNN720972:RNO720972 RXJ720972:RXK720972 SHF720972:SHG720972 SRB720972:SRC720972 TAX720972:TAY720972 TKT720972:TKU720972 TUP720972:TUQ720972 UEL720972:UEM720972 UOH720972:UOI720972 UYD720972:UYE720972 VHZ720972:VIA720972 VRV720972:VRW720972 WBR720972:WBS720972 WLN720972:WLO720972 WVJ720972:WVK720972 B786508:C786508 IX786508:IY786508 ST786508:SU786508 ACP786508:ACQ786508 AML786508:AMM786508 AWH786508:AWI786508 BGD786508:BGE786508 BPZ786508:BQA786508 BZV786508:BZW786508 CJR786508:CJS786508 CTN786508:CTO786508 DDJ786508:DDK786508 DNF786508:DNG786508 DXB786508:DXC786508 EGX786508:EGY786508 EQT786508:EQU786508 FAP786508:FAQ786508 FKL786508:FKM786508 FUH786508:FUI786508 GED786508:GEE786508 GNZ786508:GOA786508 GXV786508:GXW786508 HHR786508:HHS786508 HRN786508:HRO786508 IBJ786508:IBK786508 ILF786508:ILG786508 IVB786508:IVC786508 JEX786508:JEY786508 JOT786508:JOU786508 JYP786508:JYQ786508 KIL786508:KIM786508 KSH786508:KSI786508 LCD786508:LCE786508 LLZ786508:LMA786508 LVV786508:LVW786508 MFR786508:MFS786508 MPN786508:MPO786508 MZJ786508:MZK786508 NJF786508:NJG786508 NTB786508:NTC786508 OCX786508:OCY786508 OMT786508:OMU786508 OWP786508:OWQ786508 PGL786508:PGM786508 PQH786508:PQI786508 QAD786508:QAE786508 QJZ786508:QKA786508 QTV786508:QTW786508 RDR786508:RDS786508 RNN786508:RNO786508 RXJ786508:RXK786508 SHF786508:SHG786508 SRB786508:SRC786508 TAX786508:TAY786508 TKT786508:TKU786508 TUP786508:TUQ786508 UEL786508:UEM786508 UOH786508:UOI786508 UYD786508:UYE786508 VHZ786508:VIA786508 VRV786508:VRW786508 WBR786508:WBS786508 WLN786508:WLO786508 WVJ786508:WVK786508 B852044:C852044 IX852044:IY852044 ST852044:SU852044 ACP852044:ACQ852044 AML852044:AMM852044 AWH852044:AWI852044 BGD852044:BGE852044 BPZ852044:BQA852044 BZV852044:BZW852044 CJR852044:CJS852044 CTN852044:CTO852044 DDJ852044:DDK852044 DNF852044:DNG852044 DXB852044:DXC852044 EGX852044:EGY852044 EQT852044:EQU852044 FAP852044:FAQ852044 FKL852044:FKM852044 FUH852044:FUI852044 GED852044:GEE852044 GNZ852044:GOA852044 GXV852044:GXW852044 HHR852044:HHS852044 HRN852044:HRO852044 IBJ852044:IBK852044 ILF852044:ILG852044 IVB852044:IVC852044 JEX852044:JEY852044 JOT852044:JOU852044 JYP852044:JYQ852044 KIL852044:KIM852044 KSH852044:KSI852044 LCD852044:LCE852044 LLZ852044:LMA852044 LVV852044:LVW852044 MFR852044:MFS852044 MPN852044:MPO852044 MZJ852044:MZK852044 NJF852044:NJG852044 NTB852044:NTC852044 OCX852044:OCY852044 OMT852044:OMU852044 OWP852044:OWQ852044 PGL852044:PGM852044 PQH852044:PQI852044 QAD852044:QAE852044 QJZ852044:QKA852044 QTV852044:QTW852044 RDR852044:RDS852044 RNN852044:RNO852044 RXJ852044:RXK852044 SHF852044:SHG852044 SRB852044:SRC852044 TAX852044:TAY852044 TKT852044:TKU852044 TUP852044:TUQ852044 UEL852044:UEM852044 UOH852044:UOI852044 UYD852044:UYE852044 VHZ852044:VIA852044 VRV852044:VRW852044 WBR852044:WBS852044 WLN852044:WLO852044 WVJ852044:WVK852044 B917580:C917580 IX917580:IY917580 ST917580:SU917580 ACP917580:ACQ917580 AML917580:AMM917580 AWH917580:AWI917580 BGD917580:BGE917580 BPZ917580:BQA917580 BZV917580:BZW917580 CJR917580:CJS917580 CTN917580:CTO917580 DDJ917580:DDK917580 DNF917580:DNG917580 DXB917580:DXC917580 EGX917580:EGY917580 EQT917580:EQU917580 FAP917580:FAQ917580 FKL917580:FKM917580 FUH917580:FUI917580 GED917580:GEE917580 GNZ917580:GOA917580 GXV917580:GXW917580 HHR917580:HHS917580 HRN917580:HRO917580 IBJ917580:IBK917580 ILF917580:ILG917580 IVB917580:IVC917580 JEX917580:JEY917580 JOT917580:JOU917580 JYP917580:JYQ917580 KIL917580:KIM917580 KSH917580:KSI917580 LCD917580:LCE917580 LLZ917580:LMA917580 LVV917580:LVW917580 MFR917580:MFS917580 MPN917580:MPO917580 MZJ917580:MZK917580 NJF917580:NJG917580 NTB917580:NTC917580 OCX917580:OCY917580 OMT917580:OMU917580 OWP917580:OWQ917580 PGL917580:PGM917580 PQH917580:PQI917580 QAD917580:QAE917580 QJZ917580:QKA917580 QTV917580:QTW917580 RDR917580:RDS917580 RNN917580:RNO917580 RXJ917580:RXK917580 SHF917580:SHG917580 SRB917580:SRC917580 TAX917580:TAY917580 TKT917580:TKU917580 TUP917580:TUQ917580 UEL917580:UEM917580 UOH917580:UOI917580 UYD917580:UYE917580 VHZ917580:VIA917580 VRV917580:VRW917580 WBR917580:WBS917580 WLN917580:WLO917580 WVJ917580:WVK917580 B983116:C983116 IX983116:IY983116 ST983116:SU983116 ACP983116:ACQ983116 AML983116:AMM983116 AWH983116:AWI983116 BGD983116:BGE983116 BPZ983116:BQA983116 BZV983116:BZW983116 CJR983116:CJS983116 CTN983116:CTO983116 DDJ983116:DDK983116 DNF983116:DNG983116 DXB983116:DXC983116 EGX983116:EGY983116 EQT983116:EQU983116 FAP983116:FAQ983116 FKL983116:FKM983116 FUH983116:FUI983116 GED983116:GEE983116 GNZ983116:GOA983116 GXV983116:GXW983116 HHR983116:HHS983116 HRN983116:HRO983116 IBJ983116:IBK983116 ILF983116:ILG983116 IVB983116:IVC983116 JEX983116:JEY983116 JOT983116:JOU983116 JYP983116:JYQ983116 KIL983116:KIM983116 KSH983116:KSI983116 LCD983116:LCE983116 LLZ983116:LMA983116 LVV983116:LVW983116 MFR983116:MFS983116 MPN983116:MPO983116 MZJ983116:MZK983116 NJF983116:NJG983116 NTB983116:NTC983116 OCX983116:OCY983116 OMT983116:OMU983116 OWP983116:OWQ983116 PGL983116:PGM983116 PQH983116:PQI983116 QAD983116:QAE983116 QJZ983116:QKA983116 QTV983116:QTW983116 RDR983116:RDS983116 RNN983116:RNO983116 RXJ983116:RXK983116 SHF983116:SHG983116 SRB983116:SRC983116 TAX983116:TAY983116 TKT983116:TKU983116 TUP983116:TUQ983116 UEL983116:UEM983116 UOH983116:UOI983116 UYD983116:UYE983116 VHZ983116:VIA983116 VRV983116:VRW983116 WBR983116:WBS983116 WLN983116:WLO983116 WVJ983116:WVK983116 B93:C93 IX93:IY93 ST93:SU93 ACP93:ACQ93 AML93:AMM93 AWH93:AWI93 BGD93:BGE93 BPZ93:BQA93 BZV93:BZW93 CJR93:CJS93 CTN93:CTO93 DDJ93:DDK93 DNF93:DNG93 DXB93:DXC93 EGX93:EGY93 EQT93:EQU93 FAP93:FAQ93 FKL93:FKM93 FUH93:FUI93 GED93:GEE93 GNZ93:GOA93 GXV93:GXW93 HHR93:HHS93 HRN93:HRO93 IBJ93:IBK93 ILF93:ILG93 IVB93:IVC93 JEX93:JEY93 JOT93:JOU93 JYP93:JYQ93 KIL93:KIM93 KSH93:KSI93 LCD93:LCE93 LLZ93:LMA93 LVV93:LVW93 MFR93:MFS93 MPN93:MPO93 MZJ93:MZK93 NJF93:NJG93 NTB93:NTC93 OCX93:OCY93 OMT93:OMU93 OWP93:OWQ93 PGL93:PGM93 PQH93:PQI93 QAD93:QAE93 QJZ93:QKA93 QTV93:QTW93 RDR93:RDS93 RNN93:RNO93 RXJ93:RXK93 SHF93:SHG93 SRB93:SRC93 TAX93:TAY93 TKT93:TKU93 TUP93:TUQ93 UEL93:UEM93 UOH93:UOI93 UYD93:UYE93 VHZ93:VIA93 VRV93:VRW93 WBR93:WBS93 WLN93:WLO93 WVJ93:WVK93 B65629:C65629 IX65629:IY65629 ST65629:SU65629 ACP65629:ACQ65629 AML65629:AMM65629 AWH65629:AWI65629 BGD65629:BGE65629 BPZ65629:BQA65629 BZV65629:BZW65629 CJR65629:CJS65629 CTN65629:CTO65629 DDJ65629:DDK65629 DNF65629:DNG65629 DXB65629:DXC65629 EGX65629:EGY65629 EQT65629:EQU65629 FAP65629:FAQ65629 FKL65629:FKM65629 FUH65629:FUI65629 GED65629:GEE65629 GNZ65629:GOA65629 GXV65629:GXW65629 HHR65629:HHS65629 HRN65629:HRO65629 IBJ65629:IBK65629 ILF65629:ILG65629 IVB65629:IVC65629 JEX65629:JEY65629 JOT65629:JOU65629 JYP65629:JYQ65629 KIL65629:KIM65629 KSH65629:KSI65629 LCD65629:LCE65629 LLZ65629:LMA65629 LVV65629:LVW65629 MFR65629:MFS65629 MPN65629:MPO65629 MZJ65629:MZK65629 NJF65629:NJG65629 NTB65629:NTC65629 OCX65629:OCY65629 OMT65629:OMU65629 OWP65629:OWQ65629 PGL65629:PGM65629 PQH65629:PQI65629 QAD65629:QAE65629 QJZ65629:QKA65629 QTV65629:QTW65629 RDR65629:RDS65629 RNN65629:RNO65629 RXJ65629:RXK65629 SHF65629:SHG65629 SRB65629:SRC65629 TAX65629:TAY65629 TKT65629:TKU65629 TUP65629:TUQ65629 UEL65629:UEM65629 UOH65629:UOI65629 UYD65629:UYE65629 VHZ65629:VIA65629 VRV65629:VRW65629 WBR65629:WBS65629 WLN65629:WLO65629 WVJ65629:WVK65629 B131165:C131165 IX131165:IY131165 ST131165:SU131165 ACP131165:ACQ131165 AML131165:AMM131165 AWH131165:AWI131165 BGD131165:BGE131165 BPZ131165:BQA131165 BZV131165:BZW131165 CJR131165:CJS131165 CTN131165:CTO131165 DDJ131165:DDK131165 DNF131165:DNG131165 DXB131165:DXC131165 EGX131165:EGY131165 EQT131165:EQU131165 FAP131165:FAQ131165 FKL131165:FKM131165 FUH131165:FUI131165 GED131165:GEE131165 GNZ131165:GOA131165 GXV131165:GXW131165 HHR131165:HHS131165 HRN131165:HRO131165 IBJ131165:IBK131165 ILF131165:ILG131165 IVB131165:IVC131165 JEX131165:JEY131165 JOT131165:JOU131165 JYP131165:JYQ131165 KIL131165:KIM131165 KSH131165:KSI131165 LCD131165:LCE131165 LLZ131165:LMA131165 LVV131165:LVW131165 MFR131165:MFS131165 MPN131165:MPO131165 MZJ131165:MZK131165 NJF131165:NJG131165 NTB131165:NTC131165 OCX131165:OCY131165 OMT131165:OMU131165 OWP131165:OWQ131165 PGL131165:PGM131165 PQH131165:PQI131165 QAD131165:QAE131165 QJZ131165:QKA131165 QTV131165:QTW131165 RDR131165:RDS131165 RNN131165:RNO131165 RXJ131165:RXK131165 SHF131165:SHG131165 SRB131165:SRC131165 TAX131165:TAY131165 TKT131165:TKU131165 TUP131165:TUQ131165 UEL131165:UEM131165 UOH131165:UOI131165 UYD131165:UYE131165 VHZ131165:VIA131165 VRV131165:VRW131165 WBR131165:WBS131165 WLN131165:WLO131165 WVJ131165:WVK131165 B196701:C196701 IX196701:IY196701 ST196701:SU196701 ACP196701:ACQ196701 AML196701:AMM196701 AWH196701:AWI196701 BGD196701:BGE196701 BPZ196701:BQA196701 BZV196701:BZW196701 CJR196701:CJS196701 CTN196701:CTO196701 DDJ196701:DDK196701 DNF196701:DNG196701 DXB196701:DXC196701 EGX196701:EGY196701 EQT196701:EQU196701 FAP196701:FAQ196701 FKL196701:FKM196701 FUH196701:FUI196701 GED196701:GEE196701 GNZ196701:GOA196701 GXV196701:GXW196701 HHR196701:HHS196701 HRN196701:HRO196701 IBJ196701:IBK196701 ILF196701:ILG196701 IVB196701:IVC196701 JEX196701:JEY196701 JOT196701:JOU196701 JYP196701:JYQ196701 KIL196701:KIM196701 KSH196701:KSI196701 LCD196701:LCE196701 LLZ196701:LMA196701 LVV196701:LVW196701 MFR196701:MFS196701 MPN196701:MPO196701 MZJ196701:MZK196701 NJF196701:NJG196701 NTB196701:NTC196701 OCX196701:OCY196701 OMT196701:OMU196701 OWP196701:OWQ196701 PGL196701:PGM196701 PQH196701:PQI196701 QAD196701:QAE196701 QJZ196701:QKA196701 QTV196701:QTW196701 RDR196701:RDS196701 RNN196701:RNO196701 RXJ196701:RXK196701 SHF196701:SHG196701 SRB196701:SRC196701 TAX196701:TAY196701 TKT196701:TKU196701 TUP196701:TUQ196701 UEL196701:UEM196701 UOH196701:UOI196701 UYD196701:UYE196701 VHZ196701:VIA196701 VRV196701:VRW196701 WBR196701:WBS196701 WLN196701:WLO196701 WVJ196701:WVK196701 B262237:C262237 IX262237:IY262237 ST262237:SU262237 ACP262237:ACQ262237 AML262237:AMM262237 AWH262237:AWI262237 BGD262237:BGE262237 BPZ262237:BQA262237 BZV262237:BZW262237 CJR262237:CJS262237 CTN262237:CTO262237 DDJ262237:DDK262237 DNF262237:DNG262237 DXB262237:DXC262237 EGX262237:EGY262237 EQT262237:EQU262237 FAP262237:FAQ262237 FKL262237:FKM262237 FUH262237:FUI262237 GED262237:GEE262237 GNZ262237:GOA262237 GXV262237:GXW262237 HHR262237:HHS262237 HRN262237:HRO262237 IBJ262237:IBK262237 ILF262237:ILG262237 IVB262237:IVC262237 JEX262237:JEY262237 JOT262237:JOU262237 JYP262237:JYQ262237 KIL262237:KIM262237 KSH262237:KSI262237 LCD262237:LCE262237 LLZ262237:LMA262237 LVV262237:LVW262237 MFR262237:MFS262237 MPN262237:MPO262237 MZJ262237:MZK262237 NJF262237:NJG262237 NTB262237:NTC262237 OCX262237:OCY262237 OMT262237:OMU262237 OWP262237:OWQ262237 PGL262237:PGM262237 PQH262237:PQI262237 QAD262237:QAE262237 QJZ262237:QKA262237 QTV262237:QTW262237 RDR262237:RDS262237 RNN262237:RNO262237 RXJ262237:RXK262237 SHF262237:SHG262237 SRB262237:SRC262237 TAX262237:TAY262237 TKT262237:TKU262237 TUP262237:TUQ262237 UEL262237:UEM262237 UOH262237:UOI262237 UYD262237:UYE262237 VHZ262237:VIA262237 VRV262237:VRW262237 WBR262237:WBS262237 WLN262237:WLO262237 WVJ262237:WVK262237 B327773:C327773 IX327773:IY327773 ST327773:SU327773 ACP327773:ACQ327773 AML327773:AMM327773 AWH327773:AWI327773 BGD327773:BGE327773 BPZ327773:BQA327773 BZV327773:BZW327773 CJR327773:CJS327773 CTN327773:CTO327773 DDJ327773:DDK327773 DNF327773:DNG327773 DXB327773:DXC327773 EGX327773:EGY327773 EQT327773:EQU327773 FAP327773:FAQ327773 FKL327773:FKM327773 FUH327773:FUI327773 GED327773:GEE327773 GNZ327773:GOA327773 GXV327773:GXW327773 HHR327773:HHS327773 HRN327773:HRO327773 IBJ327773:IBK327773 ILF327773:ILG327773 IVB327773:IVC327773 JEX327773:JEY327773 JOT327773:JOU327773 JYP327773:JYQ327773 KIL327773:KIM327773 KSH327773:KSI327773 LCD327773:LCE327773 LLZ327773:LMA327773 LVV327773:LVW327773 MFR327773:MFS327773 MPN327773:MPO327773 MZJ327773:MZK327773 NJF327773:NJG327773 NTB327773:NTC327773 OCX327773:OCY327773 OMT327773:OMU327773 OWP327773:OWQ327773 PGL327773:PGM327773 PQH327773:PQI327773 QAD327773:QAE327773 QJZ327773:QKA327773 QTV327773:QTW327773 RDR327773:RDS327773 RNN327773:RNO327773 RXJ327773:RXK327773 SHF327773:SHG327773 SRB327773:SRC327773 TAX327773:TAY327773 TKT327773:TKU327773 TUP327773:TUQ327773 UEL327773:UEM327773 UOH327773:UOI327773 UYD327773:UYE327773 VHZ327773:VIA327773 VRV327773:VRW327773 WBR327773:WBS327773 WLN327773:WLO327773 WVJ327773:WVK327773 B393309:C393309 IX393309:IY393309 ST393309:SU393309 ACP393309:ACQ393309 AML393309:AMM393309 AWH393309:AWI393309 BGD393309:BGE393309 BPZ393309:BQA393309 BZV393309:BZW393309 CJR393309:CJS393309 CTN393309:CTO393309 DDJ393309:DDK393309 DNF393309:DNG393309 DXB393309:DXC393309 EGX393309:EGY393309 EQT393309:EQU393309 FAP393309:FAQ393309 FKL393309:FKM393309 FUH393309:FUI393309 GED393309:GEE393309 GNZ393309:GOA393309 GXV393309:GXW393309 HHR393309:HHS393309 HRN393309:HRO393309 IBJ393309:IBK393309 ILF393309:ILG393309 IVB393309:IVC393309 JEX393309:JEY393309 JOT393309:JOU393309 JYP393309:JYQ393309 KIL393309:KIM393309 KSH393309:KSI393309 LCD393309:LCE393309 LLZ393309:LMA393309 LVV393309:LVW393309 MFR393309:MFS393309 MPN393309:MPO393309 MZJ393309:MZK393309 NJF393309:NJG393309 NTB393309:NTC393309 OCX393309:OCY393309 OMT393309:OMU393309 OWP393309:OWQ393309 PGL393309:PGM393309 PQH393309:PQI393309 QAD393309:QAE393309 QJZ393309:QKA393309 QTV393309:QTW393309 RDR393309:RDS393309 RNN393309:RNO393309 RXJ393309:RXK393309 SHF393309:SHG393309 SRB393309:SRC393309 TAX393309:TAY393309 TKT393309:TKU393309 TUP393309:TUQ393309 UEL393309:UEM393309 UOH393309:UOI393309 UYD393309:UYE393309 VHZ393309:VIA393309 VRV393309:VRW393309 WBR393309:WBS393309 WLN393309:WLO393309 WVJ393309:WVK393309 B458845:C458845 IX458845:IY458845 ST458845:SU458845 ACP458845:ACQ458845 AML458845:AMM458845 AWH458845:AWI458845 BGD458845:BGE458845 BPZ458845:BQA458845 BZV458845:BZW458845 CJR458845:CJS458845 CTN458845:CTO458845 DDJ458845:DDK458845 DNF458845:DNG458845 DXB458845:DXC458845 EGX458845:EGY458845 EQT458845:EQU458845 FAP458845:FAQ458845 FKL458845:FKM458845 FUH458845:FUI458845 GED458845:GEE458845 GNZ458845:GOA458845 GXV458845:GXW458845 HHR458845:HHS458845 HRN458845:HRO458845 IBJ458845:IBK458845 ILF458845:ILG458845 IVB458845:IVC458845 JEX458845:JEY458845 JOT458845:JOU458845 JYP458845:JYQ458845 KIL458845:KIM458845 KSH458845:KSI458845 LCD458845:LCE458845 LLZ458845:LMA458845 LVV458845:LVW458845 MFR458845:MFS458845 MPN458845:MPO458845 MZJ458845:MZK458845 NJF458845:NJG458845 NTB458845:NTC458845 OCX458845:OCY458845 OMT458845:OMU458845 OWP458845:OWQ458845 PGL458845:PGM458845 PQH458845:PQI458845 QAD458845:QAE458845 QJZ458845:QKA458845 QTV458845:QTW458845 RDR458845:RDS458845 RNN458845:RNO458845 RXJ458845:RXK458845 SHF458845:SHG458845 SRB458845:SRC458845 TAX458845:TAY458845 TKT458845:TKU458845 TUP458845:TUQ458845 UEL458845:UEM458845 UOH458845:UOI458845 UYD458845:UYE458845 VHZ458845:VIA458845 VRV458845:VRW458845 WBR458845:WBS458845 WLN458845:WLO458845 WVJ458845:WVK458845 B524381:C524381 IX524381:IY524381 ST524381:SU524381 ACP524381:ACQ524381 AML524381:AMM524381 AWH524381:AWI524381 BGD524381:BGE524381 BPZ524381:BQA524381 BZV524381:BZW524381 CJR524381:CJS524381 CTN524381:CTO524381 DDJ524381:DDK524381 DNF524381:DNG524381 DXB524381:DXC524381 EGX524381:EGY524381 EQT524381:EQU524381 FAP524381:FAQ524381 FKL524381:FKM524381 FUH524381:FUI524381 GED524381:GEE524381 GNZ524381:GOA524381 GXV524381:GXW524381 HHR524381:HHS524381 HRN524381:HRO524381 IBJ524381:IBK524381 ILF524381:ILG524381 IVB524381:IVC524381 JEX524381:JEY524381 JOT524381:JOU524381 JYP524381:JYQ524381 KIL524381:KIM524381 KSH524381:KSI524381 LCD524381:LCE524381 LLZ524381:LMA524381 LVV524381:LVW524381 MFR524381:MFS524381 MPN524381:MPO524381 MZJ524381:MZK524381 NJF524381:NJG524381 NTB524381:NTC524381 OCX524381:OCY524381 OMT524381:OMU524381 OWP524381:OWQ524381 PGL524381:PGM524381 PQH524381:PQI524381 QAD524381:QAE524381 QJZ524381:QKA524381 QTV524381:QTW524381 RDR524381:RDS524381 RNN524381:RNO524381 RXJ524381:RXK524381 SHF524381:SHG524381 SRB524381:SRC524381 TAX524381:TAY524381 TKT524381:TKU524381 TUP524381:TUQ524381 UEL524381:UEM524381 UOH524381:UOI524381 UYD524381:UYE524381 VHZ524381:VIA524381 VRV524381:VRW524381 WBR524381:WBS524381 WLN524381:WLO524381 WVJ524381:WVK524381 B589917:C589917 IX589917:IY589917 ST589917:SU589917 ACP589917:ACQ589917 AML589917:AMM589917 AWH589917:AWI589917 BGD589917:BGE589917 BPZ589917:BQA589917 BZV589917:BZW589917 CJR589917:CJS589917 CTN589917:CTO589917 DDJ589917:DDK589917 DNF589917:DNG589917 DXB589917:DXC589917 EGX589917:EGY589917 EQT589917:EQU589917 FAP589917:FAQ589917 FKL589917:FKM589917 FUH589917:FUI589917 GED589917:GEE589917 GNZ589917:GOA589917 GXV589917:GXW589917 HHR589917:HHS589917 HRN589917:HRO589917 IBJ589917:IBK589917 ILF589917:ILG589917 IVB589917:IVC589917 JEX589917:JEY589917 JOT589917:JOU589917 JYP589917:JYQ589917 KIL589917:KIM589917 KSH589917:KSI589917 LCD589917:LCE589917 LLZ589917:LMA589917 LVV589917:LVW589917 MFR589917:MFS589917 MPN589917:MPO589917 MZJ589917:MZK589917 NJF589917:NJG589917 NTB589917:NTC589917 OCX589917:OCY589917 OMT589917:OMU589917 OWP589917:OWQ589917 PGL589917:PGM589917 PQH589917:PQI589917 QAD589917:QAE589917 QJZ589917:QKA589917 QTV589917:QTW589917 RDR589917:RDS589917 RNN589917:RNO589917 RXJ589917:RXK589917 SHF589917:SHG589917 SRB589917:SRC589917 TAX589917:TAY589917 TKT589917:TKU589917 TUP589917:TUQ589917 UEL589917:UEM589917 UOH589917:UOI589917 UYD589917:UYE589917 VHZ589917:VIA589917 VRV589917:VRW589917 WBR589917:WBS589917 WLN589917:WLO589917 WVJ589917:WVK589917 B655453:C655453 IX655453:IY655453 ST655453:SU655453 ACP655453:ACQ655453 AML655453:AMM655453 AWH655453:AWI655453 BGD655453:BGE655453 BPZ655453:BQA655453 BZV655453:BZW655453 CJR655453:CJS655453 CTN655453:CTO655453 DDJ655453:DDK655453 DNF655453:DNG655453 DXB655453:DXC655453 EGX655453:EGY655453 EQT655453:EQU655453 FAP655453:FAQ655453 FKL655453:FKM655453 FUH655453:FUI655453 GED655453:GEE655453 GNZ655453:GOA655453 GXV655453:GXW655453 HHR655453:HHS655453 HRN655453:HRO655453 IBJ655453:IBK655453 ILF655453:ILG655453 IVB655453:IVC655453 JEX655453:JEY655453 JOT655453:JOU655453 JYP655453:JYQ655453 KIL655453:KIM655453 KSH655453:KSI655453 LCD655453:LCE655453 LLZ655453:LMA655453 LVV655453:LVW655453 MFR655453:MFS655453 MPN655453:MPO655453 MZJ655453:MZK655453 NJF655453:NJG655453 NTB655453:NTC655453 OCX655453:OCY655453 OMT655453:OMU655453 OWP655453:OWQ655453 PGL655453:PGM655453 PQH655453:PQI655453 QAD655453:QAE655453 QJZ655453:QKA655453 QTV655453:QTW655453 RDR655453:RDS655453 RNN655453:RNO655453 RXJ655453:RXK655453 SHF655453:SHG655453 SRB655453:SRC655453 TAX655453:TAY655453 TKT655453:TKU655453 TUP655453:TUQ655453 UEL655453:UEM655453 UOH655453:UOI655453 UYD655453:UYE655453 VHZ655453:VIA655453 VRV655453:VRW655453 WBR655453:WBS655453 WLN655453:WLO655453 WVJ655453:WVK655453 B720989:C720989 IX720989:IY720989 ST720989:SU720989 ACP720989:ACQ720989 AML720989:AMM720989 AWH720989:AWI720989 BGD720989:BGE720989 BPZ720989:BQA720989 BZV720989:BZW720989 CJR720989:CJS720989 CTN720989:CTO720989 DDJ720989:DDK720989 DNF720989:DNG720989 DXB720989:DXC720989 EGX720989:EGY720989 EQT720989:EQU720989 FAP720989:FAQ720989 FKL720989:FKM720989 FUH720989:FUI720989 GED720989:GEE720989 GNZ720989:GOA720989 GXV720989:GXW720989 HHR720989:HHS720989 HRN720989:HRO720989 IBJ720989:IBK720989 ILF720989:ILG720989 IVB720989:IVC720989 JEX720989:JEY720989 JOT720989:JOU720989 JYP720989:JYQ720989 KIL720989:KIM720989 KSH720989:KSI720989 LCD720989:LCE720989 LLZ720989:LMA720989 LVV720989:LVW720989 MFR720989:MFS720989 MPN720989:MPO720989 MZJ720989:MZK720989 NJF720989:NJG720989 NTB720989:NTC720989 OCX720989:OCY720989 OMT720989:OMU720989 OWP720989:OWQ720989 PGL720989:PGM720989 PQH720989:PQI720989 QAD720989:QAE720989 QJZ720989:QKA720989 QTV720989:QTW720989 RDR720989:RDS720989 RNN720989:RNO720989 RXJ720989:RXK720989 SHF720989:SHG720989 SRB720989:SRC720989 TAX720989:TAY720989 TKT720989:TKU720989 TUP720989:TUQ720989 UEL720989:UEM720989 UOH720989:UOI720989 UYD720989:UYE720989 VHZ720989:VIA720989 VRV720989:VRW720989 WBR720989:WBS720989 WLN720989:WLO720989 WVJ720989:WVK720989 B786525:C786525 IX786525:IY786525 ST786525:SU786525 ACP786525:ACQ786525 AML786525:AMM786525 AWH786525:AWI786525 BGD786525:BGE786525 BPZ786525:BQA786525 BZV786525:BZW786525 CJR786525:CJS786525 CTN786525:CTO786525 DDJ786525:DDK786525 DNF786525:DNG786525 DXB786525:DXC786525 EGX786525:EGY786525 EQT786525:EQU786525 FAP786525:FAQ786525 FKL786525:FKM786525 FUH786525:FUI786525 GED786525:GEE786525 GNZ786525:GOA786525 GXV786525:GXW786525 HHR786525:HHS786525 HRN786525:HRO786525 IBJ786525:IBK786525 ILF786525:ILG786525 IVB786525:IVC786525 JEX786525:JEY786525 JOT786525:JOU786525 JYP786525:JYQ786525 KIL786525:KIM786525 KSH786525:KSI786525 LCD786525:LCE786525 LLZ786525:LMA786525 LVV786525:LVW786525 MFR786525:MFS786525 MPN786525:MPO786525 MZJ786525:MZK786525 NJF786525:NJG786525 NTB786525:NTC786525 OCX786525:OCY786525 OMT786525:OMU786525 OWP786525:OWQ786525 PGL786525:PGM786525 PQH786525:PQI786525 QAD786525:QAE786525 QJZ786525:QKA786525 QTV786525:QTW786525 RDR786525:RDS786525 RNN786525:RNO786525 RXJ786525:RXK786525 SHF786525:SHG786525 SRB786525:SRC786525 TAX786525:TAY786525 TKT786525:TKU786525 TUP786525:TUQ786525 UEL786525:UEM786525 UOH786525:UOI786525 UYD786525:UYE786525 VHZ786525:VIA786525 VRV786525:VRW786525 WBR786525:WBS786525 WLN786525:WLO786525 WVJ786525:WVK786525 B852061:C852061 IX852061:IY852061 ST852061:SU852061 ACP852061:ACQ852061 AML852061:AMM852061 AWH852061:AWI852061 BGD852061:BGE852061 BPZ852061:BQA852061 BZV852061:BZW852061 CJR852061:CJS852061 CTN852061:CTO852061 DDJ852061:DDK852061 DNF852061:DNG852061 DXB852061:DXC852061 EGX852061:EGY852061 EQT852061:EQU852061 FAP852061:FAQ852061 FKL852061:FKM852061 FUH852061:FUI852061 GED852061:GEE852061 GNZ852061:GOA852061 GXV852061:GXW852061 HHR852061:HHS852061 HRN852061:HRO852061 IBJ852061:IBK852061 ILF852061:ILG852061 IVB852061:IVC852061 JEX852061:JEY852061 JOT852061:JOU852061 JYP852061:JYQ852061 KIL852061:KIM852061 KSH852061:KSI852061 LCD852061:LCE852061 LLZ852061:LMA852061 LVV852061:LVW852061 MFR852061:MFS852061 MPN852061:MPO852061 MZJ852061:MZK852061 NJF852061:NJG852061 NTB852061:NTC852061 OCX852061:OCY852061 OMT852061:OMU852061 OWP852061:OWQ852061 PGL852061:PGM852061 PQH852061:PQI852061 QAD852061:QAE852061 QJZ852061:QKA852061 QTV852061:QTW852061 RDR852061:RDS852061 RNN852061:RNO852061 RXJ852061:RXK852061 SHF852061:SHG852061 SRB852061:SRC852061 TAX852061:TAY852061 TKT852061:TKU852061 TUP852061:TUQ852061 UEL852061:UEM852061 UOH852061:UOI852061 UYD852061:UYE852061 VHZ852061:VIA852061 VRV852061:VRW852061 WBR852061:WBS852061 WLN852061:WLO852061 WVJ852061:WVK852061 B917597:C917597 IX917597:IY917597 ST917597:SU917597 ACP917597:ACQ917597 AML917597:AMM917597 AWH917597:AWI917597 BGD917597:BGE917597 BPZ917597:BQA917597 BZV917597:BZW917597 CJR917597:CJS917597 CTN917597:CTO917597 DDJ917597:DDK917597 DNF917597:DNG917597 DXB917597:DXC917597 EGX917597:EGY917597 EQT917597:EQU917597 FAP917597:FAQ917597 FKL917597:FKM917597 FUH917597:FUI917597 GED917597:GEE917597 GNZ917597:GOA917597 GXV917597:GXW917597 HHR917597:HHS917597 HRN917597:HRO917597 IBJ917597:IBK917597 ILF917597:ILG917597 IVB917597:IVC917597 JEX917597:JEY917597 JOT917597:JOU917597 JYP917597:JYQ917597 KIL917597:KIM917597 KSH917597:KSI917597 LCD917597:LCE917597 LLZ917597:LMA917597 LVV917597:LVW917597 MFR917597:MFS917597 MPN917597:MPO917597 MZJ917597:MZK917597 NJF917597:NJG917597 NTB917597:NTC917597 OCX917597:OCY917597 OMT917597:OMU917597 OWP917597:OWQ917597 PGL917597:PGM917597 PQH917597:PQI917597 QAD917597:QAE917597 QJZ917597:QKA917597 QTV917597:QTW917597 RDR917597:RDS917597 RNN917597:RNO917597 RXJ917597:RXK917597 SHF917597:SHG917597 SRB917597:SRC917597 TAX917597:TAY917597 TKT917597:TKU917597 TUP917597:TUQ917597 UEL917597:UEM917597 UOH917597:UOI917597 UYD917597:UYE917597 VHZ917597:VIA917597 VRV917597:VRW917597 WBR917597:WBS917597 WLN917597:WLO917597 WVJ917597:WVK917597 B983133:C983133 IX983133:IY983133 ST983133:SU983133 ACP983133:ACQ983133 AML983133:AMM983133 AWH983133:AWI983133 BGD983133:BGE983133 BPZ983133:BQA983133 BZV983133:BZW983133 CJR983133:CJS983133 CTN983133:CTO983133 DDJ983133:DDK983133 DNF983133:DNG983133 DXB983133:DXC983133 EGX983133:EGY983133 EQT983133:EQU983133 FAP983133:FAQ983133 FKL983133:FKM983133 FUH983133:FUI983133 GED983133:GEE983133 GNZ983133:GOA983133 GXV983133:GXW983133 HHR983133:HHS983133 HRN983133:HRO983133 IBJ983133:IBK983133 ILF983133:ILG983133 IVB983133:IVC983133 JEX983133:JEY983133 JOT983133:JOU983133 JYP983133:JYQ983133 KIL983133:KIM983133 KSH983133:KSI983133 LCD983133:LCE983133 LLZ983133:LMA983133 LVV983133:LVW983133 MFR983133:MFS983133 MPN983133:MPO983133 MZJ983133:MZK983133 NJF983133:NJG983133 NTB983133:NTC983133 OCX983133:OCY983133 OMT983133:OMU983133 OWP983133:OWQ983133 PGL983133:PGM983133 PQH983133:PQI983133 QAD983133:QAE983133 QJZ983133:QKA983133 QTV983133:QTW983133 RDR983133:RDS983133 RNN983133:RNO983133 RXJ983133:RXK983133 SHF983133:SHG983133 SRB983133:SRC983133 TAX983133:TAY983133 TKT983133:TKU983133 TUP983133:TUQ983133 UEL983133:UEM983133 UOH983133:UOI983133 UYD983133:UYE983133 VHZ983133:VIA983133 VRV983133:VRW983133 WBR983133:WBS983133 WLN983133:WLO983133 B76:C76">
      <formula1>$R$70:$R$72</formula1>
    </dataValidation>
    <dataValidation type="list" allowBlank="1" sqref="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WVJ983132:WVK983132 IX75:IY75 ST75:SU75 ACP75:ACQ75 AML75:AMM75 AWH75:AWI75 BGD75:BGE75 BPZ75:BQA75 BZV75:BZW75 CJR75:CJS75 CTN75:CTO75 DDJ75:DDK75 DNF75:DNG75 DXB75:DXC75 EGX75:EGY75 EQT75:EQU75 FAP75:FAQ75 FKL75:FKM75 FUH75:FUI75 GED75:GEE75 GNZ75:GOA75 GXV75:GXW75 HHR75:HHS75 HRN75:HRO75 IBJ75:IBK75 ILF75:ILG75 IVB75:IVC75 JEX75:JEY75 JOT75:JOU75 JYP75:JYQ75 KIL75:KIM75 KSH75:KSI75 LCD75:LCE75 LLZ75:LMA75 LVV75:LVW75 MFR75:MFS75 MPN75:MPO75 MZJ75:MZK75 NJF75:NJG75 NTB75:NTC75 OCX75:OCY75 OMT75:OMU75 OWP75:OWQ75 PGL75:PGM75 PQH75:PQI75 QAD75:QAE75 QJZ75:QKA75 QTV75:QTW75 RDR75:RDS75 RNN75:RNO75 RXJ75:RXK75 SHF75:SHG75 SRB75:SRC75 TAX75:TAY75 TKT75:TKU75 TUP75:TUQ75 UEL75:UEM75 UOH75:UOI75 UYD75:UYE75 VHZ75:VIA75 VRV75:VRW75 WBR75:WBS75 WLN75:WLO75 WVJ75:WVK75 B65611:C65611 IX65611:IY65611 ST65611:SU65611 ACP65611:ACQ65611 AML65611:AMM65611 AWH65611:AWI65611 BGD65611:BGE65611 BPZ65611:BQA65611 BZV65611:BZW65611 CJR65611:CJS65611 CTN65611:CTO65611 DDJ65611:DDK65611 DNF65611:DNG65611 DXB65611:DXC65611 EGX65611:EGY65611 EQT65611:EQU65611 FAP65611:FAQ65611 FKL65611:FKM65611 FUH65611:FUI65611 GED65611:GEE65611 GNZ65611:GOA65611 GXV65611:GXW65611 HHR65611:HHS65611 HRN65611:HRO65611 IBJ65611:IBK65611 ILF65611:ILG65611 IVB65611:IVC65611 JEX65611:JEY65611 JOT65611:JOU65611 JYP65611:JYQ65611 KIL65611:KIM65611 KSH65611:KSI65611 LCD65611:LCE65611 LLZ65611:LMA65611 LVV65611:LVW65611 MFR65611:MFS65611 MPN65611:MPO65611 MZJ65611:MZK65611 NJF65611:NJG65611 NTB65611:NTC65611 OCX65611:OCY65611 OMT65611:OMU65611 OWP65611:OWQ65611 PGL65611:PGM65611 PQH65611:PQI65611 QAD65611:QAE65611 QJZ65611:QKA65611 QTV65611:QTW65611 RDR65611:RDS65611 RNN65611:RNO65611 RXJ65611:RXK65611 SHF65611:SHG65611 SRB65611:SRC65611 TAX65611:TAY65611 TKT65611:TKU65611 TUP65611:TUQ65611 UEL65611:UEM65611 UOH65611:UOI65611 UYD65611:UYE65611 VHZ65611:VIA65611 VRV65611:VRW65611 WBR65611:WBS65611 WLN65611:WLO65611 WVJ65611:WVK65611 B131147:C131147 IX131147:IY131147 ST131147:SU131147 ACP131147:ACQ131147 AML131147:AMM131147 AWH131147:AWI131147 BGD131147:BGE131147 BPZ131147:BQA131147 BZV131147:BZW131147 CJR131147:CJS131147 CTN131147:CTO131147 DDJ131147:DDK131147 DNF131147:DNG131147 DXB131147:DXC131147 EGX131147:EGY131147 EQT131147:EQU131147 FAP131147:FAQ131147 FKL131147:FKM131147 FUH131147:FUI131147 GED131147:GEE131147 GNZ131147:GOA131147 GXV131147:GXW131147 HHR131147:HHS131147 HRN131147:HRO131147 IBJ131147:IBK131147 ILF131147:ILG131147 IVB131147:IVC131147 JEX131147:JEY131147 JOT131147:JOU131147 JYP131147:JYQ131147 KIL131147:KIM131147 KSH131147:KSI131147 LCD131147:LCE131147 LLZ131147:LMA131147 LVV131147:LVW131147 MFR131147:MFS131147 MPN131147:MPO131147 MZJ131147:MZK131147 NJF131147:NJG131147 NTB131147:NTC131147 OCX131147:OCY131147 OMT131147:OMU131147 OWP131147:OWQ131147 PGL131147:PGM131147 PQH131147:PQI131147 QAD131147:QAE131147 QJZ131147:QKA131147 QTV131147:QTW131147 RDR131147:RDS131147 RNN131147:RNO131147 RXJ131147:RXK131147 SHF131147:SHG131147 SRB131147:SRC131147 TAX131147:TAY131147 TKT131147:TKU131147 TUP131147:TUQ131147 UEL131147:UEM131147 UOH131147:UOI131147 UYD131147:UYE131147 VHZ131147:VIA131147 VRV131147:VRW131147 WBR131147:WBS131147 WLN131147:WLO131147 WVJ131147:WVK131147 B196683:C196683 IX196683:IY196683 ST196683:SU196683 ACP196683:ACQ196683 AML196683:AMM196683 AWH196683:AWI196683 BGD196683:BGE196683 BPZ196683:BQA196683 BZV196683:BZW196683 CJR196683:CJS196683 CTN196683:CTO196683 DDJ196683:DDK196683 DNF196683:DNG196683 DXB196683:DXC196683 EGX196683:EGY196683 EQT196683:EQU196683 FAP196683:FAQ196683 FKL196683:FKM196683 FUH196683:FUI196683 GED196683:GEE196683 GNZ196683:GOA196683 GXV196683:GXW196683 HHR196683:HHS196683 HRN196683:HRO196683 IBJ196683:IBK196683 ILF196683:ILG196683 IVB196683:IVC196683 JEX196683:JEY196683 JOT196683:JOU196683 JYP196683:JYQ196683 KIL196683:KIM196683 KSH196683:KSI196683 LCD196683:LCE196683 LLZ196683:LMA196683 LVV196683:LVW196683 MFR196683:MFS196683 MPN196683:MPO196683 MZJ196683:MZK196683 NJF196683:NJG196683 NTB196683:NTC196683 OCX196683:OCY196683 OMT196683:OMU196683 OWP196683:OWQ196683 PGL196683:PGM196683 PQH196683:PQI196683 QAD196683:QAE196683 QJZ196683:QKA196683 QTV196683:QTW196683 RDR196683:RDS196683 RNN196683:RNO196683 RXJ196683:RXK196683 SHF196683:SHG196683 SRB196683:SRC196683 TAX196683:TAY196683 TKT196683:TKU196683 TUP196683:TUQ196683 UEL196683:UEM196683 UOH196683:UOI196683 UYD196683:UYE196683 VHZ196683:VIA196683 VRV196683:VRW196683 WBR196683:WBS196683 WLN196683:WLO196683 WVJ196683:WVK196683 B262219:C262219 IX262219:IY262219 ST262219:SU262219 ACP262219:ACQ262219 AML262219:AMM262219 AWH262219:AWI262219 BGD262219:BGE262219 BPZ262219:BQA262219 BZV262219:BZW262219 CJR262219:CJS262219 CTN262219:CTO262219 DDJ262219:DDK262219 DNF262219:DNG262219 DXB262219:DXC262219 EGX262219:EGY262219 EQT262219:EQU262219 FAP262219:FAQ262219 FKL262219:FKM262219 FUH262219:FUI262219 GED262219:GEE262219 GNZ262219:GOA262219 GXV262219:GXW262219 HHR262219:HHS262219 HRN262219:HRO262219 IBJ262219:IBK262219 ILF262219:ILG262219 IVB262219:IVC262219 JEX262219:JEY262219 JOT262219:JOU262219 JYP262219:JYQ262219 KIL262219:KIM262219 KSH262219:KSI262219 LCD262219:LCE262219 LLZ262219:LMA262219 LVV262219:LVW262219 MFR262219:MFS262219 MPN262219:MPO262219 MZJ262219:MZK262219 NJF262219:NJG262219 NTB262219:NTC262219 OCX262219:OCY262219 OMT262219:OMU262219 OWP262219:OWQ262219 PGL262219:PGM262219 PQH262219:PQI262219 QAD262219:QAE262219 QJZ262219:QKA262219 QTV262219:QTW262219 RDR262219:RDS262219 RNN262219:RNO262219 RXJ262219:RXK262219 SHF262219:SHG262219 SRB262219:SRC262219 TAX262219:TAY262219 TKT262219:TKU262219 TUP262219:TUQ262219 UEL262219:UEM262219 UOH262219:UOI262219 UYD262219:UYE262219 VHZ262219:VIA262219 VRV262219:VRW262219 WBR262219:WBS262219 WLN262219:WLO262219 WVJ262219:WVK262219 B327755:C327755 IX327755:IY327755 ST327755:SU327755 ACP327755:ACQ327755 AML327755:AMM327755 AWH327755:AWI327755 BGD327755:BGE327755 BPZ327755:BQA327755 BZV327755:BZW327755 CJR327755:CJS327755 CTN327755:CTO327755 DDJ327755:DDK327755 DNF327755:DNG327755 DXB327755:DXC327755 EGX327755:EGY327755 EQT327755:EQU327755 FAP327755:FAQ327755 FKL327755:FKM327755 FUH327755:FUI327755 GED327755:GEE327755 GNZ327755:GOA327755 GXV327755:GXW327755 HHR327755:HHS327755 HRN327755:HRO327755 IBJ327755:IBK327755 ILF327755:ILG327755 IVB327755:IVC327755 JEX327755:JEY327755 JOT327755:JOU327755 JYP327755:JYQ327755 KIL327755:KIM327755 KSH327755:KSI327755 LCD327755:LCE327755 LLZ327755:LMA327755 LVV327755:LVW327755 MFR327755:MFS327755 MPN327755:MPO327755 MZJ327755:MZK327755 NJF327755:NJG327755 NTB327755:NTC327755 OCX327755:OCY327755 OMT327755:OMU327755 OWP327755:OWQ327755 PGL327755:PGM327755 PQH327755:PQI327755 QAD327755:QAE327755 QJZ327755:QKA327755 QTV327755:QTW327755 RDR327755:RDS327755 RNN327755:RNO327755 RXJ327755:RXK327755 SHF327755:SHG327755 SRB327755:SRC327755 TAX327755:TAY327755 TKT327755:TKU327755 TUP327755:TUQ327755 UEL327755:UEM327755 UOH327755:UOI327755 UYD327755:UYE327755 VHZ327755:VIA327755 VRV327755:VRW327755 WBR327755:WBS327755 WLN327755:WLO327755 WVJ327755:WVK327755 B393291:C393291 IX393291:IY393291 ST393291:SU393291 ACP393291:ACQ393291 AML393291:AMM393291 AWH393291:AWI393291 BGD393291:BGE393291 BPZ393291:BQA393291 BZV393291:BZW393291 CJR393291:CJS393291 CTN393291:CTO393291 DDJ393291:DDK393291 DNF393291:DNG393291 DXB393291:DXC393291 EGX393291:EGY393291 EQT393291:EQU393291 FAP393291:FAQ393291 FKL393291:FKM393291 FUH393291:FUI393291 GED393291:GEE393291 GNZ393291:GOA393291 GXV393291:GXW393291 HHR393291:HHS393291 HRN393291:HRO393291 IBJ393291:IBK393291 ILF393291:ILG393291 IVB393291:IVC393291 JEX393291:JEY393291 JOT393291:JOU393291 JYP393291:JYQ393291 KIL393291:KIM393291 KSH393291:KSI393291 LCD393291:LCE393291 LLZ393291:LMA393291 LVV393291:LVW393291 MFR393291:MFS393291 MPN393291:MPO393291 MZJ393291:MZK393291 NJF393291:NJG393291 NTB393291:NTC393291 OCX393291:OCY393291 OMT393291:OMU393291 OWP393291:OWQ393291 PGL393291:PGM393291 PQH393291:PQI393291 QAD393291:QAE393291 QJZ393291:QKA393291 QTV393291:QTW393291 RDR393291:RDS393291 RNN393291:RNO393291 RXJ393291:RXK393291 SHF393291:SHG393291 SRB393291:SRC393291 TAX393291:TAY393291 TKT393291:TKU393291 TUP393291:TUQ393291 UEL393291:UEM393291 UOH393291:UOI393291 UYD393291:UYE393291 VHZ393291:VIA393291 VRV393291:VRW393291 WBR393291:WBS393291 WLN393291:WLO393291 WVJ393291:WVK393291 B458827:C458827 IX458827:IY458827 ST458827:SU458827 ACP458827:ACQ458827 AML458827:AMM458827 AWH458827:AWI458827 BGD458827:BGE458827 BPZ458827:BQA458827 BZV458827:BZW458827 CJR458827:CJS458827 CTN458827:CTO458827 DDJ458827:DDK458827 DNF458827:DNG458827 DXB458827:DXC458827 EGX458827:EGY458827 EQT458827:EQU458827 FAP458827:FAQ458827 FKL458827:FKM458827 FUH458827:FUI458827 GED458827:GEE458827 GNZ458827:GOA458827 GXV458827:GXW458827 HHR458827:HHS458827 HRN458827:HRO458827 IBJ458827:IBK458827 ILF458827:ILG458827 IVB458827:IVC458827 JEX458827:JEY458827 JOT458827:JOU458827 JYP458827:JYQ458827 KIL458827:KIM458827 KSH458827:KSI458827 LCD458827:LCE458827 LLZ458827:LMA458827 LVV458827:LVW458827 MFR458827:MFS458827 MPN458827:MPO458827 MZJ458827:MZK458827 NJF458827:NJG458827 NTB458827:NTC458827 OCX458827:OCY458827 OMT458827:OMU458827 OWP458827:OWQ458827 PGL458827:PGM458827 PQH458827:PQI458827 QAD458827:QAE458827 QJZ458827:QKA458827 QTV458827:QTW458827 RDR458827:RDS458827 RNN458827:RNO458827 RXJ458827:RXK458827 SHF458827:SHG458827 SRB458827:SRC458827 TAX458827:TAY458827 TKT458827:TKU458827 TUP458827:TUQ458827 UEL458827:UEM458827 UOH458827:UOI458827 UYD458827:UYE458827 VHZ458827:VIA458827 VRV458827:VRW458827 WBR458827:WBS458827 WLN458827:WLO458827 WVJ458827:WVK458827 B524363:C524363 IX524363:IY524363 ST524363:SU524363 ACP524363:ACQ524363 AML524363:AMM524363 AWH524363:AWI524363 BGD524363:BGE524363 BPZ524363:BQA524363 BZV524363:BZW524363 CJR524363:CJS524363 CTN524363:CTO524363 DDJ524363:DDK524363 DNF524363:DNG524363 DXB524363:DXC524363 EGX524363:EGY524363 EQT524363:EQU524363 FAP524363:FAQ524363 FKL524363:FKM524363 FUH524363:FUI524363 GED524363:GEE524363 GNZ524363:GOA524363 GXV524363:GXW524363 HHR524363:HHS524363 HRN524363:HRO524363 IBJ524363:IBK524363 ILF524363:ILG524363 IVB524363:IVC524363 JEX524363:JEY524363 JOT524363:JOU524363 JYP524363:JYQ524363 KIL524363:KIM524363 KSH524363:KSI524363 LCD524363:LCE524363 LLZ524363:LMA524363 LVV524363:LVW524363 MFR524363:MFS524363 MPN524363:MPO524363 MZJ524363:MZK524363 NJF524363:NJG524363 NTB524363:NTC524363 OCX524363:OCY524363 OMT524363:OMU524363 OWP524363:OWQ524363 PGL524363:PGM524363 PQH524363:PQI524363 QAD524363:QAE524363 QJZ524363:QKA524363 QTV524363:QTW524363 RDR524363:RDS524363 RNN524363:RNO524363 RXJ524363:RXK524363 SHF524363:SHG524363 SRB524363:SRC524363 TAX524363:TAY524363 TKT524363:TKU524363 TUP524363:TUQ524363 UEL524363:UEM524363 UOH524363:UOI524363 UYD524363:UYE524363 VHZ524363:VIA524363 VRV524363:VRW524363 WBR524363:WBS524363 WLN524363:WLO524363 WVJ524363:WVK524363 B589899:C589899 IX589899:IY589899 ST589899:SU589899 ACP589899:ACQ589899 AML589899:AMM589899 AWH589899:AWI589899 BGD589899:BGE589899 BPZ589899:BQA589899 BZV589899:BZW589899 CJR589899:CJS589899 CTN589899:CTO589899 DDJ589899:DDK589899 DNF589899:DNG589899 DXB589899:DXC589899 EGX589899:EGY589899 EQT589899:EQU589899 FAP589899:FAQ589899 FKL589899:FKM589899 FUH589899:FUI589899 GED589899:GEE589899 GNZ589899:GOA589899 GXV589899:GXW589899 HHR589899:HHS589899 HRN589899:HRO589899 IBJ589899:IBK589899 ILF589899:ILG589899 IVB589899:IVC589899 JEX589899:JEY589899 JOT589899:JOU589899 JYP589899:JYQ589899 KIL589899:KIM589899 KSH589899:KSI589899 LCD589899:LCE589899 LLZ589899:LMA589899 LVV589899:LVW589899 MFR589899:MFS589899 MPN589899:MPO589899 MZJ589899:MZK589899 NJF589899:NJG589899 NTB589899:NTC589899 OCX589899:OCY589899 OMT589899:OMU589899 OWP589899:OWQ589899 PGL589899:PGM589899 PQH589899:PQI589899 QAD589899:QAE589899 QJZ589899:QKA589899 QTV589899:QTW589899 RDR589899:RDS589899 RNN589899:RNO589899 RXJ589899:RXK589899 SHF589899:SHG589899 SRB589899:SRC589899 TAX589899:TAY589899 TKT589899:TKU589899 TUP589899:TUQ589899 UEL589899:UEM589899 UOH589899:UOI589899 UYD589899:UYE589899 VHZ589899:VIA589899 VRV589899:VRW589899 WBR589899:WBS589899 WLN589899:WLO589899 WVJ589899:WVK589899 B655435:C655435 IX655435:IY655435 ST655435:SU655435 ACP655435:ACQ655435 AML655435:AMM655435 AWH655435:AWI655435 BGD655435:BGE655435 BPZ655435:BQA655435 BZV655435:BZW655435 CJR655435:CJS655435 CTN655435:CTO655435 DDJ655435:DDK655435 DNF655435:DNG655435 DXB655435:DXC655435 EGX655435:EGY655435 EQT655435:EQU655435 FAP655435:FAQ655435 FKL655435:FKM655435 FUH655435:FUI655435 GED655435:GEE655435 GNZ655435:GOA655435 GXV655435:GXW655435 HHR655435:HHS655435 HRN655435:HRO655435 IBJ655435:IBK655435 ILF655435:ILG655435 IVB655435:IVC655435 JEX655435:JEY655435 JOT655435:JOU655435 JYP655435:JYQ655435 KIL655435:KIM655435 KSH655435:KSI655435 LCD655435:LCE655435 LLZ655435:LMA655435 LVV655435:LVW655435 MFR655435:MFS655435 MPN655435:MPO655435 MZJ655435:MZK655435 NJF655435:NJG655435 NTB655435:NTC655435 OCX655435:OCY655435 OMT655435:OMU655435 OWP655435:OWQ655435 PGL655435:PGM655435 PQH655435:PQI655435 QAD655435:QAE655435 QJZ655435:QKA655435 QTV655435:QTW655435 RDR655435:RDS655435 RNN655435:RNO655435 RXJ655435:RXK655435 SHF655435:SHG655435 SRB655435:SRC655435 TAX655435:TAY655435 TKT655435:TKU655435 TUP655435:TUQ655435 UEL655435:UEM655435 UOH655435:UOI655435 UYD655435:UYE655435 VHZ655435:VIA655435 VRV655435:VRW655435 WBR655435:WBS655435 WLN655435:WLO655435 WVJ655435:WVK655435 B720971:C720971 IX720971:IY720971 ST720971:SU720971 ACP720971:ACQ720971 AML720971:AMM720971 AWH720971:AWI720971 BGD720971:BGE720971 BPZ720971:BQA720971 BZV720971:BZW720971 CJR720971:CJS720971 CTN720971:CTO720971 DDJ720971:DDK720971 DNF720971:DNG720971 DXB720971:DXC720971 EGX720971:EGY720971 EQT720971:EQU720971 FAP720971:FAQ720971 FKL720971:FKM720971 FUH720971:FUI720971 GED720971:GEE720971 GNZ720971:GOA720971 GXV720971:GXW720971 HHR720971:HHS720971 HRN720971:HRO720971 IBJ720971:IBK720971 ILF720971:ILG720971 IVB720971:IVC720971 JEX720971:JEY720971 JOT720971:JOU720971 JYP720971:JYQ720971 KIL720971:KIM720971 KSH720971:KSI720971 LCD720971:LCE720971 LLZ720971:LMA720971 LVV720971:LVW720971 MFR720971:MFS720971 MPN720971:MPO720971 MZJ720971:MZK720971 NJF720971:NJG720971 NTB720971:NTC720971 OCX720971:OCY720971 OMT720971:OMU720971 OWP720971:OWQ720971 PGL720971:PGM720971 PQH720971:PQI720971 QAD720971:QAE720971 QJZ720971:QKA720971 QTV720971:QTW720971 RDR720971:RDS720971 RNN720971:RNO720971 RXJ720971:RXK720971 SHF720971:SHG720971 SRB720971:SRC720971 TAX720971:TAY720971 TKT720971:TKU720971 TUP720971:TUQ720971 UEL720971:UEM720971 UOH720971:UOI720971 UYD720971:UYE720971 VHZ720971:VIA720971 VRV720971:VRW720971 WBR720971:WBS720971 WLN720971:WLO720971 WVJ720971:WVK720971 B786507:C786507 IX786507:IY786507 ST786507:SU786507 ACP786507:ACQ786507 AML786507:AMM786507 AWH786507:AWI786507 BGD786507:BGE786507 BPZ786507:BQA786507 BZV786507:BZW786507 CJR786507:CJS786507 CTN786507:CTO786507 DDJ786507:DDK786507 DNF786507:DNG786507 DXB786507:DXC786507 EGX786507:EGY786507 EQT786507:EQU786507 FAP786507:FAQ786507 FKL786507:FKM786507 FUH786507:FUI786507 GED786507:GEE786507 GNZ786507:GOA786507 GXV786507:GXW786507 HHR786507:HHS786507 HRN786507:HRO786507 IBJ786507:IBK786507 ILF786507:ILG786507 IVB786507:IVC786507 JEX786507:JEY786507 JOT786507:JOU786507 JYP786507:JYQ786507 KIL786507:KIM786507 KSH786507:KSI786507 LCD786507:LCE786507 LLZ786507:LMA786507 LVV786507:LVW786507 MFR786507:MFS786507 MPN786507:MPO786507 MZJ786507:MZK786507 NJF786507:NJG786507 NTB786507:NTC786507 OCX786507:OCY786507 OMT786507:OMU786507 OWP786507:OWQ786507 PGL786507:PGM786507 PQH786507:PQI786507 QAD786507:QAE786507 QJZ786507:QKA786507 QTV786507:QTW786507 RDR786507:RDS786507 RNN786507:RNO786507 RXJ786507:RXK786507 SHF786507:SHG786507 SRB786507:SRC786507 TAX786507:TAY786507 TKT786507:TKU786507 TUP786507:TUQ786507 UEL786507:UEM786507 UOH786507:UOI786507 UYD786507:UYE786507 VHZ786507:VIA786507 VRV786507:VRW786507 WBR786507:WBS786507 WLN786507:WLO786507 WVJ786507:WVK786507 B852043:C852043 IX852043:IY852043 ST852043:SU852043 ACP852043:ACQ852043 AML852043:AMM852043 AWH852043:AWI852043 BGD852043:BGE852043 BPZ852043:BQA852043 BZV852043:BZW852043 CJR852043:CJS852043 CTN852043:CTO852043 DDJ852043:DDK852043 DNF852043:DNG852043 DXB852043:DXC852043 EGX852043:EGY852043 EQT852043:EQU852043 FAP852043:FAQ852043 FKL852043:FKM852043 FUH852043:FUI852043 GED852043:GEE852043 GNZ852043:GOA852043 GXV852043:GXW852043 HHR852043:HHS852043 HRN852043:HRO852043 IBJ852043:IBK852043 ILF852043:ILG852043 IVB852043:IVC852043 JEX852043:JEY852043 JOT852043:JOU852043 JYP852043:JYQ852043 KIL852043:KIM852043 KSH852043:KSI852043 LCD852043:LCE852043 LLZ852043:LMA852043 LVV852043:LVW852043 MFR852043:MFS852043 MPN852043:MPO852043 MZJ852043:MZK852043 NJF852043:NJG852043 NTB852043:NTC852043 OCX852043:OCY852043 OMT852043:OMU852043 OWP852043:OWQ852043 PGL852043:PGM852043 PQH852043:PQI852043 QAD852043:QAE852043 QJZ852043:QKA852043 QTV852043:QTW852043 RDR852043:RDS852043 RNN852043:RNO852043 RXJ852043:RXK852043 SHF852043:SHG852043 SRB852043:SRC852043 TAX852043:TAY852043 TKT852043:TKU852043 TUP852043:TUQ852043 UEL852043:UEM852043 UOH852043:UOI852043 UYD852043:UYE852043 VHZ852043:VIA852043 VRV852043:VRW852043 WBR852043:WBS852043 WLN852043:WLO852043 WVJ852043:WVK852043 B917579:C917579 IX917579:IY917579 ST917579:SU917579 ACP917579:ACQ917579 AML917579:AMM917579 AWH917579:AWI917579 BGD917579:BGE917579 BPZ917579:BQA917579 BZV917579:BZW917579 CJR917579:CJS917579 CTN917579:CTO917579 DDJ917579:DDK917579 DNF917579:DNG917579 DXB917579:DXC917579 EGX917579:EGY917579 EQT917579:EQU917579 FAP917579:FAQ917579 FKL917579:FKM917579 FUH917579:FUI917579 GED917579:GEE917579 GNZ917579:GOA917579 GXV917579:GXW917579 HHR917579:HHS917579 HRN917579:HRO917579 IBJ917579:IBK917579 ILF917579:ILG917579 IVB917579:IVC917579 JEX917579:JEY917579 JOT917579:JOU917579 JYP917579:JYQ917579 KIL917579:KIM917579 KSH917579:KSI917579 LCD917579:LCE917579 LLZ917579:LMA917579 LVV917579:LVW917579 MFR917579:MFS917579 MPN917579:MPO917579 MZJ917579:MZK917579 NJF917579:NJG917579 NTB917579:NTC917579 OCX917579:OCY917579 OMT917579:OMU917579 OWP917579:OWQ917579 PGL917579:PGM917579 PQH917579:PQI917579 QAD917579:QAE917579 QJZ917579:QKA917579 QTV917579:QTW917579 RDR917579:RDS917579 RNN917579:RNO917579 RXJ917579:RXK917579 SHF917579:SHG917579 SRB917579:SRC917579 TAX917579:TAY917579 TKT917579:TKU917579 TUP917579:TUQ917579 UEL917579:UEM917579 UOH917579:UOI917579 UYD917579:UYE917579 VHZ917579:VIA917579 VRV917579:VRW917579 WBR917579:WBS917579 WLN917579:WLO917579 WVJ917579:WVK917579 B983115:C983115 IX983115:IY983115 ST983115:SU983115 ACP983115:ACQ983115 AML983115:AMM983115 AWH983115:AWI983115 BGD983115:BGE983115 BPZ983115:BQA983115 BZV983115:BZW983115 CJR983115:CJS983115 CTN983115:CTO983115 DDJ983115:DDK983115 DNF983115:DNG983115 DXB983115:DXC983115 EGX983115:EGY983115 EQT983115:EQU983115 FAP983115:FAQ983115 FKL983115:FKM983115 FUH983115:FUI983115 GED983115:GEE983115 GNZ983115:GOA983115 GXV983115:GXW983115 HHR983115:HHS983115 HRN983115:HRO983115 IBJ983115:IBK983115 ILF983115:ILG983115 IVB983115:IVC983115 JEX983115:JEY983115 JOT983115:JOU983115 JYP983115:JYQ983115 KIL983115:KIM983115 KSH983115:KSI983115 LCD983115:LCE983115 LLZ983115:LMA983115 LVV983115:LVW983115 MFR983115:MFS983115 MPN983115:MPO983115 MZJ983115:MZK983115 NJF983115:NJG983115 NTB983115:NTC983115 OCX983115:OCY983115 OMT983115:OMU983115 OWP983115:OWQ983115 PGL983115:PGM983115 PQH983115:PQI983115 QAD983115:QAE983115 QJZ983115:QKA983115 QTV983115:QTW983115 RDR983115:RDS983115 RNN983115:RNO983115 RXJ983115:RXK983115 SHF983115:SHG983115 SRB983115:SRC983115 TAX983115:TAY983115 TKT983115:TKU983115 TUP983115:TUQ983115 UEL983115:UEM983115 UOH983115:UOI983115 UYD983115:UYE983115 VHZ983115:VIA983115 VRV983115:VRW983115 WBR983115:WBS983115 WLN983115:WLO983115 WVJ983115:WVK983115 B92:C92 IX92:IY92 ST92:SU92 ACP92:ACQ92 AML92:AMM92 AWH92:AWI92 BGD92:BGE92 BPZ92:BQA92 BZV92:BZW92 CJR92:CJS92 CTN92:CTO92 DDJ92:DDK92 DNF92:DNG92 DXB92:DXC92 EGX92:EGY92 EQT92:EQU92 FAP92:FAQ92 FKL92:FKM92 FUH92:FUI92 GED92:GEE92 GNZ92:GOA92 GXV92:GXW92 HHR92:HHS92 HRN92:HRO92 IBJ92:IBK92 ILF92:ILG92 IVB92:IVC92 JEX92:JEY92 JOT92:JOU92 JYP92:JYQ92 KIL92:KIM92 KSH92:KSI92 LCD92:LCE92 LLZ92:LMA92 LVV92:LVW92 MFR92:MFS92 MPN92:MPO92 MZJ92:MZK92 NJF92:NJG92 NTB92:NTC92 OCX92:OCY92 OMT92:OMU92 OWP92:OWQ92 PGL92:PGM92 PQH92:PQI92 QAD92:QAE92 QJZ92:QKA92 QTV92:QTW92 RDR92:RDS92 RNN92:RNO92 RXJ92:RXK92 SHF92:SHG92 SRB92:SRC92 TAX92:TAY92 TKT92:TKU92 TUP92:TUQ92 UEL92:UEM92 UOH92:UOI92 UYD92:UYE92 VHZ92:VIA92 VRV92:VRW92 WBR92:WBS92 WLN92:WLO92 WVJ92:WVK92 B65628:C65628 IX65628:IY65628 ST65628:SU65628 ACP65628:ACQ65628 AML65628:AMM65628 AWH65628:AWI65628 BGD65628:BGE65628 BPZ65628:BQA65628 BZV65628:BZW65628 CJR65628:CJS65628 CTN65628:CTO65628 DDJ65628:DDK65628 DNF65628:DNG65628 DXB65628:DXC65628 EGX65628:EGY65628 EQT65628:EQU65628 FAP65628:FAQ65628 FKL65628:FKM65628 FUH65628:FUI65628 GED65628:GEE65628 GNZ65628:GOA65628 GXV65628:GXW65628 HHR65628:HHS65628 HRN65628:HRO65628 IBJ65628:IBK65628 ILF65628:ILG65628 IVB65628:IVC65628 JEX65628:JEY65628 JOT65628:JOU65628 JYP65628:JYQ65628 KIL65628:KIM65628 KSH65628:KSI65628 LCD65628:LCE65628 LLZ65628:LMA65628 LVV65628:LVW65628 MFR65628:MFS65628 MPN65628:MPO65628 MZJ65628:MZK65628 NJF65628:NJG65628 NTB65628:NTC65628 OCX65628:OCY65628 OMT65628:OMU65628 OWP65628:OWQ65628 PGL65628:PGM65628 PQH65628:PQI65628 QAD65628:QAE65628 QJZ65628:QKA65628 QTV65628:QTW65628 RDR65628:RDS65628 RNN65628:RNO65628 RXJ65628:RXK65628 SHF65628:SHG65628 SRB65628:SRC65628 TAX65628:TAY65628 TKT65628:TKU65628 TUP65628:TUQ65628 UEL65628:UEM65628 UOH65628:UOI65628 UYD65628:UYE65628 VHZ65628:VIA65628 VRV65628:VRW65628 WBR65628:WBS65628 WLN65628:WLO65628 WVJ65628:WVK65628 B131164:C131164 IX131164:IY131164 ST131164:SU131164 ACP131164:ACQ131164 AML131164:AMM131164 AWH131164:AWI131164 BGD131164:BGE131164 BPZ131164:BQA131164 BZV131164:BZW131164 CJR131164:CJS131164 CTN131164:CTO131164 DDJ131164:DDK131164 DNF131164:DNG131164 DXB131164:DXC131164 EGX131164:EGY131164 EQT131164:EQU131164 FAP131164:FAQ131164 FKL131164:FKM131164 FUH131164:FUI131164 GED131164:GEE131164 GNZ131164:GOA131164 GXV131164:GXW131164 HHR131164:HHS131164 HRN131164:HRO131164 IBJ131164:IBK131164 ILF131164:ILG131164 IVB131164:IVC131164 JEX131164:JEY131164 JOT131164:JOU131164 JYP131164:JYQ131164 KIL131164:KIM131164 KSH131164:KSI131164 LCD131164:LCE131164 LLZ131164:LMA131164 LVV131164:LVW131164 MFR131164:MFS131164 MPN131164:MPO131164 MZJ131164:MZK131164 NJF131164:NJG131164 NTB131164:NTC131164 OCX131164:OCY131164 OMT131164:OMU131164 OWP131164:OWQ131164 PGL131164:PGM131164 PQH131164:PQI131164 QAD131164:QAE131164 QJZ131164:QKA131164 QTV131164:QTW131164 RDR131164:RDS131164 RNN131164:RNO131164 RXJ131164:RXK131164 SHF131164:SHG131164 SRB131164:SRC131164 TAX131164:TAY131164 TKT131164:TKU131164 TUP131164:TUQ131164 UEL131164:UEM131164 UOH131164:UOI131164 UYD131164:UYE131164 VHZ131164:VIA131164 VRV131164:VRW131164 WBR131164:WBS131164 WLN131164:WLO131164 WVJ131164:WVK131164 B196700:C196700 IX196700:IY196700 ST196700:SU196700 ACP196700:ACQ196700 AML196700:AMM196700 AWH196700:AWI196700 BGD196700:BGE196700 BPZ196700:BQA196700 BZV196700:BZW196700 CJR196700:CJS196700 CTN196700:CTO196700 DDJ196700:DDK196700 DNF196700:DNG196700 DXB196700:DXC196700 EGX196700:EGY196700 EQT196700:EQU196700 FAP196700:FAQ196700 FKL196700:FKM196700 FUH196700:FUI196700 GED196700:GEE196700 GNZ196700:GOA196700 GXV196700:GXW196700 HHR196700:HHS196700 HRN196700:HRO196700 IBJ196700:IBK196700 ILF196700:ILG196700 IVB196700:IVC196700 JEX196700:JEY196700 JOT196700:JOU196700 JYP196700:JYQ196700 KIL196700:KIM196700 KSH196700:KSI196700 LCD196700:LCE196700 LLZ196700:LMA196700 LVV196700:LVW196700 MFR196700:MFS196700 MPN196700:MPO196700 MZJ196700:MZK196700 NJF196700:NJG196700 NTB196700:NTC196700 OCX196700:OCY196700 OMT196700:OMU196700 OWP196700:OWQ196700 PGL196700:PGM196700 PQH196700:PQI196700 QAD196700:QAE196700 QJZ196700:QKA196700 QTV196700:QTW196700 RDR196700:RDS196700 RNN196700:RNO196700 RXJ196700:RXK196700 SHF196700:SHG196700 SRB196700:SRC196700 TAX196700:TAY196700 TKT196700:TKU196700 TUP196700:TUQ196700 UEL196700:UEM196700 UOH196700:UOI196700 UYD196700:UYE196700 VHZ196700:VIA196700 VRV196700:VRW196700 WBR196700:WBS196700 WLN196700:WLO196700 WVJ196700:WVK196700 B262236:C262236 IX262236:IY262236 ST262236:SU262236 ACP262236:ACQ262236 AML262236:AMM262236 AWH262236:AWI262236 BGD262236:BGE262236 BPZ262236:BQA262236 BZV262236:BZW262236 CJR262236:CJS262236 CTN262236:CTO262236 DDJ262236:DDK262236 DNF262236:DNG262236 DXB262236:DXC262236 EGX262236:EGY262236 EQT262236:EQU262236 FAP262236:FAQ262236 FKL262236:FKM262236 FUH262236:FUI262236 GED262236:GEE262236 GNZ262236:GOA262236 GXV262236:GXW262236 HHR262236:HHS262236 HRN262236:HRO262236 IBJ262236:IBK262236 ILF262236:ILG262236 IVB262236:IVC262236 JEX262236:JEY262236 JOT262236:JOU262236 JYP262236:JYQ262236 KIL262236:KIM262236 KSH262236:KSI262236 LCD262236:LCE262236 LLZ262236:LMA262236 LVV262236:LVW262236 MFR262236:MFS262236 MPN262236:MPO262236 MZJ262236:MZK262236 NJF262236:NJG262236 NTB262236:NTC262236 OCX262236:OCY262236 OMT262236:OMU262236 OWP262236:OWQ262236 PGL262236:PGM262236 PQH262236:PQI262236 QAD262236:QAE262236 QJZ262236:QKA262236 QTV262236:QTW262236 RDR262236:RDS262236 RNN262236:RNO262236 RXJ262236:RXK262236 SHF262236:SHG262236 SRB262236:SRC262236 TAX262236:TAY262236 TKT262236:TKU262236 TUP262236:TUQ262236 UEL262236:UEM262236 UOH262236:UOI262236 UYD262236:UYE262236 VHZ262236:VIA262236 VRV262236:VRW262236 WBR262236:WBS262236 WLN262236:WLO262236 WVJ262236:WVK262236 B327772:C327772 IX327772:IY327772 ST327772:SU327772 ACP327772:ACQ327772 AML327772:AMM327772 AWH327772:AWI327772 BGD327772:BGE327772 BPZ327772:BQA327772 BZV327772:BZW327772 CJR327772:CJS327772 CTN327772:CTO327772 DDJ327772:DDK327772 DNF327772:DNG327772 DXB327772:DXC327772 EGX327772:EGY327772 EQT327772:EQU327772 FAP327772:FAQ327772 FKL327772:FKM327772 FUH327772:FUI327772 GED327772:GEE327772 GNZ327772:GOA327772 GXV327772:GXW327772 HHR327772:HHS327772 HRN327772:HRO327772 IBJ327772:IBK327772 ILF327772:ILG327772 IVB327772:IVC327772 JEX327772:JEY327772 JOT327772:JOU327772 JYP327772:JYQ327772 KIL327772:KIM327772 KSH327772:KSI327772 LCD327772:LCE327772 LLZ327772:LMA327772 LVV327772:LVW327772 MFR327772:MFS327772 MPN327772:MPO327772 MZJ327772:MZK327772 NJF327772:NJG327772 NTB327772:NTC327772 OCX327772:OCY327772 OMT327772:OMU327772 OWP327772:OWQ327772 PGL327772:PGM327772 PQH327772:PQI327772 QAD327772:QAE327772 QJZ327772:QKA327772 QTV327772:QTW327772 RDR327772:RDS327772 RNN327772:RNO327772 RXJ327772:RXK327772 SHF327772:SHG327772 SRB327772:SRC327772 TAX327772:TAY327772 TKT327772:TKU327772 TUP327772:TUQ327772 UEL327772:UEM327772 UOH327772:UOI327772 UYD327772:UYE327772 VHZ327772:VIA327772 VRV327772:VRW327772 WBR327772:WBS327772 WLN327772:WLO327772 WVJ327772:WVK327772 B393308:C393308 IX393308:IY393308 ST393308:SU393308 ACP393308:ACQ393308 AML393308:AMM393308 AWH393308:AWI393308 BGD393308:BGE393308 BPZ393308:BQA393308 BZV393308:BZW393308 CJR393308:CJS393308 CTN393308:CTO393308 DDJ393308:DDK393308 DNF393308:DNG393308 DXB393308:DXC393308 EGX393308:EGY393308 EQT393308:EQU393308 FAP393308:FAQ393308 FKL393308:FKM393308 FUH393308:FUI393308 GED393308:GEE393308 GNZ393308:GOA393308 GXV393308:GXW393308 HHR393308:HHS393308 HRN393308:HRO393308 IBJ393308:IBK393308 ILF393308:ILG393308 IVB393308:IVC393308 JEX393308:JEY393308 JOT393308:JOU393308 JYP393308:JYQ393308 KIL393308:KIM393308 KSH393308:KSI393308 LCD393308:LCE393308 LLZ393308:LMA393308 LVV393308:LVW393308 MFR393308:MFS393308 MPN393308:MPO393308 MZJ393308:MZK393308 NJF393308:NJG393308 NTB393308:NTC393308 OCX393308:OCY393308 OMT393308:OMU393308 OWP393308:OWQ393308 PGL393308:PGM393308 PQH393308:PQI393308 QAD393308:QAE393308 QJZ393308:QKA393308 QTV393308:QTW393308 RDR393308:RDS393308 RNN393308:RNO393308 RXJ393308:RXK393308 SHF393308:SHG393308 SRB393308:SRC393308 TAX393308:TAY393308 TKT393308:TKU393308 TUP393308:TUQ393308 UEL393308:UEM393308 UOH393308:UOI393308 UYD393308:UYE393308 VHZ393308:VIA393308 VRV393308:VRW393308 WBR393308:WBS393308 WLN393308:WLO393308 WVJ393308:WVK393308 B458844:C458844 IX458844:IY458844 ST458844:SU458844 ACP458844:ACQ458844 AML458844:AMM458844 AWH458844:AWI458844 BGD458844:BGE458844 BPZ458844:BQA458844 BZV458844:BZW458844 CJR458844:CJS458844 CTN458844:CTO458844 DDJ458844:DDK458844 DNF458844:DNG458844 DXB458844:DXC458844 EGX458844:EGY458844 EQT458844:EQU458844 FAP458844:FAQ458844 FKL458844:FKM458844 FUH458844:FUI458844 GED458844:GEE458844 GNZ458844:GOA458844 GXV458844:GXW458844 HHR458844:HHS458844 HRN458844:HRO458844 IBJ458844:IBK458844 ILF458844:ILG458844 IVB458844:IVC458844 JEX458844:JEY458844 JOT458844:JOU458844 JYP458844:JYQ458844 KIL458844:KIM458844 KSH458844:KSI458844 LCD458844:LCE458844 LLZ458844:LMA458844 LVV458844:LVW458844 MFR458844:MFS458844 MPN458844:MPO458844 MZJ458844:MZK458844 NJF458844:NJG458844 NTB458844:NTC458844 OCX458844:OCY458844 OMT458844:OMU458844 OWP458844:OWQ458844 PGL458844:PGM458844 PQH458844:PQI458844 QAD458844:QAE458844 QJZ458844:QKA458844 QTV458844:QTW458844 RDR458844:RDS458844 RNN458844:RNO458844 RXJ458844:RXK458844 SHF458844:SHG458844 SRB458844:SRC458844 TAX458844:TAY458844 TKT458844:TKU458844 TUP458844:TUQ458844 UEL458844:UEM458844 UOH458844:UOI458844 UYD458844:UYE458844 VHZ458844:VIA458844 VRV458844:VRW458844 WBR458844:WBS458844 WLN458844:WLO458844 WVJ458844:WVK458844 B524380:C524380 IX524380:IY524380 ST524380:SU524380 ACP524380:ACQ524380 AML524380:AMM524380 AWH524380:AWI524380 BGD524380:BGE524380 BPZ524380:BQA524380 BZV524380:BZW524380 CJR524380:CJS524380 CTN524380:CTO524380 DDJ524380:DDK524380 DNF524380:DNG524380 DXB524380:DXC524380 EGX524380:EGY524380 EQT524380:EQU524380 FAP524380:FAQ524380 FKL524380:FKM524380 FUH524380:FUI524380 GED524380:GEE524380 GNZ524380:GOA524380 GXV524380:GXW524380 HHR524380:HHS524380 HRN524380:HRO524380 IBJ524380:IBK524380 ILF524380:ILG524380 IVB524380:IVC524380 JEX524380:JEY524380 JOT524380:JOU524380 JYP524380:JYQ524380 KIL524380:KIM524380 KSH524380:KSI524380 LCD524380:LCE524380 LLZ524380:LMA524380 LVV524380:LVW524380 MFR524380:MFS524380 MPN524380:MPO524380 MZJ524380:MZK524380 NJF524380:NJG524380 NTB524380:NTC524380 OCX524380:OCY524380 OMT524380:OMU524380 OWP524380:OWQ524380 PGL524380:PGM524380 PQH524380:PQI524380 QAD524380:QAE524380 QJZ524380:QKA524380 QTV524380:QTW524380 RDR524380:RDS524380 RNN524380:RNO524380 RXJ524380:RXK524380 SHF524380:SHG524380 SRB524380:SRC524380 TAX524380:TAY524380 TKT524380:TKU524380 TUP524380:TUQ524380 UEL524380:UEM524380 UOH524380:UOI524380 UYD524380:UYE524380 VHZ524380:VIA524380 VRV524380:VRW524380 WBR524380:WBS524380 WLN524380:WLO524380 WVJ524380:WVK524380 B589916:C589916 IX589916:IY589916 ST589916:SU589916 ACP589916:ACQ589916 AML589916:AMM589916 AWH589916:AWI589916 BGD589916:BGE589916 BPZ589916:BQA589916 BZV589916:BZW589916 CJR589916:CJS589916 CTN589916:CTO589916 DDJ589916:DDK589916 DNF589916:DNG589916 DXB589916:DXC589916 EGX589916:EGY589916 EQT589916:EQU589916 FAP589916:FAQ589916 FKL589916:FKM589916 FUH589916:FUI589916 GED589916:GEE589916 GNZ589916:GOA589916 GXV589916:GXW589916 HHR589916:HHS589916 HRN589916:HRO589916 IBJ589916:IBK589916 ILF589916:ILG589916 IVB589916:IVC589916 JEX589916:JEY589916 JOT589916:JOU589916 JYP589916:JYQ589916 KIL589916:KIM589916 KSH589916:KSI589916 LCD589916:LCE589916 LLZ589916:LMA589916 LVV589916:LVW589916 MFR589916:MFS589916 MPN589916:MPO589916 MZJ589916:MZK589916 NJF589916:NJG589916 NTB589916:NTC589916 OCX589916:OCY589916 OMT589916:OMU589916 OWP589916:OWQ589916 PGL589916:PGM589916 PQH589916:PQI589916 QAD589916:QAE589916 QJZ589916:QKA589916 QTV589916:QTW589916 RDR589916:RDS589916 RNN589916:RNO589916 RXJ589916:RXK589916 SHF589916:SHG589916 SRB589916:SRC589916 TAX589916:TAY589916 TKT589916:TKU589916 TUP589916:TUQ589916 UEL589916:UEM589916 UOH589916:UOI589916 UYD589916:UYE589916 VHZ589916:VIA589916 VRV589916:VRW589916 WBR589916:WBS589916 WLN589916:WLO589916 WVJ589916:WVK589916 B655452:C655452 IX655452:IY655452 ST655452:SU655452 ACP655452:ACQ655452 AML655452:AMM655452 AWH655452:AWI655452 BGD655452:BGE655452 BPZ655452:BQA655452 BZV655452:BZW655452 CJR655452:CJS655452 CTN655452:CTO655452 DDJ655452:DDK655452 DNF655452:DNG655452 DXB655452:DXC655452 EGX655452:EGY655452 EQT655452:EQU655452 FAP655452:FAQ655452 FKL655452:FKM655452 FUH655452:FUI655452 GED655452:GEE655452 GNZ655452:GOA655452 GXV655452:GXW655452 HHR655452:HHS655452 HRN655452:HRO655452 IBJ655452:IBK655452 ILF655452:ILG655452 IVB655452:IVC655452 JEX655452:JEY655452 JOT655452:JOU655452 JYP655452:JYQ655452 KIL655452:KIM655452 KSH655452:KSI655452 LCD655452:LCE655452 LLZ655452:LMA655452 LVV655452:LVW655452 MFR655452:MFS655452 MPN655452:MPO655452 MZJ655452:MZK655452 NJF655452:NJG655452 NTB655452:NTC655452 OCX655452:OCY655452 OMT655452:OMU655452 OWP655452:OWQ655452 PGL655452:PGM655452 PQH655452:PQI655452 QAD655452:QAE655452 QJZ655452:QKA655452 QTV655452:QTW655452 RDR655452:RDS655452 RNN655452:RNO655452 RXJ655452:RXK655452 SHF655452:SHG655452 SRB655452:SRC655452 TAX655452:TAY655452 TKT655452:TKU655452 TUP655452:TUQ655452 UEL655452:UEM655452 UOH655452:UOI655452 UYD655452:UYE655452 VHZ655452:VIA655452 VRV655452:VRW655452 WBR655452:WBS655452 WLN655452:WLO655452 WVJ655452:WVK655452 B720988:C720988 IX720988:IY720988 ST720988:SU720988 ACP720988:ACQ720988 AML720988:AMM720988 AWH720988:AWI720988 BGD720988:BGE720988 BPZ720988:BQA720988 BZV720988:BZW720988 CJR720988:CJS720988 CTN720988:CTO720988 DDJ720988:DDK720988 DNF720988:DNG720988 DXB720988:DXC720988 EGX720988:EGY720988 EQT720988:EQU720988 FAP720988:FAQ720988 FKL720988:FKM720988 FUH720988:FUI720988 GED720988:GEE720988 GNZ720988:GOA720988 GXV720988:GXW720988 HHR720988:HHS720988 HRN720988:HRO720988 IBJ720988:IBK720988 ILF720988:ILG720988 IVB720988:IVC720988 JEX720988:JEY720988 JOT720988:JOU720988 JYP720988:JYQ720988 KIL720988:KIM720988 KSH720988:KSI720988 LCD720988:LCE720988 LLZ720988:LMA720988 LVV720988:LVW720988 MFR720988:MFS720988 MPN720988:MPO720988 MZJ720988:MZK720988 NJF720988:NJG720988 NTB720988:NTC720988 OCX720988:OCY720988 OMT720988:OMU720988 OWP720988:OWQ720988 PGL720988:PGM720988 PQH720988:PQI720988 QAD720988:QAE720988 QJZ720988:QKA720988 QTV720988:QTW720988 RDR720988:RDS720988 RNN720988:RNO720988 RXJ720988:RXK720988 SHF720988:SHG720988 SRB720988:SRC720988 TAX720988:TAY720988 TKT720988:TKU720988 TUP720988:TUQ720988 UEL720988:UEM720988 UOH720988:UOI720988 UYD720988:UYE720988 VHZ720988:VIA720988 VRV720988:VRW720988 WBR720988:WBS720988 WLN720988:WLO720988 WVJ720988:WVK720988 B786524:C786524 IX786524:IY786524 ST786524:SU786524 ACP786524:ACQ786524 AML786524:AMM786524 AWH786524:AWI786524 BGD786524:BGE786524 BPZ786524:BQA786524 BZV786524:BZW786524 CJR786524:CJS786524 CTN786524:CTO786524 DDJ786524:DDK786524 DNF786524:DNG786524 DXB786524:DXC786524 EGX786524:EGY786524 EQT786524:EQU786524 FAP786524:FAQ786524 FKL786524:FKM786524 FUH786524:FUI786524 GED786524:GEE786524 GNZ786524:GOA786524 GXV786524:GXW786524 HHR786524:HHS786524 HRN786524:HRO786524 IBJ786524:IBK786524 ILF786524:ILG786524 IVB786524:IVC786524 JEX786524:JEY786524 JOT786524:JOU786524 JYP786524:JYQ786524 KIL786524:KIM786524 KSH786524:KSI786524 LCD786524:LCE786524 LLZ786524:LMA786524 LVV786524:LVW786524 MFR786524:MFS786524 MPN786524:MPO786524 MZJ786524:MZK786524 NJF786524:NJG786524 NTB786524:NTC786524 OCX786524:OCY786524 OMT786524:OMU786524 OWP786524:OWQ786524 PGL786524:PGM786524 PQH786524:PQI786524 QAD786524:QAE786524 QJZ786524:QKA786524 QTV786524:QTW786524 RDR786524:RDS786524 RNN786524:RNO786524 RXJ786524:RXK786524 SHF786524:SHG786524 SRB786524:SRC786524 TAX786524:TAY786524 TKT786524:TKU786524 TUP786524:TUQ786524 UEL786524:UEM786524 UOH786524:UOI786524 UYD786524:UYE786524 VHZ786524:VIA786524 VRV786524:VRW786524 WBR786524:WBS786524 WLN786524:WLO786524 WVJ786524:WVK786524 B852060:C852060 IX852060:IY852060 ST852060:SU852060 ACP852060:ACQ852060 AML852060:AMM852060 AWH852060:AWI852060 BGD852060:BGE852060 BPZ852060:BQA852060 BZV852060:BZW852060 CJR852060:CJS852060 CTN852060:CTO852060 DDJ852060:DDK852060 DNF852060:DNG852060 DXB852060:DXC852060 EGX852060:EGY852060 EQT852060:EQU852060 FAP852060:FAQ852060 FKL852060:FKM852060 FUH852060:FUI852060 GED852060:GEE852060 GNZ852060:GOA852060 GXV852060:GXW852060 HHR852060:HHS852060 HRN852060:HRO852060 IBJ852060:IBK852060 ILF852060:ILG852060 IVB852060:IVC852060 JEX852060:JEY852060 JOT852060:JOU852060 JYP852060:JYQ852060 KIL852060:KIM852060 KSH852060:KSI852060 LCD852060:LCE852060 LLZ852060:LMA852060 LVV852060:LVW852060 MFR852060:MFS852060 MPN852060:MPO852060 MZJ852060:MZK852060 NJF852060:NJG852060 NTB852060:NTC852060 OCX852060:OCY852060 OMT852060:OMU852060 OWP852060:OWQ852060 PGL852060:PGM852060 PQH852060:PQI852060 QAD852060:QAE852060 QJZ852060:QKA852060 QTV852060:QTW852060 RDR852060:RDS852060 RNN852060:RNO852060 RXJ852060:RXK852060 SHF852060:SHG852060 SRB852060:SRC852060 TAX852060:TAY852060 TKT852060:TKU852060 TUP852060:TUQ852060 UEL852060:UEM852060 UOH852060:UOI852060 UYD852060:UYE852060 VHZ852060:VIA852060 VRV852060:VRW852060 WBR852060:WBS852060 WLN852060:WLO852060 WVJ852060:WVK852060 B917596:C917596 IX917596:IY917596 ST917596:SU917596 ACP917596:ACQ917596 AML917596:AMM917596 AWH917596:AWI917596 BGD917596:BGE917596 BPZ917596:BQA917596 BZV917596:BZW917596 CJR917596:CJS917596 CTN917596:CTO917596 DDJ917596:DDK917596 DNF917596:DNG917596 DXB917596:DXC917596 EGX917596:EGY917596 EQT917596:EQU917596 FAP917596:FAQ917596 FKL917596:FKM917596 FUH917596:FUI917596 GED917596:GEE917596 GNZ917596:GOA917596 GXV917596:GXW917596 HHR917596:HHS917596 HRN917596:HRO917596 IBJ917596:IBK917596 ILF917596:ILG917596 IVB917596:IVC917596 JEX917596:JEY917596 JOT917596:JOU917596 JYP917596:JYQ917596 KIL917596:KIM917596 KSH917596:KSI917596 LCD917596:LCE917596 LLZ917596:LMA917596 LVV917596:LVW917596 MFR917596:MFS917596 MPN917596:MPO917596 MZJ917596:MZK917596 NJF917596:NJG917596 NTB917596:NTC917596 OCX917596:OCY917596 OMT917596:OMU917596 OWP917596:OWQ917596 PGL917596:PGM917596 PQH917596:PQI917596 QAD917596:QAE917596 QJZ917596:QKA917596 QTV917596:QTW917596 RDR917596:RDS917596 RNN917596:RNO917596 RXJ917596:RXK917596 SHF917596:SHG917596 SRB917596:SRC917596 TAX917596:TAY917596 TKT917596:TKU917596 TUP917596:TUQ917596 UEL917596:UEM917596 UOH917596:UOI917596 UYD917596:UYE917596 VHZ917596:VIA917596 VRV917596:VRW917596 WBR917596:WBS917596 WLN917596:WLO917596 WVJ917596:WVK917596 B983132:C983132 IX983132:IY983132 ST983132:SU983132 ACP983132:ACQ983132 AML983132:AMM983132 AWH983132:AWI983132 BGD983132:BGE983132 BPZ983132:BQA983132 BZV983132:BZW983132 CJR983132:CJS983132 CTN983132:CTO983132 DDJ983132:DDK983132 DNF983132:DNG983132 DXB983132:DXC983132 EGX983132:EGY983132 EQT983132:EQU983132 FAP983132:FAQ983132 FKL983132:FKM983132 FUH983132:FUI983132 GED983132:GEE983132 GNZ983132:GOA983132 GXV983132:GXW983132 HHR983132:HHS983132 HRN983132:HRO983132 IBJ983132:IBK983132 ILF983132:ILG983132 IVB983132:IVC983132 JEX983132:JEY983132 JOT983132:JOU983132 JYP983132:JYQ983132 KIL983132:KIM983132 KSH983132:KSI983132 LCD983132:LCE983132 LLZ983132:LMA983132 LVV983132:LVW983132 MFR983132:MFS983132 MPN983132:MPO983132 MZJ983132:MZK983132 NJF983132:NJG983132 NTB983132:NTC983132 OCX983132:OCY983132 OMT983132:OMU983132 OWP983132:OWQ983132 PGL983132:PGM983132 PQH983132:PQI983132 QAD983132:QAE983132 QJZ983132:QKA983132 QTV983132:QTW983132 RDR983132:RDS983132 RNN983132:RNO983132 RXJ983132:RXK983132 SHF983132:SHG983132 SRB983132:SRC983132 TAX983132:TAY983132 TKT983132:TKU983132 TUP983132:TUQ983132 UEL983132:UEM983132 UOH983132:UOI983132 UYD983132:UYE983132 VHZ983132:VIA983132 VRV983132:VRW983132 WBR983132:WBS983132 WLN983132:WLO983132 B75:C75">
      <formula1>$Q$70:$Q$72</formula1>
    </dataValidation>
    <dataValidation type="list" allowBlank="1" sqref="WVJ983113:WVK983113 IX73:IY73 ST73:SU73 ACP73:ACQ73 AML73:AMM73 AWH73:AWI73 BGD73:BGE73 BPZ73:BQA73 BZV73:BZW73 CJR73:CJS73 CTN73:CTO73 DDJ73:DDK73 DNF73:DNG73 DXB73:DXC73 EGX73:EGY73 EQT73:EQU73 FAP73:FAQ73 FKL73:FKM73 FUH73:FUI73 GED73:GEE73 GNZ73:GOA73 GXV73:GXW73 HHR73:HHS73 HRN73:HRO73 IBJ73:IBK73 ILF73:ILG73 IVB73:IVC73 JEX73:JEY73 JOT73:JOU73 JYP73:JYQ73 KIL73:KIM73 KSH73:KSI73 LCD73:LCE73 LLZ73:LMA73 LVV73:LVW73 MFR73:MFS73 MPN73:MPO73 MZJ73:MZK73 NJF73:NJG73 NTB73:NTC73 OCX73:OCY73 OMT73:OMU73 OWP73:OWQ73 PGL73:PGM73 PQH73:PQI73 QAD73:QAE73 QJZ73:QKA73 QTV73:QTW73 RDR73:RDS73 RNN73:RNO73 RXJ73:RXK73 SHF73:SHG73 SRB73:SRC73 TAX73:TAY73 TKT73:TKU73 TUP73:TUQ73 UEL73:UEM73 UOH73:UOI73 UYD73:UYE73 VHZ73:VIA73 VRV73:VRW73 WBR73:WBS73 WLN73:WLO73 WVJ73:WVK73 B65609:C65609 IX65609:IY65609 ST65609:SU65609 ACP65609:ACQ65609 AML65609:AMM65609 AWH65609:AWI65609 BGD65609:BGE65609 BPZ65609:BQA65609 BZV65609:BZW65609 CJR65609:CJS65609 CTN65609:CTO65609 DDJ65609:DDK65609 DNF65609:DNG65609 DXB65609:DXC65609 EGX65609:EGY65609 EQT65609:EQU65609 FAP65609:FAQ65609 FKL65609:FKM65609 FUH65609:FUI65609 GED65609:GEE65609 GNZ65609:GOA65609 GXV65609:GXW65609 HHR65609:HHS65609 HRN65609:HRO65609 IBJ65609:IBK65609 ILF65609:ILG65609 IVB65609:IVC65609 JEX65609:JEY65609 JOT65609:JOU65609 JYP65609:JYQ65609 KIL65609:KIM65609 KSH65609:KSI65609 LCD65609:LCE65609 LLZ65609:LMA65609 LVV65609:LVW65609 MFR65609:MFS65609 MPN65609:MPO65609 MZJ65609:MZK65609 NJF65609:NJG65609 NTB65609:NTC65609 OCX65609:OCY65609 OMT65609:OMU65609 OWP65609:OWQ65609 PGL65609:PGM65609 PQH65609:PQI65609 QAD65609:QAE65609 QJZ65609:QKA65609 QTV65609:QTW65609 RDR65609:RDS65609 RNN65609:RNO65609 RXJ65609:RXK65609 SHF65609:SHG65609 SRB65609:SRC65609 TAX65609:TAY65609 TKT65609:TKU65609 TUP65609:TUQ65609 UEL65609:UEM65609 UOH65609:UOI65609 UYD65609:UYE65609 VHZ65609:VIA65609 VRV65609:VRW65609 WBR65609:WBS65609 WLN65609:WLO65609 WVJ65609:WVK65609 B131145:C131145 IX131145:IY131145 ST131145:SU131145 ACP131145:ACQ131145 AML131145:AMM131145 AWH131145:AWI131145 BGD131145:BGE131145 BPZ131145:BQA131145 BZV131145:BZW131145 CJR131145:CJS131145 CTN131145:CTO131145 DDJ131145:DDK131145 DNF131145:DNG131145 DXB131145:DXC131145 EGX131145:EGY131145 EQT131145:EQU131145 FAP131145:FAQ131145 FKL131145:FKM131145 FUH131145:FUI131145 GED131145:GEE131145 GNZ131145:GOA131145 GXV131145:GXW131145 HHR131145:HHS131145 HRN131145:HRO131145 IBJ131145:IBK131145 ILF131145:ILG131145 IVB131145:IVC131145 JEX131145:JEY131145 JOT131145:JOU131145 JYP131145:JYQ131145 KIL131145:KIM131145 KSH131145:KSI131145 LCD131145:LCE131145 LLZ131145:LMA131145 LVV131145:LVW131145 MFR131145:MFS131145 MPN131145:MPO131145 MZJ131145:MZK131145 NJF131145:NJG131145 NTB131145:NTC131145 OCX131145:OCY131145 OMT131145:OMU131145 OWP131145:OWQ131145 PGL131145:PGM131145 PQH131145:PQI131145 QAD131145:QAE131145 QJZ131145:QKA131145 QTV131145:QTW131145 RDR131145:RDS131145 RNN131145:RNO131145 RXJ131145:RXK131145 SHF131145:SHG131145 SRB131145:SRC131145 TAX131145:TAY131145 TKT131145:TKU131145 TUP131145:TUQ131145 UEL131145:UEM131145 UOH131145:UOI131145 UYD131145:UYE131145 VHZ131145:VIA131145 VRV131145:VRW131145 WBR131145:WBS131145 WLN131145:WLO131145 WVJ131145:WVK131145 B196681:C196681 IX196681:IY196681 ST196681:SU196681 ACP196681:ACQ196681 AML196681:AMM196681 AWH196681:AWI196681 BGD196681:BGE196681 BPZ196681:BQA196681 BZV196681:BZW196681 CJR196681:CJS196681 CTN196681:CTO196681 DDJ196681:DDK196681 DNF196681:DNG196681 DXB196681:DXC196681 EGX196681:EGY196681 EQT196681:EQU196681 FAP196681:FAQ196681 FKL196681:FKM196681 FUH196681:FUI196681 GED196681:GEE196681 GNZ196681:GOA196681 GXV196681:GXW196681 HHR196681:HHS196681 HRN196681:HRO196681 IBJ196681:IBK196681 ILF196681:ILG196681 IVB196681:IVC196681 JEX196681:JEY196681 JOT196681:JOU196681 JYP196681:JYQ196681 KIL196681:KIM196681 KSH196681:KSI196681 LCD196681:LCE196681 LLZ196681:LMA196681 LVV196681:LVW196681 MFR196681:MFS196681 MPN196681:MPO196681 MZJ196681:MZK196681 NJF196681:NJG196681 NTB196681:NTC196681 OCX196681:OCY196681 OMT196681:OMU196681 OWP196681:OWQ196681 PGL196681:PGM196681 PQH196681:PQI196681 QAD196681:QAE196681 QJZ196681:QKA196681 QTV196681:QTW196681 RDR196681:RDS196681 RNN196681:RNO196681 RXJ196681:RXK196681 SHF196681:SHG196681 SRB196681:SRC196681 TAX196681:TAY196681 TKT196681:TKU196681 TUP196681:TUQ196681 UEL196681:UEM196681 UOH196681:UOI196681 UYD196681:UYE196681 VHZ196681:VIA196681 VRV196681:VRW196681 WBR196681:WBS196681 WLN196681:WLO196681 WVJ196681:WVK196681 B262217:C262217 IX262217:IY262217 ST262217:SU262217 ACP262217:ACQ262217 AML262217:AMM262217 AWH262217:AWI262217 BGD262217:BGE262217 BPZ262217:BQA262217 BZV262217:BZW262217 CJR262217:CJS262217 CTN262217:CTO262217 DDJ262217:DDK262217 DNF262217:DNG262217 DXB262217:DXC262217 EGX262217:EGY262217 EQT262217:EQU262217 FAP262217:FAQ262217 FKL262217:FKM262217 FUH262217:FUI262217 GED262217:GEE262217 GNZ262217:GOA262217 GXV262217:GXW262217 HHR262217:HHS262217 HRN262217:HRO262217 IBJ262217:IBK262217 ILF262217:ILG262217 IVB262217:IVC262217 JEX262217:JEY262217 JOT262217:JOU262217 JYP262217:JYQ262217 KIL262217:KIM262217 KSH262217:KSI262217 LCD262217:LCE262217 LLZ262217:LMA262217 LVV262217:LVW262217 MFR262217:MFS262217 MPN262217:MPO262217 MZJ262217:MZK262217 NJF262217:NJG262217 NTB262217:NTC262217 OCX262217:OCY262217 OMT262217:OMU262217 OWP262217:OWQ262217 PGL262217:PGM262217 PQH262217:PQI262217 QAD262217:QAE262217 QJZ262217:QKA262217 QTV262217:QTW262217 RDR262217:RDS262217 RNN262217:RNO262217 RXJ262217:RXK262217 SHF262217:SHG262217 SRB262217:SRC262217 TAX262217:TAY262217 TKT262217:TKU262217 TUP262217:TUQ262217 UEL262217:UEM262217 UOH262217:UOI262217 UYD262217:UYE262217 VHZ262217:VIA262217 VRV262217:VRW262217 WBR262217:WBS262217 WLN262217:WLO262217 WVJ262217:WVK262217 B327753:C327753 IX327753:IY327753 ST327753:SU327753 ACP327753:ACQ327753 AML327753:AMM327753 AWH327753:AWI327753 BGD327753:BGE327753 BPZ327753:BQA327753 BZV327753:BZW327753 CJR327753:CJS327753 CTN327753:CTO327753 DDJ327753:DDK327753 DNF327753:DNG327753 DXB327753:DXC327753 EGX327753:EGY327753 EQT327753:EQU327753 FAP327753:FAQ327753 FKL327753:FKM327753 FUH327753:FUI327753 GED327753:GEE327753 GNZ327753:GOA327753 GXV327753:GXW327753 HHR327753:HHS327753 HRN327753:HRO327753 IBJ327753:IBK327753 ILF327753:ILG327753 IVB327753:IVC327753 JEX327753:JEY327753 JOT327753:JOU327753 JYP327753:JYQ327753 KIL327753:KIM327753 KSH327753:KSI327753 LCD327753:LCE327753 LLZ327753:LMA327753 LVV327753:LVW327753 MFR327753:MFS327753 MPN327753:MPO327753 MZJ327753:MZK327753 NJF327753:NJG327753 NTB327753:NTC327753 OCX327753:OCY327753 OMT327753:OMU327753 OWP327753:OWQ327753 PGL327753:PGM327753 PQH327753:PQI327753 QAD327753:QAE327753 QJZ327753:QKA327753 QTV327753:QTW327753 RDR327753:RDS327753 RNN327753:RNO327753 RXJ327753:RXK327753 SHF327753:SHG327753 SRB327753:SRC327753 TAX327753:TAY327753 TKT327753:TKU327753 TUP327753:TUQ327753 UEL327753:UEM327753 UOH327753:UOI327753 UYD327753:UYE327753 VHZ327753:VIA327753 VRV327753:VRW327753 WBR327753:WBS327753 WLN327753:WLO327753 WVJ327753:WVK327753 B393289:C393289 IX393289:IY393289 ST393289:SU393289 ACP393289:ACQ393289 AML393289:AMM393289 AWH393289:AWI393289 BGD393289:BGE393289 BPZ393289:BQA393289 BZV393289:BZW393289 CJR393289:CJS393289 CTN393289:CTO393289 DDJ393289:DDK393289 DNF393289:DNG393289 DXB393289:DXC393289 EGX393289:EGY393289 EQT393289:EQU393289 FAP393289:FAQ393289 FKL393289:FKM393289 FUH393289:FUI393289 GED393289:GEE393289 GNZ393289:GOA393289 GXV393289:GXW393289 HHR393289:HHS393289 HRN393289:HRO393289 IBJ393289:IBK393289 ILF393289:ILG393289 IVB393289:IVC393289 JEX393289:JEY393289 JOT393289:JOU393289 JYP393289:JYQ393289 KIL393289:KIM393289 KSH393289:KSI393289 LCD393289:LCE393289 LLZ393289:LMA393289 LVV393289:LVW393289 MFR393289:MFS393289 MPN393289:MPO393289 MZJ393289:MZK393289 NJF393289:NJG393289 NTB393289:NTC393289 OCX393289:OCY393289 OMT393289:OMU393289 OWP393289:OWQ393289 PGL393289:PGM393289 PQH393289:PQI393289 QAD393289:QAE393289 QJZ393289:QKA393289 QTV393289:QTW393289 RDR393289:RDS393289 RNN393289:RNO393289 RXJ393289:RXK393289 SHF393289:SHG393289 SRB393289:SRC393289 TAX393289:TAY393289 TKT393289:TKU393289 TUP393289:TUQ393289 UEL393289:UEM393289 UOH393289:UOI393289 UYD393289:UYE393289 VHZ393289:VIA393289 VRV393289:VRW393289 WBR393289:WBS393289 WLN393289:WLO393289 WVJ393289:WVK393289 B458825:C458825 IX458825:IY458825 ST458825:SU458825 ACP458825:ACQ458825 AML458825:AMM458825 AWH458825:AWI458825 BGD458825:BGE458825 BPZ458825:BQA458825 BZV458825:BZW458825 CJR458825:CJS458825 CTN458825:CTO458825 DDJ458825:DDK458825 DNF458825:DNG458825 DXB458825:DXC458825 EGX458825:EGY458825 EQT458825:EQU458825 FAP458825:FAQ458825 FKL458825:FKM458825 FUH458825:FUI458825 GED458825:GEE458825 GNZ458825:GOA458825 GXV458825:GXW458825 HHR458825:HHS458825 HRN458825:HRO458825 IBJ458825:IBK458825 ILF458825:ILG458825 IVB458825:IVC458825 JEX458825:JEY458825 JOT458825:JOU458825 JYP458825:JYQ458825 KIL458825:KIM458825 KSH458825:KSI458825 LCD458825:LCE458825 LLZ458825:LMA458825 LVV458825:LVW458825 MFR458825:MFS458825 MPN458825:MPO458825 MZJ458825:MZK458825 NJF458825:NJG458825 NTB458825:NTC458825 OCX458825:OCY458825 OMT458825:OMU458825 OWP458825:OWQ458825 PGL458825:PGM458825 PQH458825:PQI458825 QAD458825:QAE458825 QJZ458825:QKA458825 QTV458825:QTW458825 RDR458825:RDS458825 RNN458825:RNO458825 RXJ458825:RXK458825 SHF458825:SHG458825 SRB458825:SRC458825 TAX458825:TAY458825 TKT458825:TKU458825 TUP458825:TUQ458825 UEL458825:UEM458825 UOH458825:UOI458825 UYD458825:UYE458825 VHZ458825:VIA458825 VRV458825:VRW458825 WBR458825:WBS458825 WLN458825:WLO458825 WVJ458825:WVK458825 B524361:C524361 IX524361:IY524361 ST524361:SU524361 ACP524361:ACQ524361 AML524361:AMM524361 AWH524361:AWI524361 BGD524361:BGE524361 BPZ524361:BQA524361 BZV524361:BZW524361 CJR524361:CJS524361 CTN524361:CTO524361 DDJ524361:DDK524361 DNF524361:DNG524361 DXB524361:DXC524361 EGX524361:EGY524361 EQT524361:EQU524361 FAP524361:FAQ524361 FKL524361:FKM524361 FUH524361:FUI524361 GED524361:GEE524361 GNZ524361:GOA524361 GXV524361:GXW524361 HHR524361:HHS524361 HRN524361:HRO524361 IBJ524361:IBK524361 ILF524361:ILG524361 IVB524361:IVC524361 JEX524361:JEY524361 JOT524361:JOU524361 JYP524361:JYQ524361 KIL524361:KIM524361 KSH524361:KSI524361 LCD524361:LCE524361 LLZ524361:LMA524361 LVV524361:LVW524361 MFR524361:MFS524361 MPN524361:MPO524361 MZJ524361:MZK524361 NJF524361:NJG524361 NTB524361:NTC524361 OCX524361:OCY524361 OMT524361:OMU524361 OWP524361:OWQ524361 PGL524361:PGM524361 PQH524361:PQI524361 QAD524361:QAE524361 QJZ524361:QKA524361 QTV524361:QTW524361 RDR524361:RDS524361 RNN524361:RNO524361 RXJ524361:RXK524361 SHF524361:SHG524361 SRB524361:SRC524361 TAX524361:TAY524361 TKT524361:TKU524361 TUP524361:TUQ524361 UEL524361:UEM524361 UOH524361:UOI524361 UYD524361:UYE524361 VHZ524361:VIA524361 VRV524361:VRW524361 WBR524361:WBS524361 WLN524361:WLO524361 WVJ524361:WVK524361 B589897:C589897 IX589897:IY589897 ST589897:SU589897 ACP589897:ACQ589897 AML589897:AMM589897 AWH589897:AWI589897 BGD589897:BGE589897 BPZ589897:BQA589897 BZV589897:BZW589897 CJR589897:CJS589897 CTN589897:CTO589897 DDJ589897:DDK589897 DNF589897:DNG589897 DXB589897:DXC589897 EGX589897:EGY589897 EQT589897:EQU589897 FAP589897:FAQ589897 FKL589897:FKM589897 FUH589897:FUI589897 GED589897:GEE589897 GNZ589897:GOA589897 GXV589897:GXW589897 HHR589897:HHS589897 HRN589897:HRO589897 IBJ589897:IBK589897 ILF589897:ILG589897 IVB589897:IVC589897 JEX589897:JEY589897 JOT589897:JOU589897 JYP589897:JYQ589897 KIL589897:KIM589897 KSH589897:KSI589897 LCD589897:LCE589897 LLZ589897:LMA589897 LVV589897:LVW589897 MFR589897:MFS589897 MPN589897:MPO589897 MZJ589897:MZK589897 NJF589897:NJG589897 NTB589897:NTC589897 OCX589897:OCY589897 OMT589897:OMU589897 OWP589897:OWQ589897 PGL589897:PGM589897 PQH589897:PQI589897 QAD589897:QAE589897 QJZ589897:QKA589897 QTV589897:QTW589897 RDR589897:RDS589897 RNN589897:RNO589897 RXJ589897:RXK589897 SHF589897:SHG589897 SRB589897:SRC589897 TAX589897:TAY589897 TKT589897:TKU589897 TUP589897:TUQ589897 UEL589897:UEM589897 UOH589897:UOI589897 UYD589897:UYE589897 VHZ589897:VIA589897 VRV589897:VRW589897 WBR589897:WBS589897 WLN589897:WLO589897 WVJ589897:WVK589897 B655433:C655433 IX655433:IY655433 ST655433:SU655433 ACP655433:ACQ655433 AML655433:AMM655433 AWH655433:AWI655433 BGD655433:BGE655433 BPZ655433:BQA655433 BZV655433:BZW655433 CJR655433:CJS655433 CTN655433:CTO655433 DDJ655433:DDK655433 DNF655433:DNG655433 DXB655433:DXC655433 EGX655433:EGY655433 EQT655433:EQU655433 FAP655433:FAQ655433 FKL655433:FKM655433 FUH655433:FUI655433 GED655433:GEE655433 GNZ655433:GOA655433 GXV655433:GXW655433 HHR655433:HHS655433 HRN655433:HRO655433 IBJ655433:IBK655433 ILF655433:ILG655433 IVB655433:IVC655433 JEX655433:JEY655433 JOT655433:JOU655433 JYP655433:JYQ655433 KIL655433:KIM655433 KSH655433:KSI655433 LCD655433:LCE655433 LLZ655433:LMA655433 LVV655433:LVW655433 MFR655433:MFS655433 MPN655433:MPO655433 MZJ655433:MZK655433 NJF655433:NJG655433 NTB655433:NTC655433 OCX655433:OCY655433 OMT655433:OMU655433 OWP655433:OWQ655433 PGL655433:PGM655433 PQH655433:PQI655433 QAD655433:QAE655433 QJZ655433:QKA655433 QTV655433:QTW655433 RDR655433:RDS655433 RNN655433:RNO655433 RXJ655433:RXK655433 SHF655433:SHG655433 SRB655433:SRC655433 TAX655433:TAY655433 TKT655433:TKU655433 TUP655433:TUQ655433 UEL655433:UEM655433 UOH655433:UOI655433 UYD655433:UYE655433 VHZ655433:VIA655433 VRV655433:VRW655433 WBR655433:WBS655433 WLN655433:WLO655433 WVJ655433:WVK655433 B720969:C720969 IX720969:IY720969 ST720969:SU720969 ACP720969:ACQ720969 AML720969:AMM720969 AWH720969:AWI720969 BGD720969:BGE720969 BPZ720969:BQA720969 BZV720969:BZW720969 CJR720969:CJS720969 CTN720969:CTO720969 DDJ720969:DDK720969 DNF720969:DNG720969 DXB720969:DXC720969 EGX720969:EGY720969 EQT720969:EQU720969 FAP720969:FAQ720969 FKL720969:FKM720969 FUH720969:FUI720969 GED720969:GEE720969 GNZ720969:GOA720969 GXV720969:GXW720969 HHR720969:HHS720969 HRN720969:HRO720969 IBJ720969:IBK720969 ILF720969:ILG720969 IVB720969:IVC720969 JEX720969:JEY720969 JOT720969:JOU720969 JYP720969:JYQ720969 KIL720969:KIM720969 KSH720969:KSI720969 LCD720969:LCE720969 LLZ720969:LMA720969 LVV720969:LVW720969 MFR720969:MFS720969 MPN720969:MPO720969 MZJ720969:MZK720969 NJF720969:NJG720969 NTB720969:NTC720969 OCX720969:OCY720969 OMT720969:OMU720969 OWP720969:OWQ720969 PGL720969:PGM720969 PQH720969:PQI720969 QAD720969:QAE720969 QJZ720969:QKA720969 QTV720969:QTW720969 RDR720969:RDS720969 RNN720969:RNO720969 RXJ720969:RXK720969 SHF720969:SHG720969 SRB720969:SRC720969 TAX720969:TAY720969 TKT720969:TKU720969 TUP720969:TUQ720969 UEL720969:UEM720969 UOH720969:UOI720969 UYD720969:UYE720969 VHZ720969:VIA720969 VRV720969:VRW720969 WBR720969:WBS720969 WLN720969:WLO720969 WVJ720969:WVK720969 B786505:C786505 IX786505:IY786505 ST786505:SU786505 ACP786505:ACQ786505 AML786505:AMM786505 AWH786505:AWI786505 BGD786505:BGE786505 BPZ786505:BQA786505 BZV786505:BZW786505 CJR786505:CJS786505 CTN786505:CTO786505 DDJ786505:DDK786505 DNF786505:DNG786505 DXB786505:DXC786505 EGX786505:EGY786505 EQT786505:EQU786505 FAP786505:FAQ786505 FKL786505:FKM786505 FUH786505:FUI786505 GED786505:GEE786505 GNZ786505:GOA786505 GXV786505:GXW786505 HHR786505:HHS786505 HRN786505:HRO786505 IBJ786505:IBK786505 ILF786505:ILG786505 IVB786505:IVC786505 JEX786505:JEY786505 JOT786505:JOU786505 JYP786505:JYQ786505 KIL786505:KIM786505 KSH786505:KSI786505 LCD786505:LCE786505 LLZ786505:LMA786505 LVV786505:LVW786505 MFR786505:MFS786505 MPN786505:MPO786505 MZJ786505:MZK786505 NJF786505:NJG786505 NTB786505:NTC786505 OCX786505:OCY786505 OMT786505:OMU786505 OWP786505:OWQ786505 PGL786505:PGM786505 PQH786505:PQI786505 QAD786505:QAE786505 QJZ786505:QKA786505 QTV786505:QTW786505 RDR786505:RDS786505 RNN786505:RNO786505 RXJ786505:RXK786505 SHF786505:SHG786505 SRB786505:SRC786505 TAX786505:TAY786505 TKT786505:TKU786505 TUP786505:TUQ786505 UEL786505:UEM786505 UOH786505:UOI786505 UYD786505:UYE786505 VHZ786505:VIA786505 VRV786505:VRW786505 WBR786505:WBS786505 WLN786505:WLO786505 WVJ786505:WVK786505 B852041:C852041 IX852041:IY852041 ST852041:SU852041 ACP852041:ACQ852041 AML852041:AMM852041 AWH852041:AWI852041 BGD852041:BGE852041 BPZ852041:BQA852041 BZV852041:BZW852041 CJR852041:CJS852041 CTN852041:CTO852041 DDJ852041:DDK852041 DNF852041:DNG852041 DXB852041:DXC852041 EGX852041:EGY852041 EQT852041:EQU852041 FAP852041:FAQ852041 FKL852041:FKM852041 FUH852041:FUI852041 GED852041:GEE852041 GNZ852041:GOA852041 GXV852041:GXW852041 HHR852041:HHS852041 HRN852041:HRO852041 IBJ852041:IBK852041 ILF852041:ILG852041 IVB852041:IVC852041 JEX852041:JEY852041 JOT852041:JOU852041 JYP852041:JYQ852041 KIL852041:KIM852041 KSH852041:KSI852041 LCD852041:LCE852041 LLZ852041:LMA852041 LVV852041:LVW852041 MFR852041:MFS852041 MPN852041:MPO852041 MZJ852041:MZK852041 NJF852041:NJG852041 NTB852041:NTC852041 OCX852041:OCY852041 OMT852041:OMU852041 OWP852041:OWQ852041 PGL852041:PGM852041 PQH852041:PQI852041 QAD852041:QAE852041 QJZ852041:QKA852041 QTV852041:QTW852041 RDR852041:RDS852041 RNN852041:RNO852041 RXJ852041:RXK852041 SHF852041:SHG852041 SRB852041:SRC852041 TAX852041:TAY852041 TKT852041:TKU852041 TUP852041:TUQ852041 UEL852041:UEM852041 UOH852041:UOI852041 UYD852041:UYE852041 VHZ852041:VIA852041 VRV852041:VRW852041 WBR852041:WBS852041 WLN852041:WLO852041 WVJ852041:WVK852041 B917577:C917577 IX917577:IY917577 ST917577:SU917577 ACP917577:ACQ917577 AML917577:AMM917577 AWH917577:AWI917577 BGD917577:BGE917577 BPZ917577:BQA917577 BZV917577:BZW917577 CJR917577:CJS917577 CTN917577:CTO917577 DDJ917577:DDK917577 DNF917577:DNG917577 DXB917577:DXC917577 EGX917577:EGY917577 EQT917577:EQU917577 FAP917577:FAQ917577 FKL917577:FKM917577 FUH917577:FUI917577 GED917577:GEE917577 GNZ917577:GOA917577 GXV917577:GXW917577 HHR917577:HHS917577 HRN917577:HRO917577 IBJ917577:IBK917577 ILF917577:ILG917577 IVB917577:IVC917577 JEX917577:JEY917577 JOT917577:JOU917577 JYP917577:JYQ917577 KIL917577:KIM917577 KSH917577:KSI917577 LCD917577:LCE917577 LLZ917577:LMA917577 LVV917577:LVW917577 MFR917577:MFS917577 MPN917577:MPO917577 MZJ917577:MZK917577 NJF917577:NJG917577 NTB917577:NTC917577 OCX917577:OCY917577 OMT917577:OMU917577 OWP917577:OWQ917577 PGL917577:PGM917577 PQH917577:PQI917577 QAD917577:QAE917577 QJZ917577:QKA917577 QTV917577:QTW917577 RDR917577:RDS917577 RNN917577:RNO917577 RXJ917577:RXK917577 SHF917577:SHG917577 SRB917577:SRC917577 TAX917577:TAY917577 TKT917577:TKU917577 TUP917577:TUQ917577 UEL917577:UEM917577 UOH917577:UOI917577 UYD917577:UYE917577 VHZ917577:VIA917577 VRV917577:VRW917577 WBR917577:WBS917577 WLN917577:WLO917577 WVJ917577:WVK917577 B983113:C983113 IX983113:IY983113 ST983113:SU983113 ACP983113:ACQ983113 AML983113:AMM983113 AWH983113:AWI983113 BGD983113:BGE983113 BPZ983113:BQA983113 BZV983113:BZW983113 CJR983113:CJS983113 CTN983113:CTO983113 DDJ983113:DDK983113 DNF983113:DNG983113 DXB983113:DXC983113 EGX983113:EGY983113 EQT983113:EQU983113 FAP983113:FAQ983113 FKL983113:FKM983113 FUH983113:FUI983113 GED983113:GEE983113 GNZ983113:GOA983113 GXV983113:GXW983113 HHR983113:HHS983113 HRN983113:HRO983113 IBJ983113:IBK983113 ILF983113:ILG983113 IVB983113:IVC983113 JEX983113:JEY983113 JOT983113:JOU983113 JYP983113:JYQ983113 KIL983113:KIM983113 KSH983113:KSI983113 LCD983113:LCE983113 LLZ983113:LMA983113 LVV983113:LVW983113 MFR983113:MFS983113 MPN983113:MPO983113 MZJ983113:MZK983113 NJF983113:NJG983113 NTB983113:NTC983113 OCX983113:OCY983113 OMT983113:OMU983113 OWP983113:OWQ983113 PGL983113:PGM983113 PQH983113:PQI983113 QAD983113:QAE983113 QJZ983113:QKA983113 QTV983113:QTW983113 RDR983113:RDS983113 RNN983113:RNO983113 RXJ983113:RXK983113 SHF983113:SHG983113 SRB983113:SRC983113 TAX983113:TAY983113 TKT983113:TKU983113 TUP983113:TUQ983113 UEL983113:UEM983113 UOH983113:UOI983113 UYD983113:UYE983113 VHZ983113:VIA983113 VRV983113:VRW983113 WBR983113:WBS983113 WLN983113:WLO983113 B73:C73">
      <formula1>$P$70:$P$78</formula1>
    </dataValidation>
    <dataValidation type="list" allowBlank="1" sqref="WVJ983112:WVK983112 IX72:IY72 ST72:SU72 ACP72:ACQ72 AML72:AMM72 AWH72:AWI72 BGD72:BGE72 BPZ72:BQA72 BZV72:BZW72 CJR72:CJS72 CTN72:CTO72 DDJ72:DDK72 DNF72:DNG72 DXB72:DXC72 EGX72:EGY72 EQT72:EQU72 FAP72:FAQ72 FKL72:FKM72 FUH72:FUI72 GED72:GEE72 GNZ72:GOA72 GXV72:GXW72 HHR72:HHS72 HRN72:HRO72 IBJ72:IBK72 ILF72:ILG72 IVB72:IVC72 JEX72:JEY72 JOT72:JOU72 JYP72:JYQ72 KIL72:KIM72 KSH72:KSI72 LCD72:LCE72 LLZ72:LMA72 LVV72:LVW72 MFR72:MFS72 MPN72:MPO72 MZJ72:MZK72 NJF72:NJG72 NTB72:NTC72 OCX72:OCY72 OMT72:OMU72 OWP72:OWQ72 PGL72:PGM72 PQH72:PQI72 QAD72:QAE72 QJZ72:QKA72 QTV72:QTW72 RDR72:RDS72 RNN72:RNO72 RXJ72:RXK72 SHF72:SHG72 SRB72:SRC72 TAX72:TAY72 TKT72:TKU72 TUP72:TUQ72 UEL72:UEM72 UOH72:UOI72 UYD72:UYE72 VHZ72:VIA72 VRV72:VRW72 WBR72:WBS72 WLN72:WLO72 WVJ72:WVK72 B65608:C65608 IX65608:IY65608 ST65608:SU65608 ACP65608:ACQ65608 AML65608:AMM65608 AWH65608:AWI65608 BGD65608:BGE65608 BPZ65608:BQA65608 BZV65608:BZW65608 CJR65608:CJS65608 CTN65608:CTO65608 DDJ65608:DDK65608 DNF65608:DNG65608 DXB65608:DXC65608 EGX65608:EGY65608 EQT65608:EQU65608 FAP65608:FAQ65608 FKL65608:FKM65608 FUH65608:FUI65608 GED65608:GEE65608 GNZ65608:GOA65608 GXV65608:GXW65608 HHR65608:HHS65608 HRN65608:HRO65608 IBJ65608:IBK65608 ILF65608:ILG65608 IVB65608:IVC65608 JEX65608:JEY65608 JOT65608:JOU65608 JYP65608:JYQ65608 KIL65608:KIM65608 KSH65608:KSI65608 LCD65608:LCE65608 LLZ65608:LMA65608 LVV65608:LVW65608 MFR65608:MFS65608 MPN65608:MPO65608 MZJ65608:MZK65608 NJF65608:NJG65608 NTB65608:NTC65608 OCX65608:OCY65608 OMT65608:OMU65608 OWP65608:OWQ65608 PGL65608:PGM65608 PQH65608:PQI65608 QAD65608:QAE65608 QJZ65608:QKA65608 QTV65608:QTW65608 RDR65608:RDS65608 RNN65608:RNO65608 RXJ65608:RXK65608 SHF65608:SHG65608 SRB65608:SRC65608 TAX65608:TAY65608 TKT65608:TKU65608 TUP65608:TUQ65608 UEL65608:UEM65608 UOH65608:UOI65608 UYD65608:UYE65608 VHZ65608:VIA65608 VRV65608:VRW65608 WBR65608:WBS65608 WLN65608:WLO65608 WVJ65608:WVK65608 B131144:C131144 IX131144:IY131144 ST131144:SU131144 ACP131144:ACQ131144 AML131144:AMM131144 AWH131144:AWI131144 BGD131144:BGE131144 BPZ131144:BQA131144 BZV131144:BZW131144 CJR131144:CJS131144 CTN131144:CTO131144 DDJ131144:DDK131144 DNF131144:DNG131144 DXB131144:DXC131144 EGX131144:EGY131144 EQT131144:EQU131144 FAP131144:FAQ131144 FKL131144:FKM131144 FUH131144:FUI131144 GED131144:GEE131144 GNZ131144:GOA131144 GXV131144:GXW131144 HHR131144:HHS131144 HRN131144:HRO131144 IBJ131144:IBK131144 ILF131144:ILG131144 IVB131144:IVC131144 JEX131144:JEY131144 JOT131144:JOU131144 JYP131144:JYQ131144 KIL131144:KIM131144 KSH131144:KSI131144 LCD131144:LCE131144 LLZ131144:LMA131144 LVV131144:LVW131144 MFR131144:MFS131144 MPN131144:MPO131144 MZJ131144:MZK131144 NJF131144:NJG131144 NTB131144:NTC131144 OCX131144:OCY131144 OMT131144:OMU131144 OWP131144:OWQ131144 PGL131144:PGM131144 PQH131144:PQI131144 QAD131144:QAE131144 QJZ131144:QKA131144 QTV131144:QTW131144 RDR131144:RDS131144 RNN131144:RNO131144 RXJ131144:RXK131144 SHF131144:SHG131144 SRB131144:SRC131144 TAX131144:TAY131144 TKT131144:TKU131144 TUP131144:TUQ131144 UEL131144:UEM131144 UOH131144:UOI131144 UYD131144:UYE131144 VHZ131144:VIA131144 VRV131144:VRW131144 WBR131144:WBS131144 WLN131144:WLO131144 WVJ131144:WVK131144 B196680:C196680 IX196680:IY196680 ST196680:SU196680 ACP196680:ACQ196680 AML196680:AMM196680 AWH196680:AWI196680 BGD196680:BGE196680 BPZ196680:BQA196680 BZV196680:BZW196680 CJR196680:CJS196680 CTN196680:CTO196680 DDJ196680:DDK196680 DNF196680:DNG196680 DXB196680:DXC196680 EGX196680:EGY196680 EQT196680:EQU196680 FAP196680:FAQ196680 FKL196680:FKM196680 FUH196680:FUI196680 GED196680:GEE196680 GNZ196680:GOA196680 GXV196680:GXW196680 HHR196680:HHS196680 HRN196680:HRO196680 IBJ196680:IBK196680 ILF196680:ILG196680 IVB196680:IVC196680 JEX196680:JEY196680 JOT196680:JOU196680 JYP196680:JYQ196680 KIL196680:KIM196680 KSH196680:KSI196680 LCD196680:LCE196680 LLZ196680:LMA196680 LVV196680:LVW196680 MFR196680:MFS196680 MPN196680:MPO196680 MZJ196680:MZK196680 NJF196680:NJG196680 NTB196680:NTC196680 OCX196680:OCY196680 OMT196680:OMU196680 OWP196680:OWQ196680 PGL196680:PGM196680 PQH196680:PQI196680 QAD196680:QAE196680 QJZ196680:QKA196680 QTV196680:QTW196680 RDR196680:RDS196680 RNN196680:RNO196680 RXJ196680:RXK196680 SHF196680:SHG196680 SRB196680:SRC196680 TAX196680:TAY196680 TKT196680:TKU196680 TUP196680:TUQ196680 UEL196680:UEM196680 UOH196680:UOI196680 UYD196680:UYE196680 VHZ196680:VIA196680 VRV196680:VRW196680 WBR196680:WBS196680 WLN196680:WLO196680 WVJ196680:WVK196680 B262216:C262216 IX262216:IY262216 ST262216:SU262216 ACP262216:ACQ262216 AML262216:AMM262216 AWH262216:AWI262216 BGD262216:BGE262216 BPZ262216:BQA262216 BZV262216:BZW262216 CJR262216:CJS262216 CTN262216:CTO262216 DDJ262216:DDK262216 DNF262216:DNG262216 DXB262216:DXC262216 EGX262216:EGY262216 EQT262216:EQU262216 FAP262216:FAQ262216 FKL262216:FKM262216 FUH262216:FUI262216 GED262216:GEE262216 GNZ262216:GOA262216 GXV262216:GXW262216 HHR262216:HHS262216 HRN262216:HRO262216 IBJ262216:IBK262216 ILF262216:ILG262216 IVB262216:IVC262216 JEX262216:JEY262216 JOT262216:JOU262216 JYP262216:JYQ262216 KIL262216:KIM262216 KSH262216:KSI262216 LCD262216:LCE262216 LLZ262216:LMA262216 LVV262216:LVW262216 MFR262216:MFS262216 MPN262216:MPO262216 MZJ262216:MZK262216 NJF262216:NJG262216 NTB262216:NTC262216 OCX262216:OCY262216 OMT262216:OMU262216 OWP262216:OWQ262216 PGL262216:PGM262216 PQH262216:PQI262216 QAD262216:QAE262216 QJZ262216:QKA262216 QTV262216:QTW262216 RDR262216:RDS262216 RNN262216:RNO262216 RXJ262216:RXK262216 SHF262216:SHG262216 SRB262216:SRC262216 TAX262216:TAY262216 TKT262216:TKU262216 TUP262216:TUQ262216 UEL262216:UEM262216 UOH262216:UOI262216 UYD262216:UYE262216 VHZ262216:VIA262216 VRV262216:VRW262216 WBR262216:WBS262216 WLN262216:WLO262216 WVJ262216:WVK262216 B327752:C327752 IX327752:IY327752 ST327752:SU327752 ACP327752:ACQ327752 AML327752:AMM327752 AWH327752:AWI327752 BGD327752:BGE327752 BPZ327752:BQA327752 BZV327752:BZW327752 CJR327752:CJS327752 CTN327752:CTO327752 DDJ327752:DDK327752 DNF327752:DNG327752 DXB327752:DXC327752 EGX327752:EGY327752 EQT327752:EQU327752 FAP327752:FAQ327752 FKL327752:FKM327752 FUH327752:FUI327752 GED327752:GEE327752 GNZ327752:GOA327752 GXV327752:GXW327752 HHR327752:HHS327752 HRN327752:HRO327752 IBJ327752:IBK327752 ILF327752:ILG327752 IVB327752:IVC327752 JEX327752:JEY327752 JOT327752:JOU327752 JYP327752:JYQ327752 KIL327752:KIM327752 KSH327752:KSI327752 LCD327752:LCE327752 LLZ327752:LMA327752 LVV327752:LVW327752 MFR327752:MFS327752 MPN327752:MPO327752 MZJ327752:MZK327752 NJF327752:NJG327752 NTB327752:NTC327752 OCX327752:OCY327752 OMT327752:OMU327752 OWP327752:OWQ327752 PGL327752:PGM327752 PQH327752:PQI327752 QAD327752:QAE327752 QJZ327752:QKA327752 QTV327752:QTW327752 RDR327752:RDS327752 RNN327752:RNO327752 RXJ327752:RXK327752 SHF327752:SHG327752 SRB327752:SRC327752 TAX327752:TAY327752 TKT327752:TKU327752 TUP327752:TUQ327752 UEL327752:UEM327752 UOH327752:UOI327752 UYD327752:UYE327752 VHZ327752:VIA327752 VRV327752:VRW327752 WBR327752:WBS327752 WLN327752:WLO327752 WVJ327752:WVK327752 B393288:C393288 IX393288:IY393288 ST393288:SU393288 ACP393288:ACQ393288 AML393288:AMM393288 AWH393288:AWI393288 BGD393288:BGE393288 BPZ393288:BQA393288 BZV393288:BZW393288 CJR393288:CJS393288 CTN393288:CTO393288 DDJ393288:DDK393288 DNF393288:DNG393288 DXB393288:DXC393288 EGX393288:EGY393288 EQT393288:EQU393288 FAP393288:FAQ393288 FKL393288:FKM393288 FUH393288:FUI393288 GED393288:GEE393288 GNZ393288:GOA393288 GXV393288:GXW393288 HHR393288:HHS393288 HRN393288:HRO393288 IBJ393288:IBK393288 ILF393288:ILG393288 IVB393288:IVC393288 JEX393288:JEY393288 JOT393288:JOU393288 JYP393288:JYQ393288 KIL393288:KIM393288 KSH393288:KSI393288 LCD393288:LCE393288 LLZ393288:LMA393288 LVV393288:LVW393288 MFR393288:MFS393288 MPN393288:MPO393288 MZJ393288:MZK393288 NJF393288:NJG393288 NTB393288:NTC393288 OCX393288:OCY393288 OMT393288:OMU393288 OWP393288:OWQ393288 PGL393288:PGM393288 PQH393288:PQI393288 QAD393288:QAE393288 QJZ393288:QKA393288 QTV393288:QTW393288 RDR393288:RDS393288 RNN393288:RNO393288 RXJ393288:RXK393288 SHF393288:SHG393288 SRB393288:SRC393288 TAX393288:TAY393288 TKT393288:TKU393288 TUP393288:TUQ393288 UEL393288:UEM393288 UOH393288:UOI393288 UYD393288:UYE393288 VHZ393288:VIA393288 VRV393288:VRW393288 WBR393288:WBS393288 WLN393288:WLO393288 WVJ393288:WVK393288 B458824:C458824 IX458824:IY458824 ST458824:SU458824 ACP458824:ACQ458824 AML458824:AMM458824 AWH458824:AWI458824 BGD458824:BGE458824 BPZ458824:BQA458824 BZV458824:BZW458824 CJR458824:CJS458824 CTN458824:CTO458824 DDJ458824:DDK458824 DNF458824:DNG458824 DXB458824:DXC458824 EGX458824:EGY458824 EQT458824:EQU458824 FAP458824:FAQ458824 FKL458824:FKM458824 FUH458824:FUI458824 GED458824:GEE458824 GNZ458824:GOA458824 GXV458824:GXW458824 HHR458824:HHS458824 HRN458824:HRO458824 IBJ458824:IBK458824 ILF458824:ILG458824 IVB458824:IVC458824 JEX458824:JEY458824 JOT458824:JOU458824 JYP458824:JYQ458824 KIL458824:KIM458824 KSH458824:KSI458824 LCD458824:LCE458824 LLZ458824:LMA458824 LVV458824:LVW458824 MFR458824:MFS458824 MPN458824:MPO458824 MZJ458824:MZK458824 NJF458824:NJG458824 NTB458824:NTC458824 OCX458824:OCY458824 OMT458824:OMU458824 OWP458824:OWQ458824 PGL458824:PGM458824 PQH458824:PQI458824 QAD458824:QAE458824 QJZ458824:QKA458824 QTV458824:QTW458824 RDR458824:RDS458824 RNN458824:RNO458824 RXJ458824:RXK458824 SHF458824:SHG458824 SRB458824:SRC458824 TAX458824:TAY458824 TKT458824:TKU458824 TUP458824:TUQ458824 UEL458824:UEM458824 UOH458824:UOI458824 UYD458824:UYE458824 VHZ458824:VIA458824 VRV458824:VRW458824 WBR458824:WBS458824 WLN458824:WLO458824 WVJ458824:WVK458824 B524360:C524360 IX524360:IY524360 ST524360:SU524360 ACP524360:ACQ524360 AML524360:AMM524360 AWH524360:AWI524360 BGD524360:BGE524360 BPZ524360:BQA524360 BZV524360:BZW524360 CJR524360:CJS524360 CTN524360:CTO524360 DDJ524360:DDK524360 DNF524360:DNG524360 DXB524360:DXC524360 EGX524360:EGY524360 EQT524360:EQU524360 FAP524360:FAQ524360 FKL524360:FKM524360 FUH524360:FUI524360 GED524360:GEE524360 GNZ524360:GOA524360 GXV524360:GXW524360 HHR524360:HHS524360 HRN524360:HRO524360 IBJ524360:IBK524360 ILF524360:ILG524360 IVB524360:IVC524360 JEX524360:JEY524360 JOT524360:JOU524360 JYP524360:JYQ524360 KIL524360:KIM524360 KSH524360:KSI524360 LCD524360:LCE524360 LLZ524360:LMA524360 LVV524360:LVW524360 MFR524360:MFS524360 MPN524360:MPO524360 MZJ524360:MZK524360 NJF524360:NJG524360 NTB524360:NTC524360 OCX524360:OCY524360 OMT524360:OMU524360 OWP524360:OWQ524360 PGL524360:PGM524360 PQH524360:PQI524360 QAD524360:QAE524360 QJZ524360:QKA524360 QTV524360:QTW524360 RDR524360:RDS524360 RNN524360:RNO524360 RXJ524360:RXK524360 SHF524360:SHG524360 SRB524360:SRC524360 TAX524360:TAY524360 TKT524360:TKU524360 TUP524360:TUQ524360 UEL524360:UEM524360 UOH524360:UOI524360 UYD524360:UYE524360 VHZ524360:VIA524360 VRV524360:VRW524360 WBR524360:WBS524360 WLN524360:WLO524360 WVJ524360:WVK524360 B589896:C589896 IX589896:IY589896 ST589896:SU589896 ACP589896:ACQ589896 AML589896:AMM589896 AWH589896:AWI589896 BGD589896:BGE589896 BPZ589896:BQA589896 BZV589896:BZW589896 CJR589896:CJS589896 CTN589896:CTO589896 DDJ589896:DDK589896 DNF589896:DNG589896 DXB589896:DXC589896 EGX589896:EGY589896 EQT589896:EQU589896 FAP589896:FAQ589896 FKL589896:FKM589896 FUH589896:FUI589896 GED589896:GEE589896 GNZ589896:GOA589896 GXV589896:GXW589896 HHR589896:HHS589896 HRN589896:HRO589896 IBJ589896:IBK589896 ILF589896:ILG589896 IVB589896:IVC589896 JEX589896:JEY589896 JOT589896:JOU589896 JYP589896:JYQ589896 KIL589896:KIM589896 KSH589896:KSI589896 LCD589896:LCE589896 LLZ589896:LMA589896 LVV589896:LVW589896 MFR589896:MFS589896 MPN589896:MPO589896 MZJ589896:MZK589896 NJF589896:NJG589896 NTB589896:NTC589896 OCX589896:OCY589896 OMT589896:OMU589896 OWP589896:OWQ589896 PGL589896:PGM589896 PQH589896:PQI589896 QAD589896:QAE589896 QJZ589896:QKA589896 QTV589896:QTW589896 RDR589896:RDS589896 RNN589896:RNO589896 RXJ589896:RXK589896 SHF589896:SHG589896 SRB589896:SRC589896 TAX589896:TAY589896 TKT589896:TKU589896 TUP589896:TUQ589896 UEL589896:UEM589896 UOH589896:UOI589896 UYD589896:UYE589896 VHZ589896:VIA589896 VRV589896:VRW589896 WBR589896:WBS589896 WLN589896:WLO589896 WVJ589896:WVK589896 B655432:C655432 IX655432:IY655432 ST655432:SU655432 ACP655432:ACQ655432 AML655432:AMM655432 AWH655432:AWI655432 BGD655432:BGE655432 BPZ655432:BQA655432 BZV655432:BZW655432 CJR655432:CJS655432 CTN655432:CTO655432 DDJ655432:DDK655432 DNF655432:DNG655432 DXB655432:DXC655432 EGX655432:EGY655432 EQT655432:EQU655432 FAP655432:FAQ655432 FKL655432:FKM655432 FUH655432:FUI655432 GED655432:GEE655432 GNZ655432:GOA655432 GXV655432:GXW655432 HHR655432:HHS655432 HRN655432:HRO655432 IBJ655432:IBK655432 ILF655432:ILG655432 IVB655432:IVC655432 JEX655432:JEY655432 JOT655432:JOU655432 JYP655432:JYQ655432 KIL655432:KIM655432 KSH655432:KSI655432 LCD655432:LCE655432 LLZ655432:LMA655432 LVV655432:LVW655432 MFR655432:MFS655432 MPN655432:MPO655432 MZJ655432:MZK655432 NJF655432:NJG655432 NTB655432:NTC655432 OCX655432:OCY655432 OMT655432:OMU655432 OWP655432:OWQ655432 PGL655432:PGM655432 PQH655432:PQI655432 QAD655432:QAE655432 QJZ655432:QKA655432 QTV655432:QTW655432 RDR655432:RDS655432 RNN655432:RNO655432 RXJ655432:RXK655432 SHF655432:SHG655432 SRB655432:SRC655432 TAX655432:TAY655432 TKT655432:TKU655432 TUP655432:TUQ655432 UEL655432:UEM655432 UOH655432:UOI655432 UYD655432:UYE655432 VHZ655432:VIA655432 VRV655432:VRW655432 WBR655432:WBS655432 WLN655432:WLO655432 WVJ655432:WVK655432 B720968:C720968 IX720968:IY720968 ST720968:SU720968 ACP720968:ACQ720968 AML720968:AMM720968 AWH720968:AWI720968 BGD720968:BGE720968 BPZ720968:BQA720968 BZV720968:BZW720968 CJR720968:CJS720968 CTN720968:CTO720968 DDJ720968:DDK720968 DNF720968:DNG720968 DXB720968:DXC720968 EGX720968:EGY720968 EQT720968:EQU720968 FAP720968:FAQ720968 FKL720968:FKM720968 FUH720968:FUI720968 GED720968:GEE720968 GNZ720968:GOA720968 GXV720968:GXW720968 HHR720968:HHS720968 HRN720968:HRO720968 IBJ720968:IBK720968 ILF720968:ILG720968 IVB720968:IVC720968 JEX720968:JEY720968 JOT720968:JOU720968 JYP720968:JYQ720968 KIL720968:KIM720968 KSH720968:KSI720968 LCD720968:LCE720968 LLZ720968:LMA720968 LVV720968:LVW720968 MFR720968:MFS720968 MPN720968:MPO720968 MZJ720968:MZK720968 NJF720968:NJG720968 NTB720968:NTC720968 OCX720968:OCY720968 OMT720968:OMU720968 OWP720968:OWQ720968 PGL720968:PGM720968 PQH720968:PQI720968 QAD720968:QAE720968 QJZ720968:QKA720968 QTV720968:QTW720968 RDR720968:RDS720968 RNN720968:RNO720968 RXJ720968:RXK720968 SHF720968:SHG720968 SRB720968:SRC720968 TAX720968:TAY720968 TKT720968:TKU720968 TUP720968:TUQ720968 UEL720968:UEM720968 UOH720968:UOI720968 UYD720968:UYE720968 VHZ720968:VIA720968 VRV720968:VRW720968 WBR720968:WBS720968 WLN720968:WLO720968 WVJ720968:WVK720968 B786504:C786504 IX786504:IY786504 ST786504:SU786504 ACP786504:ACQ786504 AML786504:AMM786504 AWH786504:AWI786504 BGD786504:BGE786504 BPZ786504:BQA786504 BZV786504:BZW786504 CJR786504:CJS786504 CTN786504:CTO786504 DDJ786504:DDK786504 DNF786504:DNG786504 DXB786504:DXC786504 EGX786504:EGY786504 EQT786504:EQU786504 FAP786504:FAQ786504 FKL786504:FKM786504 FUH786504:FUI786504 GED786504:GEE786504 GNZ786504:GOA786504 GXV786504:GXW786504 HHR786504:HHS786504 HRN786504:HRO786504 IBJ786504:IBK786504 ILF786504:ILG786504 IVB786504:IVC786504 JEX786504:JEY786504 JOT786504:JOU786504 JYP786504:JYQ786504 KIL786504:KIM786504 KSH786504:KSI786504 LCD786504:LCE786504 LLZ786504:LMA786504 LVV786504:LVW786504 MFR786504:MFS786504 MPN786504:MPO786504 MZJ786504:MZK786504 NJF786504:NJG786504 NTB786504:NTC786504 OCX786504:OCY786504 OMT786504:OMU786504 OWP786504:OWQ786504 PGL786504:PGM786504 PQH786504:PQI786504 QAD786504:QAE786504 QJZ786504:QKA786504 QTV786504:QTW786504 RDR786504:RDS786504 RNN786504:RNO786504 RXJ786504:RXK786504 SHF786504:SHG786504 SRB786504:SRC786504 TAX786504:TAY786504 TKT786504:TKU786504 TUP786504:TUQ786504 UEL786504:UEM786504 UOH786504:UOI786504 UYD786504:UYE786504 VHZ786504:VIA786504 VRV786504:VRW786504 WBR786504:WBS786504 WLN786504:WLO786504 WVJ786504:WVK786504 B852040:C852040 IX852040:IY852040 ST852040:SU852040 ACP852040:ACQ852040 AML852040:AMM852040 AWH852040:AWI852040 BGD852040:BGE852040 BPZ852040:BQA852040 BZV852040:BZW852040 CJR852040:CJS852040 CTN852040:CTO852040 DDJ852040:DDK852040 DNF852040:DNG852040 DXB852040:DXC852040 EGX852040:EGY852040 EQT852040:EQU852040 FAP852040:FAQ852040 FKL852040:FKM852040 FUH852040:FUI852040 GED852040:GEE852040 GNZ852040:GOA852040 GXV852040:GXW852040 HHR852040:HHS852040 HRN852040:HRO852040 IBJ852040:IBK852040 ILF852040:ILG852040 IVB852040:IVC852040 JEX852040:JEY852040 JOT852040:JOU852040 JYP852040:JYQ852040 KIL852040:KIM852040 KSH852040:KSI852040 LCD852040:LCE852040 LLZ852040:LMA852040 LVV852040:LVW852040 MFR852040:MFS852040 MPN852040:MPO852040 MZJ852040:MZK852040 NJF852040:NJG852040 NTB852040:NTC852040 OCX852040:OCY852040 OMT852040:OMU852040 OWP852040:OWQ852040 PGL852040:PGM852040 PQH852040:PQI852040 QAD852040:QAE852040 QJZ852040:QKA852040 QTV852040:QTW852040 RDR852040:RDS852040 RNN852040:RNO852040 RXJ852040:RXK852040 SHF852040:SHG852040 SRB852040:SRC852040 TAX852040:TAY852040 TKT852040:TKU852040 TUP852040:TUQ852040 UEL852040:UEM852040 UOH852040:UOI852040 UYD852040:UYE852040 VHZ852040:VIA852040 VRV852040:VRW852040 WBR852040:WBS852040 WLN852040:WLO852040 WVJ852040:WVK852040 B917576:C917576 IX917576:IY917576 ST917576:SU917576 ACP917576:ACQ917576 AML917576:AMM917576 AWH917576:AWI917576 BGD917576:BGE917576 BPZ917576:BQA917576 BZV917576:BZW917576 CJR917576:CJS917576 CTN917576:CTO917576 DDJ917576:DDK917576 DNF917576:DNG917576 DXB917576:DXC917576 EGX917576:EGY917576 EQT917576:EQU917576 FAP917576:FAQ917576 FKL917576:FKM917576 FUH917576:FUI917576 GED917576:GEE917576 GNZ917576:GOA917576 GXV917576:GXW917576 HHR917576:HHS917576 HRN917576:HRO917576 IBJ917576:IBK917576 ILF917576:ILG917576 IVB917576:IVC917576 JEX917576:JEY917576 JOT917576:JOU917576 JYP917576:JYQ917576 KIL917576:KIM917576 KSH917576:KSI917576 LCD917576:LCE917576 LLZ917576:LMA917576 LVV917576:LVW917576 MFR917576:MFS917576 MPN917576:MPO917576 MZJ917576:MZK917576 NJF917576:NJG917576 NTB917576:NTC917576 OCX917576:OCY917576 OMT917576:OMU917576 OWP917576:OWQ917576 PGL917576:PGM917576 PQH917576:PQI917576 QAD917576:QAE917576 QJZ917576:QKA917576 QTV917576:QTW917576 RDR917576:RDS917576 RNN917576:RNO917576 RXJ917576:RXK917576 SHF917576:SHG917576 SRB917576:SRC917576 TAX917576:TAY917576 TKT917576:TKU917576 TUP917576:TUQ917576 UEL917576:UEM917576 UOH917576:UOI917576 UYD917576:UYE917576 VHZ917576:VIA917576 VRV917576:VRW917576 WBR917576:WBS917576 WLN917576:WLO917576 WVJ917576:WVK917576 B983112:C983112 IX983112:IY983112 ST983112:SU983112 ACP983112:ACQ983112 AML983112:AMM983112 AWH983112:AWI983112 BGD983112:BGE983112 BPZ983112:BQA983112 BZV983112:BZW983112 CJR983112:CJS983112 CTN983112:CTO983112 DDJ983112:DDK983112 DNF983112:DNG983112 DXB983112:DXC983112 EGX983112:EGY983112 EQT983112:EQU983112 FAP983112:FAQ983112 FKL983112:FKM983112 FUH983112:FUI983112 GED983112:GEE983112 GNZ983112:GOA983112 GXV983112:GXW983112 HHR983112:HHS983112 HRN983112:HRO983112 IBJ983112:IBK983112 ILF983112:ILG983112 IVB983112:IVC983112 JEX983112:JEY983112 JOT983112:JOU983112 JYP983112:JYQ983112 KIL983112:KIM983112 KSH983112:KSI983112 LCD983112:LCE983112 LLZ983112:LMA983112 LVV983112:LVW983112 MFR983112:MFS983112 MPN983112:MPO983112 MZJ983112:MZK983112 NJF983112:NJG983112 NTB983112:NTC983112 OCX983112:OCY983112 OMT983112:OMU983112 OWP983112:OWQ983112 PGL983112:PGM983112 PQH983112:PQI983112 QAD983112:QAE983112 QJZ983112:QKA983112 QTV983112:QTW983112 RDR983112:RDS983112 RNN983112:RNO983112 RXJ983112:RXK983112 SHF983112:SHG983112 SRB983112:SRC983112 TAX983112:TAY983112 TKT983112:TKU983112 TUP983112:TUQ983112 UEL983112:UEM983112 UOH983112:UOI983112 UYD983112:UYE983112 VHZ983112:VIA983112 VRV983112:VRW983112 WBR983112:WBS983112 WLN983112:WLO983112 B72:C72">
      <formula1>$O$70:$O$74</formula1>
    </dataValidation>
    <dataValidation type="list" allowBlank="1" sqref="WVJ983111:WVK983111 IX71:IY71 ST71:SU71 ACP71:ACQ71 AML71:AMM71 AWH71:AWI71 BGD71:BGE71 BPZ71:BQA71 BZV71:BZW71 CJR71:CJS71 CTN71:CTO71 DDJ71:DDK71 DNF71:DNG71 DXB71:DXC71 EGX71:EGY71 EQT71:EQU71 FAP71:FAQ71 FKL71:FKM71 FUH71:FUI71 GED71:GEE71 GNZ71:GOA71 GXV71:GXW71 HHR71:HHS71 HRN71:HRO71 IBJ71:IBK71 ILF71:ILG71 IVB71:IVC71 JEX71:JEY71 JOT71:JOU71 JYP71:JYQ71 KIL71:KIM71 KSH71:KSI71 LCD71:LCE71 LLZ71:LMA71 LVV71:LVW71 MFR71:MFS71 MPN71:MPO71 MZJ71:MZK71 NJF71:NJG71 NTB71:NTC71 OCX71:OCY71 OMT71:OMU71 OWP71:OWQ71 PGL71:PGM71 PQH71:PQI71 QAD71:QAE71 QJZ71:QKA71 QTV71:QTW71 RDR71:RDS71 RNN71:RNO71 RXJ71:RXK71 SHF71:SHG71 SRB71:SRC71 TAX71:TAY71 TKT71:TKU71 TUP71:TUQ71 UEL71:UEM71 UOH71:UOI71 UYD71:UYE71 VHZ71:VIA71 VRV71:VRW71 WBR71:WBS71 WLN71:WLO71 WVJ71:WVK71 B65607:C65607 IX65607:IY65607 ST65607:SU65607 ACP65607:ACQ65607 AML65607:AMM65607 AWH65607:AWI65607 BGD65607:BGE65607 BPZ65607:BQA65607 BZV65607:BZW65607 CJR65607:CJS65607 CTN65607:CTO65607 DDJ65607:DDK65607 DNF65607:DNG65607 DXB65607:DXC65607 EGX65607:EGY65607 EQT65607:EQU65607 FAP65607:FAQ65607 FKL65607:FKM65607 FUH65607:FUI65607 GED65607:GEE65607 GNZ65607:GOA65607 GXV65607:GXW65607 HHR65607:HHS65607 HRN65607:HRO65607 IBJ65607:IBK65607 ILF65607:ILG65607 IVB65607:IVC65607 JEX65607:JEY65607 JOT65607:JOU65607 JYP65607:JYQ65607 KIL65607:KIM65607 KSH65607:KSI65607 LCD65607:LCE65607 LLZ65607:LMA65607 LVV65607:LVW65607 MFR65607:MFS65607 MPN65607:MPO65607 MZJ65607:MZK65607 NJF65607:NJG65607 NTB65607:NTC65607 OCX65607:OCY65607 OMT65607:OMU65607 OWP65607:OWQ65607 PGL65607:PGM65607 PQH65607:PQI65607 QAD65607:QAE65607 QJZ65607:QKA65607 QTV65607:QTW65607 RDR65607:RDS65607 RNN65607:RNO65607 RXJ65607:RXK65607 SHF65607:SHG65607 SRB65607:SRC65607 TAX65607:TAY65607 TKT65607:TKU65607 TUP65607:TUQ65607 UEL65607:UEM65607 UOH65607:UOI65607 UYD65607:UYE65607 VHZ65607:VIA65607 VRV65607:VRW65607 WBR65607:WBS65607 WLN65607:WLO65607 WVJ65607:WVK65607 B131143:C131143 IX131143:IY131143 ST131143:SU131143 ACP131143:ACQ131143 AML131143:AMM131143 AWH131143:AWI131143 BGD131143:BGE131143 BPZ131143:BQA131143 BZV131143:BZW131143 CJR131143:CJS131143 CTN131143:CTO131143 DDJ131143:DDK131143 DNF131143:DNG131143 DXB131143:DXC131143 EGX131143:EGY131143 EQT131143:EQU131143 FAP131143:FAQ131143 FKL131143:FKM131143 FUH131143:FUI131143 GED131143:GEE131143 GNZ131143:GOA131143 GXV131143:GXW131143 HHR131143:HHS131143 HRN131143:HRO131143 IBJ131143:IBK131143 ILF131143:ILG131143 IVB131143:IVC131143 JEX131143:JEY131143 JOT131143:JOU131143 JYP131143:JYQ131143 KIL131143:KIM131143 KSH131143:KSI131143 LCD131143:LCE131143 LLZ131143:LMA131143 LVV131143:LVW131143 MFR131143:MFS131143 MPN131143:MPO131143 MZJ131143:MZK131143 NJF131143:NJG131143 NTB131143:NTC131143 OCX131143:OCY131143 OMT131143:OMU131143 OWP131143:OWQ131143 PGL131143:PGM131143 PQH131143:PQI131143 QAD131143:QAE131143 QJZ131143:QKA131143 QTV131143:QTW131143 RDR131143:RDS131143 RNN131143:RNO131143 RXJ131143:RXK131143 SHF131143:SHG131143 SRB131143:SRC131143 TAX131143:TAY131143 TKT131143:TKU131143 TUP131143:TUQ131143 UEL131143:UEM131143 UOH131143:UOI131143 UYD131143:UYE131143 VHZ131143:VIA131143 VRV131143:VRW131143 WBR131143:WBS131143 WLN131143:WLO131143 WVJ131143:WVK131143 B196679:C196679 IX196679:IY196679 ST196679:SU196679 ACP196679:ACQ196679 AML196679:AMM196679 AWH196679:AWI196679 BGD196679:BGE196679 BPZ196679:BQA196679 BZV196679:BZW196679 CJR196679:CJS196679 CTN196679:CTO196679 DDJ196679:DDK196679 DNF196679:DNG196679 DXB196679:DXC196679 EGX196679:EGY196679 EQT196679:EQU196679 FAP196679:FAQ196679 FKL196679:FKM196679 FUH196679:FUI196679 GED196679:GEE196679 GNZ196679:GOA196679 GXV196679:GXW196679 HHR196679:HHS196679 HRN196679:HRO196679 IBJ196679:IBK196679 ILF196679:ILG196679 IVB196679:IVC196679 JEX196679:JEY196679 JOT196679:JOU196679 JYP196679:JYQ196679 KIL196679:KIM196679 KSH196679:KSI196679 LCD196679:LCE196679 LLZ196679:LMA196679 LVV196679:LVW196679 MFR196679:MFS196679 MPN196679:MPO196679 MZJ196679:MZK196679 NJF196679:NJG196679 NTB196679:NTC196679 OCX196679:OCY196679 OMT196679:OMU196679 OWP196679:OWQ196679 PGL196679:PGM196679 PQH196679:PQI196679 QAD196679:QAE196679 QJZ196679:QKA196679 QTV196679:QTW196679 RDR196679:RDS196679 RNN196679:RNO196679 RXJ196679:RXK196679 SHF196679:SHG196679 SRB196679:SRC196679 TAX196679:TAY196679 TKT196679:TKU196679 TUP196679:TUQ196679 UEL196679:UEM196679 UOH196679:UOI196679 UYD196679:UYE196679 VHZ196679:VIA196679 VRV196679:VRW196679 WBR196679:WBS196679 WLN196679:WLO196679 WVJ196679:WVK196679 B262215:C262215 IX262215:IY262215 ST262215:SU262215 ACP262215:ACQ262215 AML262215:AMM262215 AWH262215:AWI262215 BGD262215:BGE262215 BPZ262215:BQA262215 BZV262215:BZW262215 CJR262215:CJS262215 CTN262215:CTO262215 DDJ262215:DDK262215 DNF262215:DNG262215 DXB262215:DXC262215 EGX262215:EGY262215 EQT262215:EQU262215 FAP262215:FAQ262215 FKL262215:FKM262215 FUH262215:FUI262215 GED262215:GEE262215 GNZ262215:GOA262215 GXV262215:GXW262215 HHR262215:HHS262215 HRN262215:HRO262215 IBJ262215:IBK262215 ILF262215:ILG262215 IVB262215:IVC262215 JEX262215:JEY262215 JOT262215:JOU262215 JYP262215:JYQ262215 KIL262215:KIM262215 KSH262215:KSI262215 LCD262215:LCE262215 LLZ262215:LMA262215 LVV262215:LVW262215 MFR262215:MFS262215 MPN262215:MPO262215 MZJ262215:MZK262215 NJF262215:NJG262215 NTB262215:NTC262215 OCX262215:OCY262215 OMT262215:OMU262215 OWP262215:OWQ262215 PGL262215:PGM262215 PQH262215:PQI262215 QAD262215:QAE262215 QJZ262215:QKA262215 QTV262215:QTW262215 RDR262215:RDS262215 RNN262215:RNO262215 RXJ262215:RXK262215 SHF262215:SHG262215 SRB262215:SRC262215 TAX262215:TAY262215 TKT262215:TKU262215 TUP262215:TUQ262215 UEL262215:UEM262215 UOH262215:UOI262215 UYD262215:UYE262215 VHZ262215:VIA262215 VRV262215:VRW262215 WBR262215:WBS262215 WLN262215:WLO262215 WVJ262215:WVK262215 B327751:C327751 IX327751:IY327751 ST327751:SU327751 ACP327751:ACQ327751 AML327751:AMM327751 AWH327751:AWI327751 BGD327751:BGE327751 BPZ327751:BQA327751 BZV327751:BZW327751 CJR327751:CJS327751 CTN327751:CTO327751 DDJ327751:DDK327751 DNF327751:DNG327751 DXB327751:DXC327751 EGX327751:EGY327751 EQT327751:EQU327751 FAP327751:FAQ327751 FKL327751:FKM327751 FUH327751:FUI327751 GED327751:GEE327751 GNZ327751:GOA327751 GXV327751:GXW327751 HHR327751:HHS327751 HRN327751:HRO327751 IBJ327751:IBK327751 ILF327751:ILG327751 IVB327751:IVC327751 JEX327751:JEY327751 JOT327751:JOU327751 JYP327751:JYQ327751 KIL327751:KIM327751 KSH327751:KSI327751 LCD327751:LCE327751 LLZ327751:LMA327751 LVV327751:LVW327751 MFR327751:MFS327751 MPN327751:MPO327751 MZJ327751:MZK327751 NJF327751:NJG327751 NTB327751:NTC327751 OCX327751:OCY327751 OMT327751:OMU327751 OWP327751:OWQ327751 PGL327751:PGM327751 PQH327751:PQI327751 QAD327751:QAE327751 QJZ327751:QKA327751 QTV327751:QTW327751 RDR327751:RDS327751 RNN327751:RNO327751 RXJ327751:RXK327751 SHF327751:SHG327751 SRB327751:SRC327751 TAX327751:TAY327751 TKT327751:TKU327751 TUP327751:TUQ327751 UEL327751:UEM327751 UOH327751:UOI327751 UYD327751:UYE327751 VHZ327751:VIA327751 VRV327751:VRW327751 WBR327751:WBS327751 WLN327751:WLO327751 WVJ327751:WVK327751 B393287:C393287 IX393287:IY393287 ST393287:SU393287 ACP393287:ACQ393287 AML393287:AMM393287 AWH393287:AWI393287 BGD393287:BGE393287 BPZ393287:BQA393287 BZV393287:BZW393287 CJR393287:CJS393287 CTN393287:CTO393287 DDJ393287:DDK393287 DNF393287:DNG393287 DXB393287:DXC393287 EGX393287:EGY393287 EQT393287:EQU393287 FAP393287:FAQ393287 FKL393287:FKM393287 FUH393287:FUI393287 GED393287:GEE393287 GNZ393287:GOA393287 GXV393287:GXW393287 HHR393287:HHS393287 HRN393287:HRO393287 IBJ393287:IBK393287 ILF393287:ILG393287 IVB393287:IVC393287 JEX393287:JEY393287 JOT393287:JOU393287 JYP393287:JYQ393287 KIL393287:KIM393287 KSH393287:KSI393287 LCD393287:LCE393287 LLZ393287:LMA393287 LVV393287:LVW393287 MFR393287:MFS393287 MPN393287:MPO393287 MZJ393287:MZK393287 NJF393287:NJG393287 NTB393287:NTC393287 OCX393287:OCY393287 OMT393287:OMU393287 OWP393287:OWQ393287 PGL393287:PGM393287 PQH393287:PQI393287 QAD393287:QAE393287 QJZ393287:QKA393287 QTV393287:QTW393287 RDR393287:RDS393287 RNN393287:RNO393287 RXJ393287:RXK393287 SHF393287:SHG393287 SRB393287:SRC393287 TAX393287:TAY393287 TKT393287:TKU393287 TUP393287:TUQ393287 UEL393287:UEM393287 UOH393287:UOI393287 UYD393287:UYE393287 VHZ393287:VIA393287 VRV393287:VRW393287 WBR393287:WBS393287 WLN393287:WLO393287 WVJ393287:WVK393287 B458823:C458823 IX458823:IY458823 ST458823:SU458823 ACP458823:ACQ458823 AML458823:AMM458823 AWH458823:AWI458823 BGD458823:BGE458823 BPZ458823:BQA458823 BZV458823:BZW458823 CJR458823:CJS458823 CTN458823:CTO458823 DDJ458823:DDK458823 DNF458823:DNG458823 DXB458823:DXC458823 EGX458823:EGY458823 EQT458823:EQU458823 FAP458823:FAQ458823 FKL458823:FKM458823 FUH458823:FUI458823 GED458823:GEE458823 GNZ458823:GOA458823 GXV458823:GXW458823 HHR458823:HHS458823 HRN458823:HRO458823 IBJ458823:IBK458823 ILF458823:ILG458823 IVB458823:IVC458823 JEX458823:JEY458823 JOT458823:JOU458823 JYP458823:JYQ458823 KIL458823:KIM458823 KSH458823:KSI458823 LCD458823:LCE458823 LLZ458823:LMA458823 LVV458823:LVW458823 MFR458823:MFS458823 MPN458823:MPO458823 MZJ458823:MZK458823 NJF458823:NJG458823 NTB458823:NTC458823 OCX458823:OCY458823 OMT458823:OMU458823 OWP458823:OWQ458823 PGL458823:PGM458823 PQH458823:PQI458823 QAD458823:QAE458823 QJZ458823:QKA458823 QTV458823:QTW458823 RDR458823:RDS458823 RNN458823:RNO458823 RXJ458823:RXK458823 SHF458823:SHG458823 SRB458823:SRC458823 TAX458823:TAY458823 TKT458823:TKU458823 TUP458823:TUQ458823 UEL458823:UEM458823 UOH458823:UOI458823 UYD458823:UYE458823 VHZ458823:VIA458823 VRV458823:VRW458823 WBR458823:WBS458823 WLN458823:WLO458823 WVJ458823:WVK458823 B524359:C524359 IX524359:IY524359 ST524359:SU524359 ACP524359:ACQ524359 AML524359:AMM524359 AWH524359:AWI524359 BGD524359:BGE524359 BPZ524359:BQA524359 BZV524359:BZW524359 CJR524359:CJS524359 CTN524359:CTO524359 DDJ524359:DDK524359 DNF524359:DNG524359 DXB524359:DXC524359 EGX524359:EGY524359 EQT524359:EQU524359 FAP524359:FAQ524359 FKL524359:FKM524359 FUH524359:FUI524359 GED524359:GEE524359 GNZ524359:GOA524359 GXV524359:GXW524359 HHR524359:HHS524359 HRN524359:HRO524359 IBJ524359:IBK524359 ILF524359:ILG524359 IVB524359:IVC524359 JEX524359:JEY524359 JOT524359:JOU524359 JYP524359:JYQ524359 KIL524359:KIM524359 KSH524359:KSI524359 LCD524359:LCE524359 LLZ524359:LMA524359 LVV524359:LVW524359 MFR524359:MFS524359 MPN524359:MPO524359 MZJ524359:MZK524359 NJF524359:NJG524359 NTB524359:NTC524359 OCX524359:OCY524359 OMT524359:OMU524359 OWP524359:OWQ524359 PGL524359:PGM524359 PQH524359:PQI524359 QAD524359:QAE524359 QJZ524359:QKA524359 QTV524359:QTW524359 RDR524359:RDS524359 RNN524359:RNO524359 RXJ524359:RXK524359 SHF524359:SHG524359 SRB524359:SRC524359 TAX524359:TAY524359 TKT524359:TKU524359 TUP524359:TUQ524359 UEL524359:UEM524359 UOH524359:UOI524359 UYD524359:UYE524359 VHZ524359:VIA524359 VRV524359:VRW524359 WBR524359:WBS524359 WLN524359:WLO524359 WVJ524359:WVK524359 B589895:C589895 IX589895:IY589895 ST589895:SU589895 ACP589895:ACQ589895 AML589895:AMM589895 AWH589895:AWI589895 BGD589895:BGE589895 BPZ589895:BQA589895 BZV589895:BZW589895 CJR589895:CJS589895 CTN589895:CTO589895 DDJ589895:DDK589895 DNF589895:DNG589895 DXB589895:DXC589895 EGX589895:EGY589895 EQT589895:EQU589895 FAP589895:FAQ589895 FKL589895:FKM589895 FUH589895:FUI589895 GED589895:GEE589895 GNZ589895:GOA589895 GXV589895:GXW589895 HHR589895:HHS589895 HRN589895:HRO589895 IBJ589895:IBK589895 ILF589895:ILG589895 IVB589895:IVC589895 JEX589895:JEY589895 JOT589895:JOU589895 JYP589895:JYQ589895 KIL589895:KIM589895 KSH589895:KSI589895 LCD589895:LCE589895 LLZ589895:LMA589895 LVV589895:LVW589895 MFR589895:MFS589895 MPN589895:MPO589895 MZJ589895:MZK589895 NJF589895:NJG589895 NTB589895:NTC589895 OCX589895:OCY589895 OMT589895:OMU589895 OWP589895:OWQ589895 PGL589895:PGM589895 PQH589895:PQI589895 QAD589895:QAE589895 QJZ589895:QKA589895 QTV589895:QTW589895 RDR589895:RDS589895 RNN589895:RNO589895 RXJ589895:RXK589895 SHF589895:SHG589895 SRB589895:SRC589895 TAX589895:TAY589895 TKT589895:TKU589895 TUP589895:TUQ589895 UEL589895:UEM589895 UOH589895:UOI589895 UYD589895:UYE589895 VHZ589895:VIA589895 VRV589895:VRW589895 WBR589895:WBS589895 WLN589895:WLO589895 WVJ589895:WVK589895 B655431:C655431 IX655431:IY655431 ST655431:SU655431 ACP655431:ACQ655431 AML655431:AMM655431 AWH655431:AWI655431 BGD655431:BGE655431 BPZ655431:BQA655431 BZV655431:BZW655431 CJR655431:CJS655431 CTN655431:CTO655431 DDJ655431:DDK655431 DNF655431:DNG655431 DXB655431:DXC655431 EGX655431:EGY655431 EQT655431:EQU655431 FAP655431:FAQ655431 FKL655431:FKM655431 FUH655431:FUI655431 GED655431:GEE655431 GNZ655431:GOA655431 GXV655431:GXW655431 HHR655431:HHS655431 HRN655431:HRO655431 IBJ655431:IBK655431 ILF655431:ILG655431 IVB655431:IVC655431 JEX655431:JEY655431 JOT655431:JOU655431 JYP655431:JYQ655431 KIL655431:KIM655431 KSH655431:KSI655431 LCD655431:LCE655431 LLZ655431:LMA655431 LVV655431:LVW655431 MFR655431:MFS655431 MPN655431:MPO655431 MZJ655431:MZK655431 NJF655431:NJG655431 NTB655431:NTC655431 OCX655431:OCY655431 OMT655431:OMU655431 OWP655431:OWQ655431 PGL655431:PGM655431 PQH655431:PQI655431 QAD655431:QAE655431 QJZ655431:QKA655431 QTV655431:QTW655431 RDR655431:RDS655431 RNN655431:RNO655431 RXJ655431:RXK655431 SHF655431:SHG655431 SRB655431:SRC655431 TAX655431:TAY655431 TKT655431:TKU655431 TUP655431:TUQ655431 UEL655431:UEM655431 UOH655431:UOI655431 UYD655431:UYE655431 VHZ655431:VIA655431 VRV655431:VRW655431 WBR655431:WBS655431 WLN655431:WLO655431 WVJ655431:WVK655431 B720967:C720967 IX720967:IY720967 ST720967:SU720967 ACP720967:ACQ720967 AML720967:AMM720967 AWH720967:AWI720967 BGD720967:BGE720967 BPZ720967:BQA720967 BZV720967:BZW720967 CJR720967:CJS720967 CTN720967:CTO720967 DDJ720967:DDK720967 DNF720967:DNG720967 DXB720967:DXC720967 EGX720967:EGY720967 EQT720967:EQU720967 FAP720967:FAQ720967 FKL720967:FKM720967 FUH720967:FUI720967 GED720967:GEE720967 GNZ720967:GOA720967 GXV720967:GXW720967 HHR720967:HHS720967 HRN720967:HRO720967 IBJ720967:IBK720967 ILF720967:ILG720967 IVB720967:IVC720967 JEX720967:JEY720967 JOT720967:JOU720967 JYP720967:JYQ720967 KIL720967:KIM720967 KSH720967:KSI720967 LCD720967:LCE720967 LLZ720967:LMA720967 LVV720967:LVW720967 MFR720967:MFS720967 MPN720967:MPO720967 MZJ720967:MZK720967 NJF720967:NJG720967 NTB720967:NTC720967 OCX720967:OCY720967 OMT720967:OMU720967 OWP720967:OWQ720967 PGL720967:PGM720967 PQH720967:PQI720967 QAD720967:QAE720967 QJZ720967:QKA720967 QTV720967:QTW720967 RDR720967:RDS720967 RNN720967:RNO720967 RXJ720967:RXK720967 SHF720967:SHG720967 SRB720967:SRC720967 TAX720967:TAY720967 TKT720967:TKU720967 TUP720967:TUQ720967 UEL720967:UEM720967 UOH720967:UOI720967 UYD720967:UYE720967 VHZ720967:VIA720967 VRV720967:VRW720967 WBR720967:WBS720967 WLN720967:WLO720967 WVJ720967:WVK720967 B786503:C786503 IX786503:IY786503 ST786503:SU786503 ACP786503:ACQ786503 AML786503:AMM786503 AWH786503:AWI786503 BGD786503:BGE786503 BPZ786503:BQA786503 BZV786503:BZW786503 CJR786503:CJS786503 CTN786503:CTO786503 DDJ786503:DDK786503 DNF786503:DNG786503 DXB786503:DXC786503 EGX786503:EGY786503 EQT786503:EQU786503 FAP786503:FAQ786503 FKL786503:FKM786503 FUH786503:FUI786503 GED786503:GEE786503 GNZ786503:GOA786503 GXV786503:GXW786503 HHR786503:HHS786503 HRN786503:HRO786503 IBJ786503:IBK786503 ILF786503:ILG786503 IVB786503:IVC786503 JEX786503:JEY786503 JOT786503:JOU786503 JYP786503:JYQ786503 KIL786503:KIM786503 KSH786503:KSI786503 LCD786503:LCE786503 LLZ786503:LMA786503 LVV786503:LVW786503 MFR786503:MFS786503 MPN786503:MPO786503 MZJ786503:MZK786503 NJF786503:NJG786503 NTB786503:NTC786503 OCX786503:OCY786503 OMT786503:OMU786503 OWP786503:OWQ786503 PGL786503:PGM786503 PQH786503:PQI786503 QAD786503:QAE786503 QJZ786503:QKA786503 QTV786503:QTW786503 RDR786503:RDS786503 RNN786503:RNO786503 RXJ786503:RXK786503 SHF786503:SHG786503 SRB786503:SRC786503 TAX786503:TAY786503 TKT786503:TKU786503 TUP786503:TUQ786503 UEL786503:UEM786503 UOH786503:UOI786503 UYD786503:UYE786503 VHZ786503:VIA786503 VRV786503:VRW786503 WBR786503:WBS786503 WLN786503:WLO786503 WVJ786503:WVK786503 B852039:C852039 IX852039:IY852039 ST852039:SU852039 ACP852039:ACQ852039 AML852039:AMM852039 AWH852039:AWI852039 BGD852039:BGE852039 BPZ852039:BQA852039 BZV852039:BZW852039 CJR852039:CJS852039 CTN852039:CTO852039 DDJ852039:DDK852039 DNF852039:DNG852039 DXB852039:DXC852039 EGX852039:EGY852039 EQT852039:EQU852039 FAP852039:FAQ852039 FKL852039:FKM852039 FUH852039:FUI852039 GED852039:GEE852039 GNZ852039:GOA852039 GXV852039:GXW852039 HHR852039:HHS852039 HRN852039:HRO852039 IBJ852039:IBK852039 ILF852039:ILG852039 IVB852039:IVC852039 JEX852039:JEY852039 JOT852039:JOU852039 JYP852039:JYQ852039 KIL852039:KIM852039 KSH852039:KSI852039 LCD852039:LCE852039 LLZ852039:LMA852039 LVV852039:LVW852039 MFR852039:MFS852039 MPN852039:MPO852039 MZJ852039:MZK852039 NJF852039:NJG852039 NTB852039:NTC852039 OCX852039:OCY852039 OMT852039:OMU852039 OWP852039:OWQ852039 PGL852039:PGM852039 PQH852039:PQI852039 QAD852039:QAE852039 QJZ852039:QKA852039 QTV852039:QTW852039 RDR852039:RDS852039 RNN852039:RNO852039 RXJ852039:RXK852039 SHF852039:SHG852039 SRB852039:SRC852039 TAX852039:TAY852039 TKT852039:TKU852039 TUP852039:TUQ852039 UEL852039:UEM852039 UOH852039:UOI852039 UYD852039:UYE852039 VHZ852039:VIA852039 VRV852039:VRW852039 WBR852039:WBS852039 WLN852039:WLO852039 WVJ852039:WVK852039 B917575:C917575 IX917575:IY917575 ST917575:SU917575 ACP917575:ACQ917575 AML917575:AMM917575 AWH917575:AWI917575 BGD917575:BGE917575 BPZ917575:BQA917575 BZV917575:BZW917575 CJR917575:CJS917575 CTN917575:CTO917575 DDJ917575:DDK917575 DNF917575:DNG917575 DXB917575:DXC917575 EGX917575:EGY917575 EQT917575:EQU917575 FAP917575:FAQ917575 FKL917575:FKM917575 FUH917575:FUI917575 GED917575:GEE917575 GNZ917575:GOA917575 GXV917575:GXW917575 HHR917575:HHS917575 HRN917575:HRO917575 IBJ917575:IBK917575 ILF917575:ILG917575 IVB917575:IVC917575 JEX917575:JEY917575 JOT917575:JOU917575 JYP917575:JYQ917575 KIL917575:KIM917575 KSH917575:KSI917575 LCD917575:LCE917575 LLZ917575:LMA917575 LVV917575:LVW917575 MFR917575:MFS917575 MPN917575:MPO917575 MZJ917575:MZK917575 NJF917575:NJG917575 NTB917575:NTC917575 OCX917575:OCY917575 OMT917575:OMU917575 OWP917575:OWQ917575 PGL917575:PGM917575 PQH917575:PQI917575 QAD917575:QAE917575 QJZ917575:QKA917575 QTV917575:QTW917575 RDR917575:RDS917575 RNN917575:RNO917575 RXJ917575:RXK917575 SHF917575:SHG917575 SRB917575:SRC917575 TAX917575:TAY917575 TKT917575:TKU917575 TUP917575:TUQ917575 UEL917575:UEM917575 UOH917575:UOI917575 UYD917575:UYE917575 VHZ917575:VIA917575 VRV917575:VRW917575 WBR917575:WBS917575 WLN917575:WLO917575 WVJ917575:WVK917575 B983111:C983111 IX983111:IY983111 ST983111:SU983111 ACP983111:ACQ983111 AML983111:AMM983111 AWH983111:AWI983111 BGD983111:BGE983111 BPZ983111:BQA983111 BZV983111:BZW983111 CJR983111:CJS983111 CTN983111:CTO983111 DDJ983111:DDK983111 DNF983111:DNG983111 DXB983111:DXC983111 EGX983111:EGY983111 EQT983111:EQU983111 FAP983111:FAQ983111 FKL983111:FKM983111 FUH983111:FUI983111 GED983111:GEE983111 GNZ983111:GOA983111 GXV983111:GXW983111 HHR983111:HHS983111 HRN983111:HRO983111 IBJ983111:IBK983111 ILF983111:ILG983111 IVB983111:IVC983111 JEX983111:JEY983111 JOT983111:JOU983111 JYP983111:JYQ983111 KIL983111:KIM983111 KSH983111:KSI983111 LCD983111:LCE983111 LLZ983111:LMA983111 LVV983111:LVW983111 MFR983111:MFS983111 MPN983111:MPO983111 MZJ983111:MZK983111 NJF983111:NJG983111 NTB983111:NTC983111 OCX983111:OCY983111 OMT983111:OMU983111 OWP983111:OWQ983111 PGL983111:PGM983111 PQH983111:PQI983111 QAD983111:QAE983111 QJZ983111:QKA983111 QTV983111:QTW983111 RDR983111:RDS983111 RNN983111:RNO983111 RXJ983111:RXK983111 SHF983111:SHG983111 SRB983111:SRC983111 TAX983111:TAY983111 TKT983111:TKU983111 TUP983111:TUQ983111 UEL983111:UEM983111 UOH983111:UOI983111 UYD983111:UYE983111 VHZ983111:VIA983111 VRV983111:VRW983111 WBR983111:WBS983111 WLN983111:WLO983111 B71:C71">
      <formula1>$N$70:$N$73</formula1>
    </dataValidation>
    <dataValidation type="list" allowBlank="1" sqref="WVJ983110:WVK983110 IX70:IY70 ST70:SU70 ACP70:ACQ70 AML70:AMM70 AWH70:AWI70 BGD70:BGE70 BPZ70:BQA70 BZV70:BZW70 CJR70:CJS70 CTN70:CTO70 DDJ70:DDK70 DNF70:DNG70 DXB70:DXC70 EGX70:EGY70 EQT70:EQU70 FAP70:FAQ70 FKL70:FKM70 FUH70:FUI70 GED70:GEE70 GNZ70:GOA70 GXV70:GXW70 HHR70:HHS70 HRN70:HRO70 IBJ70:IBK70 ILF70:ILG70 IVB70:IVC70 JEX70:JEY70 JOT70:JOU70 JYP70:JYQ70 KIL70:KIM70 KSH70:KSI70 LCD70:LCE70 LLZ70:LMA70 LVV70:LVW70 MFR70:MFS70 MPN70:MPO70 MZJ70:MZK70 NJF70:NJG70 NTB70:NTC70 OCX70:OCY70 OMT70:OMU70 OWP70:OWQ70 PGL70:PGM70 PQH70:PQI70 QAD70:QAE70 QJZ70:QKA70 QTV70:QTW70 RDR70:RDS70 RNN70:RNO70 RXJ70:RXK70 SHF70:SHG70 SRB70:SRC70 TAX70:TAY70 TKT70:TKU70 TUP70:TUQ70 UEL70:UEM70 UOH70:UOI70 UYD70:UYE70 VHZ70:VIA70 VRV70:VRW70 WBR70:WBS70 WLN70:WLO70 WVJ70:WVK70 B65606:C65606 IX65606:IY65606 ST65606:SU65606 ACP65606:ACQ65606 AML65606:AMM65606 AWH65606:AWI65606 BGD65606:BGE65606 BPZ65606:BQA65606 BZV65606:BZW65606 CJR65606:CJS65606 CTN65606:CTO65606 DDJ65606:DDK65606 DNF65606:DNG65606 DXB65606:DXC65606 EGX65606:EGY65606 EQT65606:EQU65606 FAP65606:FAQ65606 FKL65606:FKM65606 FUH65606:FUI65606 GED65606:GEE65606 GNZ65606:GOA65606 GXV65606:GXW65606 HHR65606:HHS65606 HRN65606:HRO65606 IBJ65606:IBK65606 ILF65606:ILG65606 IVB65606:IVC65606 JEX65606:JEY65606 JOT65606:JOU65606 JYP65606:JYQ65606 KIL65606:KIM65606 KSH65606:KSI65606 LCD65606:LCE65606 LLZ65606:LMA65606 LVV65606:LVW65606 MFR65606:MFS65606 MPN65606:MPO65606 MZJ65606:MZK65606 NJF65606:NJG65606 NTB65606:NTC65606 OCX65606:OCY65606 OMT65606:OMU65606 OWP65606:OWQ65606 PGL65606:PGM65606 PQH65606:PQI65606 QAD65606:QAE65606 QJZ65606:QKA65606 QTV65606:QTW65606 RDR65606:RDS65606 RNN65606:RNO65606 RXJ65606:RXK65606 SHF65606:SHG65606 SRB65606:SRC65606 TAX65606:TAY65606 TKT65606:TKU65606 TUP65606:TUQ65606 UEL65606:UEM65606 UOH65606:UOI65606 UYD65606:UYE65606 VHZ65606:VIA65606 VRV65606:VRW65606 WBR65606:WBS65606 WLN65606:WLO65606 WVJ65606:WVK65606 B131142:C131142 IX131142:IY131142 ST131142:SU131142 ACP131142:ACQ131142 AML131142:AMM131142 AWH131142:AWI131142 BGD131142:BGE131142 BPZ131142:BQA131142 BZV131142:BZW131142 CJR131142:CJS131142 CTN131142:CTO131142 DDJ131142:DDK131142 DNF131142:DNG131142 DXB131142:DXC131142 EGX131142:EGY131142 EQT131142:EQU131142 FAP131142:FAQ131142 FKL131142:FKM131142 FUH131142:FUI131142 GED131142:GEE131142 GNZ131142:GOA131142 GXV131142:GXW131142 HHR131142:HHS131142 HRN131142:HRO131142 IBJ131142:IBK131142 ILF131142:ILG131142 IVB131142:IVC131142 JEX131142:JEY131142 JOT131142:JOU131142 JYP131142:JYQ131142 KIL131142:KIM131142 KSH131142:KSI131142 LCD131142:LCE131142 LLZ131142:LMA131142 LVV131142:LVW131142 MFR131142:MFS131142 MPN131142:MPO131142 MZJ131142:MZK131142 NJF131142:NJG131142 NTB131142:NTC131142 OCX131142:OCY131142 OMT131142:OMU131142 OWP131142:OWQ131142 PGL131142:PGM131142 PQH131142:PQI131142 QAD131142:QAE131142 QJZ131142:QKA131142 QTV131142:QTW131142 RDR131142:RDS131142 RNN131142:RNO131142 RXJ131142:RXK131142 SHF131142:SHG131142 SRB131142:SRC131142 TAX131142:TAY131142 TKT131142:TKU131142 TUP131142:TUQ131142 UEL131142:UEM131142 UOH131142:UOI131142 UYD131142:UYE131142 VHZ131142:VIA131142 VRV131142:VRW131142 WBR131142:WBS131142 WLN131142:WLO131142 WVJ131142:WVK131142 B196678:C196678 IX196678:IY196678 ST196678:SU196678 ACP196678:ACQ196678 AML196678:AMM196678 AWH196678:AWI196678 BGD196678:BGE196678 BPZ196678:BQA196678 BZV196678:BZW196678 CJR196678:CJS196678 CTN196678:CTO196678 DDJ196678:DDK196678 DNF196678:DNG196678 DXB196678:DXC196678 EGX196678:EGY196678 EQT196678:EQU196678 FAP196678:FAQ196678 FKL196678:FKM196678 FUH196678:FUI196678 GED196678:GEE196678 GNZ196678:GOA196678 GXV196678:GXW196678 HHR196678:HHS196678 HRN196678:HRO196678 IBJ196678:IBK196678 ILF196678:ILG196678 IVB196678:IVC196678 JEX196678:JEY196678 JOT196678:JOU196678 JYP196678:JYQ196678 KIL196678:KIM196678 KSH196678:KSI196678 LCD196678:LCE196678 LLZ196678:LMA196678 LVV196678:LVW196678 MFR196678:MFS196678 MPN196678:MPO196678 MZJ196678:MZK196678 NJF196678:NJG196678 NTB196678:NTC196678 OCX196678:OCY196678 OMT196678:OMU196678 OWP196678:OWQ196678 PGL196678:PGM196678 PQH196678:PQI196678 QAD196678:QAE196678 QJZ196678:QKA196678 QTV196678:QTW196678 RDR196678:RDS196678 RNN196678:RNO196678 RXJ196678:RXK196678 SHF196678:SHG196678 SRB196678:SRC196678 TAX196678:TAY196678 TKT196678:TKU196678 TUP196678:TUQ196678 UEL196678:UEM196678 UOH196678:UOI196678 UYD196678:UYE196678 VHZ196678:VIA196678 VRV196678:VRW196678 WBR196678:WBS196678 WLN196678:WLO196678 WVJ196678:WVK196678 B262214:C262214 IX262214:IY262214 ST262214:SU262214 ACP262214:ACQ262214 AML262214:AMM262214 AWH262214:AWI262214 BGD262214:BGE262214 BPZ262214:BQA262214 BZV262214:BZW262214 CJR262214:CJS262214 CTN262214:CTO262214 DDJ262214:DDK262214 DNF262214:DNG262214 DXB262214:DXC262214 EGX262214:EGY262214 EQT262214:EQU262214 FAP262214:FAQ262214 FKL262214:FKM262214 FUH262214:FUI262214 GED262214:GEE262214 GNZ262214:GOA262214 GXV262214:GXW262214 HHR262214:HHS262214 HRN262214:HRO262214 IBJ262214:IBK262214 ILF262214:ILG262214 IVB262214:IVC262214 JEX262214:JEY262214 JOT262214:JOU262214 JYP262214:JYQ262214 KIL262214:KIM262214 KSH262214:KSI262214 LCD262214:LCE262214 LLZ262214:LMA262214 LVV262214:LVW262214 MFR262214:MFS262214 MPN262214:MPO262214 MZJ262214:MZK262214 NJF262214:NJG262214 NTB262214:NTC262214 OCX262214:OCY262214 OMT262214:OMU262214 OWP262214:OWQ262214 PGL262214:PGM262214 PQH262214:PQI262214 QAD262214:QAE262214 QJZ262214:QKA262214 QTV262214:QTW262214 RDR262214:RDS262214 RNN262214:RNO262214 RXJ262214:RXK262214 SHF262214:SHG262214 SRB262214:SRC262214 TAX262214:TAY262214 TKT262214:TKU262214 TUP262214:TUQ262214 UEL262214:UEM262214 UOH262214:UOI262214 UYD262214:UYE262214 VHZ262214:VIA262214 VRV262214:VRW262214 WBR262214:WBS262214 WLN262214:WLO262214 WVJ262214:WVK262214 B327750:C327750 IX327750:IY327750 ST327750:SU327750 ACP327750:ACQ327750 AML327750:AMM327750 AWH327750:AWI327750 BGD327750:BGE327750 BPZ327750:BQA327750 BZV327750:BZW327750 CJR327750:CJS327750 CTN327750:CTO327750 DDJ327750:DDK327750 DNF327750:DNG327750 DXB327750:DXC327750 EGX327750:EGY327750 EQT327750:EQU327750 FAP327750:FAQ327750 FKL327750:FKM327750 FUH327750:FUI327750 GED327750:GEE327750 GNZ327750:GOA327750 GXV327750:GXW327750 HHR327750:HHS327750 HRN327750:HRO327750 IBJ327750:IBK327750 ILF327750:ILG327750 IVB327750:IVC327750 JEX327750:JEY327750 JOT327750:JOU327750 JYP327750:JYQ327750 KIL327750:KIM327750 KSH327750:KSI327750 LCD327750:LCE327750 LLZ327750:LMA327750 LVV327750:LVW327750 MFR327750:MFS327750 MPN327750:MPO327750 MZJ327750:MZK327750 NJF327750:NJG327750 NTB327750:NTC327750 OCX327750:OCY327750 OMT327750:OMU327750 OWP327750:OWQ327750 PGL327750:PGM327750 PQH327750:PQI327750 QAD327750:QAE327750 QJZ327750:QKA327750 QTV327750:QTW327750 RDR327750:RDS327750 RNN327750:RNO327750 RXJ327750:RXK327750 SHF327750:SHG327750 SRB327750:SRC327750 TAX327750:TAY327750 TKT327750:TKU327750 TUP327750:TUQ327750 UEL327750:UEM327750 UOH327750:UOI327750 UYD327750:UYE327750 VHZ327750:VIA327750 VRV327750:VRW327750 WBR327750:WBS327750 WLN327750:WLO327750 WVJ327750:WVK327750 B393286:C393286 IX393286:IY393286 ST393286:SU393286 ACP393286:ACQ393286 AML393286:AMM393286 AWH393286:AWI393286 BGD393286:BGE393286 BPZ393286:BQA393286 BZV393286:BZW393286 CJR393286:CJS393286 CTN393286:CTO393286 DDJ393286:DDK393286 DNF393286:DNG393286 DXB393286:DXC393286 EGX393286:EGY393286 EQT393286:EQU393286 FAP393286:FAQ393286 FKL393286:FKM393286 FUH393286:FUI393286 GED393286:GEE393286 GNZ393286:GOA393286 GXV393286:GXW393286 HHR393286:HHS393286 HRN393286:HRO393286 IBJ393286:IBK393286 ILF393286:ILG393286 IVB393286:IVC393286 JEX393286:JEY393286 JOT393286:JOU393286 JYP393286:JYQ393286 KIL393286:KIM393286 KSH393286:KSI393286 LCD393286:LCE393286 LLZ393286:LMA393286 LVV393286:LVW393286 MFR393286:MFS393286 MPN393286:MPO393286 MZJ393286:MZK393286 NJF393286:NJG393286 NTB393286:NTC393286 OCX393286:OCY393286 OMT393286:OMU393286 OWP393286:OWQ393286 PGL393286:PGM393286 PQH393286:PQI393286 QAD393286:QAE393286 QJZ393286:QKA393286 QTV393286:QTW393286 RDR393286:RDS393286 RNN393286:RNO393286 RXJ393286:RXK393286 SHF393286:SHG393286 SRB393286:SRC393286 TAX393286:TAY393286 TKT393286:TKU393286 TUP393286:TUQ393286 UEL393286:UEM393286 UOH393286:UOI393286 UYD393286:UYE393286 VHZ393286:VIA393286 VRV393286:VRW393286 WBR393286:WBS393286 WLN393286:WLO393286 WVJ393286:WVK393286 B458822:C458822 IX458822:IY458822 ST458822:SU458822 ACP458822:ACQ458822 AML458822:AMM458822 AWH458822:AWI458822 BGD458822:BGE458822 BPZ458822:BQA458822 BZV458822:BZW458822 CJR458822:CJS458822 CTN458822:CTO458822 DDJ458822:DDK458822 DNF458822:DNG458822 DXB458822:DXC458822 EGX458822:EGY458822 EQT458822:EQU458822 FAP458822:FAQ458822 FKL458822:FKM458822 FUH458822:FUI458822 GED458822:GEE458822 GNZ458822:GOA458822 GXV458822:GXW458822 HHR458822:HHS458822 HRN458822:HRO458822 IBJ458822:IBK458822 ILF458822:ILG458822 IVB458822:IVC458822 JEX458822:JEY458822 JOT458822:JOU458822 JYP458822:JYQ458822 KIL458822:KIM458822 KSH458822:KSI458822 LCD458822:LCE458822 LLZ458822:LMA458822 LVV458822:LVW458822 MFR458822:MFS458822 MPN458822:MPO458822 MZJ458822:MZK458822 NJF458822:NJG458822 NTB458822:NTC458822 OCX458822:OCY458822 OMT458822:OMU458822 OWP458822:OWQ458822 PGL458822:PGM458822 PQH458822:PQI458822 QAD458822:QAE458822 QJZ458822:QKA458822 QTV458822:QTW458822 RDR458822:RDS458822 RNN458822:RNO458822 RXJ458822:RXK458822 SHF458822:SHG458822 SRB458822:SRC458822 TAX458822:TAY458822 TKT458822:TKU458822 TUP458822:TUQ458822 UEL458822:UEM458822 UOH458822:UOI458822 UYD458822:UYE458822 VHZ458822:VIA458822 VRV458822:VRW458822 WBR458822:WBS458822 WLN458822:WLO458822 WVJ458822:WVK458822 B524358:C524358 IX524358:IY524358 ST524358:SU524358 ACP524358:ACQ524358 AML524358:AMM524358 AWH524358:AWI524358 BGD524358:BGE524358 BPZ524358:BQA524358 BZV524358:BZW524358 CJR524358:CJS524358 CTN524358:CTO524358 DDJ524358:DDK524358 DNF524358:DNG524358 DXB524358:DXC524358 EGX524358:EGY524358 EQT524358:EQU524358 FAP524358:FAQ524358 FKL524358:FKM524358 FUH524358:FUI524358 GED524358:GEE524358 GNZ524358:GOA524358 GXV524358:GXW524358 HHR524358:HHS524358 HRN524358:HRO524358 IBJ524358:IBK524358 ILF524358:ILG524358 IVB524358:IVC524358 JEX524358:JEY524358 JOT524358:JOU524358 JYP524358:JYQ524358 KIL524358:KIM524358 KSH524358:KSI524358 LCD524358:LCE524358 LLZ524358:LMA524358 LVV524358:LVW524358 MFR524358:MFS524358 MPN524358:MPO524358 MZJ524358:MZK524358 NJF524358:NJG524358 NTB524358:NTC524358 OCX524358:OCY524358 OMT524358:OMU524358 OWP524358:OWQ524358 PGL524358:PGM524358 PQH524358:PQI524358 QAD524358:QAE524358 QJZ524358:QKA524358 QTV524358:QTW524358 RDR524358:RDS524358 RNN524358:RNO524358 RXJ524358:RXK524358 SHF524358:SHG524358 SRB524358:SRC524358 TAX524358:TAY524358 TKT524358:TKU524358 TUP524358:TUQ524358 UEL524358:UEM524358 UOH524358:UOI524358 UYD524358:UYE524358 VHZ524358:VIA524358 VRV524358:VRW524358 WBR524358:WBS524358 WLN524358:WLO524358 WVJ524358:WVK524358 B589894:C589894 IX589894:IY589894 ST589894:SU589894 ACP589894:ACQ589894 AML589894:AMM589894 AWH589894:AWI589894 BGD589894:BGE589894 BPZ589894:BQA589894 BZV589894:BZW589894 CJR589894:CJS589894 CTN589894:CTO589894 DDJ589894:DDK589894 DNF589894:DNG589894 DXB589894:DXC589894 EGX589894:EGY589894 EQT589894:EQU589894 FAP589894:FAQ589894 FKL589894:FKM589894 FUH589894:FUI589894 GED589894:GEE589894 GNZ589894:GOA589894 GXV589894:GXW589894 HHR589894:HHS589894 HRN589894:HRO589894 IBJ589894:IBK589894 ILF589894:ILG589894 IVB589894:IVC589894 JEX589894:JEY589894 JOT589894:JOU589894 JYP589894:JYQ589894 KIL589894:KIM589894 KSH589894:KSI589894 LCD589894:LCE589894 LLZ589894:LMA589894 LVV589894:LVW589894 MFR589894:MFS589894 MPN589894:MPO589894 MZJ589894:MZK589894 NJF589894:NJG589894 NTB589894:NTC589894 OCX589894:OCY589894 OMT589894:OMU589894 OWP589894:OWQ589894 PGL589894:PGM589894 PQH589894:PQI589894 QAD589894:QAE589894 QJZ589894:QKA589894 QTV589894:QTW589894 RDR589894:RDS589894 RNN589894:RNO589894 RXJ589894:RXK589894 SHF589894:SHG589894 SRB589894:SRC589894 TAX589894:TAY589894 TKT589894:TKU589894 TUP589894:TUQ589894 UEL589894:UEM589894 UOH589894:UOI589894 UYD589894:UYE589894 VHZ589894:VIA589894 VRV589894:VRW589894 WBR589894:WBS589894 WLN589894:WLO589894 WVJ589894:WVK589894 B655430:C655430 IX655430:IY655430 ST655430:SU655430 ACP655430:ACQ655430 AML655430:AMM655430 AWH655430:AWI655430 BGD655430:BGE655430 BPZ655430:BQA655430 BZV655430:BZW655430 CJR655430:CJS655430 CTN655430:CTO655430 DDJ655430:DDK655430 DNF655430:DNG655430 DXB655430:DXC655430 EGX655430:EGY655430 EQT655430:EQU655430 FAP655430:FAQ655430 FKL655430:FKM655430 FUH655430:FUI655430 GED655430:GEE655430 GNZ655430:GOA655430 GXV655430:GXW655430 HHR655430:HHS655430 HRN655430:HRO655430 IBJ655430:IBK655430 ILF655430:ILG655430 IVB655430:IVC655430 JEX655430:JEY655430 JOT655430:JOU655430 JYP655430:JYQ655430 KIL655430:KIM655430 KSH655430:KSI655430 LCD655430:LCE655430 LLZ655430:LMA655430 LVV655430:LVW655430 MFR655430:MFS655430 MPN655430:MPO655430 MZJ655430:MZK655430 NJF655430:NJG655430 NTB655430:NTC655430 OCX655430:OCY655430 OMT655430:OMU655430 OWP655430:OWQ655430 PGL655430:PGM655430 PQH655430:PQI655430 QAD655430:QAE655430 QJZ655430:QKA655430 QTV655430:QTW655430 RDR655430:RDS655430 RNN655430:RNO655430 RXJ655430:RXK655430 SHF655430:SHG655430 SRB655430:SRC655430 TAX655430:TAY655430 TKT655430:TKU655430 TUP655430:TUQ655430 UEL655430:UEM655430 UOH655430:UOI655430 UYD655430:UYE655430 VHZ655430:VIA655430 VRV655430:VRW655430 WBR655430:WBS655430 WLN655430:WLO655430 WVJ655430:WVK655430 B720966:C720966 IX720966:IY720966 ST720966:SU720966 ACP720966:ACQ720966 AML720966:AMM720966 AWH720966:AWI720966 BGD720966:BGE720966 BPZ720966:BQA720966 BZV720966:BZW720966 CJR720966:CJS720966 CTN720966:CTO720966 DDJ720966:DDK720966 DNF720966:DNG720966 DXB720966:DXC720966 EGX720966:EGY720966 EQT720966:EQU720966 FAP720966:FAQ720966 FKL720966:FKM720966 FUH720966:FUI720966 GED720966:GEE720966 GNZ720966:GOA720966 GXV720966:GXW720966 HHR720966:HHS720966 HRN720966:HRO720966 IBJ720966:IBK720966 ILF720966:ILG720966 IVB720966:IVC720966 JEX720966:JEY720966 JOT720966:JOU720966 JYP720966:JYQ720966 KIL720966:KIM720966 KSH720966:KSI720966 LCD720966:LCE720966 LLZ720966:LMA720966 LVV720966:LVW720966 MFR720966:MFS720966 MPN720966:MPO720966 MZJ720966:MZK720966 NJF720966:NJG720966 NTB720966:NTC720966 OCX720966:OCY720966 OMT720966:OMU720966 OWP720966:OWQ720966 PGL720966:PGM720966 PQH720966:PQI720966 QAD720966:QAE720966 QJZ720966:QKA720966 QTV720966:QTW720966 RDR720966:RDS720966 RNN720966:RNO720966 RXJ720966:RXK720966 SHF720966:SHG720966 SRB720966:SRC720966 TAX720966:TAY720966 TKT720966:TKU720966 TUP720966:TUQ720966 UEL720966:UEM720966 UOH720966:UOI720966 UYD720966:UYE720966 VHZ720966:VIA720966 VRV720966:VRW720966 WBR720966:WBS720966 WLN720966:WLO720966 WVJ720966:WVK720966 B786502:C786502 IX786502:IY786502 ST786502:SU786502 ACP786502:ACQ786502 AML786502:AMM786502 AWH786502:AWI786502 BGD786502:BGE786502 BPZ786502:BQA786502 BZV786502:BZW786502 CJR786502:CJS786502 CTN786502:CTO786502 DDJ786502:DDK786502 DNF786502:DNG786502 DXB786502:DXC786502 EGX786502:EGY786502 EQT786502:EQU786502 FAP786502:FAQ786502 FKL786502:FKM786502 FUH786502:FUI786502 GED786502:GEE786502 GNZ786502:GOA786502 GXV786502:GXW786502 HHR786502:HHS786502 HRN786502:HRO786502 IBJ786502:IBK786502 ILF786502:ILG786502 IVB786502:IVC786502 JEX786502:JEY786502 JOT786502:JOU786502 JYP786502:JYQ786502 KIL786502:KIM786502 KSH786502:KSI786502 LCD786502:LCE786502 LLZ786502:LMA786502 LVV786502:LVW786502 MFR786502:MFS786502 MPN786502:MPO786502 MZJ786502:MZK786502 NJF786502:NJG786502 NTB786502:NTC786502 OCX786502:OCY786502 OMT786502:OMU786502 OWP786502:OWQ786502 PGL786502:PGM786502 PQH786502:PQI786502 QAD786502:QAE786502 QJZ786502:QKA786502 QTV786502:QTW786502 RDR786502:RDS786502 RNN786502:RNO786502 RXJ786502:RXK786502 SHF786502:SHG786502 SRB786502:SRC786502 TAX786502:TAY786502 TKT786502:TKU786502 TUP786502:TUQ786502 UEL786502:UEM786502 UOH786502:UOI786502 UYD786502:UYE786502 VHZ786502:VIA786502 VRV786502:VRW786502 WBR786502:WBS786502 WLN786502:WLO786502 WVJ786502:WVK786502 B852038:C852038 IX852038:IY852038 ST852038:SU852038 ACP852038:ACQ852038 AML852038:AMM852038 AWH852038:AWI852038 BGD852038:BGE852038 BPZ852038:BQA852038 BZV852038:BZW852038 CJR852038:CJS852038 CTN852038:CTO852038 DDJ852038:DDK852038 DNF852038:DNG852038 DXB852038:DXC852038 EGX852038:EGY852038 EQT852038:EQU852038 FAP852038:FAQ852038 FKL852038:FKM852038 FUH852038:FUI852038 GED852038:GEE852038 GNZ852038:GOA852038 GXV852038:GXW852038 HHR852038:HHS852038 HRN852038:HRO852038 IBJ852038:IBK852038 ILF852038:ILG852038 IVB852038:IVC852038 JEX852038:JEY852038 JOT852038:JOU852038 JYP852038:JYQ852038 KIL852038:KIM852038 KSH852038:KSI852038 LCD852038:LCE852038 LLZ852038:LMA852038 LVV852038:LVW852038 MFR852038:MFS852038 MPN852038:MPO852038 MZJ852038:MZK852038 NJF852038:NJG852038 NTB852038:NTC852038 OCX852038:OCY852038 OMT852038:OMU852038 OWP852038:OWQ852038 PGL852038:PGM852038 PQH852038:PQI852038 QAD852038:QAE852038 QJZ852038:QKA852038 QTV852038:QTW852038 RDR852038:RDS852038 RNN852038:RNO852038 RXJ852038:RXK852038 SHF852038:SHG852038 SRB852038:SRC852038 TAX852038:TAY852038 TKT852038:TKU852038 TUP852038:TUQ852038 UEL852038:UEM852038 UOH852038:UOI852038 UYD852038:UYE852038 VHZ852038:VIA852038 VRV852038:VRW852038 WBR852038:WBS852038 WLN852038:WLO852038 WVJ852038:WVK852038 B917574:C917574 IX917574:IY917574 ST917574:SU917574 ACP917574:ACQ917574 AML917574:AMM917574 AWH917574:AWI917574 BGD917574:BGE917574 BPZ917574:BQA917574 BZV917574:BZW917574 CJR917574:CJS917574 CTN917574:CTO917574 DDJ917574:DDK917574 DNF917574:DNG917574 DXB917574:DXC917574 EGX917574:EGY917574 EQT917574:EQU917574 FAP917574:FAQ917574 FKL917574:FKM917574 FUH917574:FUI917574 GED917574:GEE917574 GNZ917574:GOA917574 GXV917574:GXW917574 HHR917574:HHS917574 HRN917574:HRO917574 IBJ917574:IBK917574 ILF917574:ILG917574 IVB917574:IVC917574 JEX917574:JEY917574 JOT917574:JOU917574 JYP917574:JYQ917574 KIL917574:KIM917574 KSH917574:KSI917574 LCD917574:LCE917574 LLZ917574:LMA917574 LVV917574:LVW917574 MFR917574:MFS917574 MPN917574:MPO917574 MZJ917574:MZK917574 NJF917574:NJG917574 NTB917574:NTC917574 OCX917574:OCY917574 OMT917574:OMU917574 OWP917574:OWQ917574 PGL917574:PGM917574 PQH917574:PQI917574 QAD917574:QAE917574 QJZ917574:QKA917574 QTV917574:QTW917574 RDR917574:RDS917574 RNN917574:RNO917574 RXJ917574:RXK917574 SHF917574:SHG917574 SRB917574:SRC917574 TAX917574:TAY917574 TKT917574:TKU917574 TUP917574:TUQ917574 UEL917574:UEM917574 UOH917574:UOI917574 UYD917574:UYE917574 VHZ917574:VIA917574 VRV917574:VRW917574 WBR917574:WBS917574 WLN917574:WLO917574 WVJ917574:WVK917574 B983110:C983110 IX983110:IY983110 ST983110:SU983110 ACP983110:ACQ983110 AML983110:AMM983110 AWH983110:AWI983110 BGD983110:BGE983110 BPZ983110:BQA983110 BZV983110:BZW983110 CJR983110:CJS983110 CTN983110:CTO983110 DDJ983110:DDK983110 DNF983110:DNG983110 DXB983110:DXC983110 EGX983110:EGY983110 EQT983110:EQU983110 FAP983110:FAQ983110 FKL983110:FKM983110 FUH983110:FUI983110 GED983110:GEE983110 GNZ983110:GOA983110 GXV983110:GXW983110 HHR983110:HHS983110 HRN983110:HRO983110 IBJ983110:IBK983110 ILF983110:ILG983110 IVB983110:IVC983110 JEX983110:JEY983110 JOT983110:JOU983110 JYP983110:JYQ983110 KIL983110:KIM983110 KSH983110:KSI983110 LCD983110:LCE983110 LLZ983110:LMA983110 LVV983110:LVW983110 MFR983110:MFS983110 MPN983110:MPO983110 MZJ983110:MZK983110 NJF983110:NJG983110 NTB983110:NTC983110 OCX983110:OCY983110 OMT983110:OMU983110 OWP983110:OWQ983110 PGL983110:PGM983110 PQH983110:PQI983110 QAD983110:QAE983110 QJZ983110:QKA983110 QTV983110:QTW983110 RDR983110:RDS983110 RNN983110:RNO983110 RXJ983110:RXK983110 SHF983110:SHG983110 SRB983110:SRC983110 TAX983110:TAY983110 TKT983110:TKU983110 TUP983110:TUQ983110 UEL983110:UEM983110 UOH983110:UOI983110 UYD983110:UYE983110 VHZ983110:VIA983110 VRV983110:VRW983110 WBR983110:WBS983110 WLN983110:WLO983110 B70:C70">
      <formula1>$M$70:$M$72</formula1>
    </dataValidation>
    <dataValidation type="list" allowBlank="1" sqref="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formula1>$O$22:$O$24</formula1>
    </dataValidation>
    <dataValidation type="list" allowBlank="1" sqref="WVJ983106:WVK983106 IX66:IY66 ST66:SU66 ACP66:ACQ66 AML66:AMM66 AWH66:AWI66 BGD66:BGE66 BPZ66:BQA66 BZV66:BZW66 CJR66:CJS66 CTN66:CTO66 DDJ66:DDK66 DNF66:DNG66 DXB66:DXC66 EGX66:EGY66 EQT66:EQU66 FAP66:FAQ66 FKL66:FKM66 FUH66:FUI66 GED66:GEE66 GNZ66:GOA66 GXV66:GXW66 HHR66:HHS66 HRN66:HRO66 IBJ66:IBK66 ILF66:ILG66 IVB66:IVC66 JEX66:JEY66 JOT66:JOU66 JYP66:JYQ66 KIL66:KIM66 KSH66:KSI66 LCD66:LCE66 LLZ66:LMA66 LVV66:LVW66 MFR66:MFS66 MPN66:MPO66 MZJ66:MZK66 NJF66:NJG66 NTB66:NTC66 OCX66:OCY66 OMT66:OMU66 OWP66:OWQ66 PGL66:PGM66 PQH66:PQI66 QAD66:QAE66 QJZ66:QKA66 QTV66:QTW66 RDR66:RDS66 RNN66:RNO66 RXJ66:RXK66 SHF66:SHG66 SRB66:SRC66 TAX66:TAY66 TKT66:TKU66 TUP66:TUQ66 UEL66:UEM66 UOH66:UOI66 UYD66:UYE66 VHZ66:VIA66 VRV66:VRW66 WBR66:WBS66 WLN66:WLO66 WVJ66:WVK66 B65602:C65602 IX65602:IY65602 ST65602:SU65602 ACP65602:ACQ65602 AML65602:AMM65602 AWH65602:AWI65602 BGD65602:BGE65602 BPZ65602:BQA65602 BZV65602:BZW65602 CJR65602:CJS65602 CTN65602:CTO65602 DDJ65602:DDK65602 DNF65602:DNG65602 DXB65602:DXC65602 EGX65602:EGY65602 EQT65602:EQU65602 FAP65602:FAQ65602 FKL65602:FKM65602 FUH65602:FUI65602 GED65602:GEE65602 GNZ65602:GOA65602 GXV65602:GXW65602 HHR65602:HHS65602 HRN65602:HRO65602 IBJ65602:IBK65602 ILF65602:ILG65602 IVB65602:IVC65602 JEX65602:JEY65602 JOT65602:JOU65602 JYP65602:JYQ65602 KIL65602:KIM65602 KSH65602:KSI65602 LCD65602:LCE65602 LLZ65602:LMA65602 LVV65602:LVW65602 MFR65602:MFS65602 MPN65602:MPO65602 MZJ65602:MZK65602 NJF65602:NJG65602 NTB65602:NTC65602 OCX65602:OCY65602 OMT65602:OMU65602 OWP65602:OWQ65602 PGL65602:PGM65602 PQH65602:PQI65602 QAD65602:QAE65602 QJZ65602:QKA65602 QTV65602:QTW65602 RDR65602:RDS65602 RNN65602:RNO65602 RXJ65602:RXK65602 SHF65602:SHG65602 SRB65602:SRC65602 TAX65602:TAY65602 TKT65602:TKU65602 TUP65602:TUQ65602 UEL65602:UEM65602 UOH65602:UOI65602 UYD65602:UYE65602 VHZ65602:VIA65602 VRV65602:VRW65602 WBR65602:WBS65602 WLN65602:WLO65602 WVJ65602:WVK65602 B131138:C131138 IX131138:IY131138 ST131138:SU131138 ACP131138:ACQ131138 AML131138:AMM131138 AWH131138:AWI131138 BGD131138:BGE131138 BPZ131138:BQA131138 BZV131138:BZW131138 CJR131138:CJS131138 CTN131138:CTO131138 DDJ131138:DDK131138 DNF131138:DNG131138 DXB131138:DXC131138 EGX131138:EGY131138 EQT131138:EQU131138 FAP131138:FAQ131138 FKL131138:FKM131138 FUH131138:FUI131138 GED131138:GEE131138 GNZ131138:GOA131138 GXV131138:GXW131138 HHR131138:HHS131138 HRN131138:HRO131138 IBJ131138:IBK131138 ILF131138:ILG131138 IVB131138:IVC131138 JEX131138:JEY131138 JOT131138:JOU131138 JYP131138:JYQ131138 KIL131138:KIM131138 KSH131138:KSI131138 LCD131138:LCE131138 LLZ131138:LMA131138 LVV131138:LVW131138 MFR131138:MFS131138 MPN131138:MPO131138 MZJ131138:MZK131138 NJF131138:NJG131138 NTB131138:NTC131138 OCX131138:OCY131138 OMT131138:OMU131138 OWP131138:OWQ131138 PGL131138:PGM131138 PQH131138:PQI131138 QAD131138:QAE131138 QJZ131138:QKA131138 QTV131138:QTW131138 RDR131138:RDS131138 RNN131138:RNO131138 RXJ131138:RXK131138 SHF131138:SHG131138 SRB131138:SRC131138 TAX131138:TAY131138 TKT131138:TKU131138 TUP131138:TUQ131138 UEL131138:UEM131138 UOH131138:UOI131138 UYD131138:UYE131138 VHZ131138:VIA131138 VRV131138:VRW131138 WBR131138:WBS131138 WLN131138:WLO131138 WVJ131138:WVK131138 B196674:C196674 IX196674:IY196674 ST196674:SU196674 ACP196674:ACQ196674 AML196674:AMM196674 AWH196674:AWI196674 BGD196674:BGE196674 BPZ196674:BQA196674 BZV196674:BZW196674 CJR196674:CJS196674 CTN196674:CTO196674 DDJ196674:DDK196674 DNF196674:DNG196674 DXB196674:DXC196674 EGX196674:EGY196674 EQT196674:EQU196674 FAP196674:FAQ196674 FKL196674:FKM196674 FUH196674:FUI196674 GED196674:GEE196674 GNZ196674:GOA196674 GXV196674:GXW196674 HHR196674:HHS196674 HRN196674:HRO196674 IBJ196674:IBK196674 ILF196674:ILG196674 IVB196674:IVC196674 JEX196674:JEY196674 JOT196674:JOU196674 JYP196674:JYQ196674 KIL196674:KIM196674 KSH196674:KSI196674 LCD196674:LCE196674 LLZ196674:LMA196674 LVV196674:LVW196674 MFR196674:MFS196674 MPN196674:MPO196674 MZJ196674:MZK196674 NJF196674:NJG196674 NTB196674:NTC196674 OCX196674:OCY196674 OMT196674:OMU196674 OWP196674:OWQ196674 PGL196674:PGM196674 PQH196674:PQI196674 QAD196674:QAE196674 QJZ196674:QKA196674 QTV196674:QTW196674 RDR196674:RDS196674 RNN196674:RNO196674 RXJ196674:RXK196674 SHF196674:SHG196674 SRB196674:SRC196674 TAX196674:TAY196674 TKT196674:TKU196674 TUP196674:TUQ196674 UEL196674:UEM196674 UOH196674:UOI196674 UYD196674:UYE196674 VHZ196674:VIA196674 VRV196674:VRW196674 WBR196674:WBS196674 WLN196674:WLO196674 WVJ196674:WVK196674 B262210:C262210 IX262210:IY262210 ST262210:SU262210 ACP262210:ACQ262210 AML262210:AMM262210 AWH262210:AWI262210 BGD262210:BGE262210 BPZ262210:BQA262210 BZV262210:BZW262210 CJR262210:CJS262210 CTN262210:CTO262210 DDJ262210:DDK262210 DNF262210:DNG262210 DXB262210:DXC262210 EGX262210:EGY262210 EQT262210:EQU262210 FAP262210:FAQ262210 FKL262210:FKM262210 FUH262210:FUI262210 GED262210:GEE262210 GNZ262210:GOA262210 GXV262210:GXW262210 HHR262210:HHS262210 HRN262210:HRO262210 IBJ262210:IBK262210 ILF262210:ILG262210 IVB262210:IVC262210 JEX262210:JEY262210 JOT262210:JOU262210 JYP262210:JYQ262210 KIL262210:KIM262210 KSH262210:KSI262210 LCD262210:LCE262210 LLZ262210:LMA262210 LVV262210:LVW262210 MFR262210:MFS262210 MPN262210:MPO262210 MZJ262210:MZK262210 NJF262210:NJG262210 NTB262210:NTC262210 OCX262210:OCY262210 OMT262210:OMU262210 OWP262210:OWQ262210 PGL262210:PGM262210 PQH262210:PQI262210 QAD262210:QAE262210 QJZ262210:QKA262210 QTV262210:QTW262210 RDR262210:RDS262210 RNN262210:RNO262210 RXJ262210:RXK262210 SHF262210:SHG262210 SRB262210:SRC262210 TAX262210:TAY262210 TKT262210:TKU262210 TUP262210:TUQ262210 UEL262210:UEM262210 UOH262210:UOI262210 UYD262210:UYE262210 VHZ262210:VIA262210 VRV262210:VRW262210 WBR262210:WBS262210 WLN262210:WLO262210 WVJ262210:WVK262210 B327746:C327746 IX327746:IY327746 ST327746:SU327746 ACP327746:ACQ327746 AML327746:AMM327746 AWH327746:AWI327746 BGD327746:BGE327746 BPZ327746:BQA327746 BZV327746:BZW327746 CJR327746:CJS327746 CTN327746:CTO327746 DDJ327746:DDK327746 DNF327746:DNG327746 DXB327746:DXC327746 EGX327746:EGY327746 EQT327746:EQU327746 FAP327746:FAQ327746 FKL327746:FKM327746 FUH327746:FUI327746 GED327746:GEE327746 GNZ327746:GOA327746 GXV327746:GXW327746 HHR327746:HHS327746 HRN327746:HRO327746 IBJ327746:IBK327746 ILF327746:ILG327746 IVB327746:IVC327746 JEX327746:JEY327746 JOT327746:JOU327746 JYP327746:JYQ327746 KIL327746:KIM327746 KSH327746:KSI327746 LCD327746:LCE327746 LLZ327746:LMA327746 LVV327746:LVW327746 MFR327746:MFS327746 MPN327746:MPO327746 MZJ327746:MZK327746 NJF327746:NJG327746 NTB327746:NTC327746 OCX327746:OCY327746 OMT327746:OMU327746 OWP327746:OWQ327746 PGL327746:PGM327746 PQH327746:PQI327746 QAD327746:QAE327746 QJZ327746:QKA327746 QTV327746:QTW327746 RDR327746:RDS327746 RNN327746:RNO327746 RXJ327746:RXK327746 SHF327746:SHG327746 SRB327746:SRC327746 TAX327746:TAY327746 TKT327746:TKU327746 TUP327746:TUQ327746 UEL327746:UEM327746 UOH327746:UOI327746 UYD327746:UYE327746 VHZ327746:VIA327746 VRV327746:VRW327746 WBR327746:WBS327746 WLN327746:WLO327746 WVJ327746:WVK327746 B393282:C393282 IX393282:IY393282 ST393282:SU393282 ACP393282:ACQ393282 AML393282:AMM393282 AWH393282:AWI393282 BGD393282:BGE393282 BPZ393282:BQA393282 BZV393282:BZW393282 CJR393282:CJS393282 CTN393282:CTO393282 DDJ393282:DDK393282 DNF393282:DNG393282 DXB393282:DXC393282 EGX393282:EGY393282 EQT393282:EQU393282 FAP393282:FAQ393282 FKL393282:FKM393282 FUH393282:FUI393282 GED393282:GEE393282 GNZ393282:GOA393282 GXV393282:GXW393282 HHR393282:HHS393282 HRN393282:HRO393282 IBJ393282:IBK393282 ILF393282:ILG393282 IVB393282:IVC393282 JEX393282:JEY393282 JOT393282:JOU393282 JYP393282:JYQ393282 KIL393282:KIM393282 KSH393282:KSI393282 LCD393282:LCE393282 LLZ393282:LMA393282 LVV393282:LVW393282 MFR393282:MFS393282 MPN393282:MPO393282 MZJ393282:MZK393282 NJF393282:NJG393282 NTB393282:NTC393282 OCX393282:OCY393282 OMT393282:OMU393282 OWP393282:OWQ393282 PGL393282:PGM393282 PQH393282:PQI393282 QAD393282:QAE393282 QJZ393282:QKA393282 QTV393282:QTW393282 RDR393282:RDS393282 RNN393282:RNO393282 RXJ393282:RXK393282 SHF393282:SHG393282 SRB393282:SRC393282 TAX393282:TAY393282 TKT393282:TKU393282 TUP393282:TUQ393282 UEL393282:UEM393282 UOH393282:UOI393282 UYD393282:UYE393282 VHZ393282:VIA393282 VRV393282:VRW393282 WBR393282:WBS393282 WLN393282:WLO393282 WVJ393282:WVK393282 B458818:C458818 IX458818:IY458818 ST458818:SU458818 ACP458818:ACQ458818 AML458818:AMM458818 AWH458818:AWI458818 BGD458818:BGE458818 BPZ458818:BQA458818 BZV458818:BZW458818 CJR458818:CJS458818 CTN458818:CTO458818 DDJ458818:DDK458818 DNF458818:DNG458818 DXB458818:DXC458818 EGX458818:EGY458818 EQT458818:EQU458818 FAP458818:FAQ458818 FKL458818:FKM458818 FUH458818:FUI458818 GED458818:GEE458818 GNZ458818:GOA458818 GXV458818:GXW458818 HHR458818:HHS458818 HRN458818:HRO458818 IBJ458818:IBK458818 ILF458818:ILG458818 IVB458818:IVC458818 JEX458818:JEY458818 JOT458818:JOU458818 JYP458818:JYQ458818 KIL458818:KIM458818 KSH458818:KSI458818 LCD458818:LCE458818 LLZ458818:LMA458818 LVV458818:LVW458818 MFR458818:MFS458818 MPN458818:MPO458818 MZJ458818:MZK458818 NJF458818:NJG458818 NTB458818:NTC458818 OCX458818:OCY458818 OMT458818:OMU458818 OWP458818:OWQ458818 PGL458818:PGM458818 PQH458818:PQI458818 QAD458818:QAE458818 QJZ458818:QKA458818 QTV458818:QTW458818 RDR458818:RDS458818 RNN458818:RNO458818 RXJ458818:RXK458818 SHF458818:SHG458818 SRB458818:SRC458818 TAX458818:TAY458818 TKT458818:TKU458818 TUP458818:TUQ458818 UEL458818:UEM458818 UOH458818:UOI458818 UYD458818:UYE458818 VHZ458818:VIA458818 VRV458818:VRW458818 WBR458818:WBS458818 WLN458818:WLO458818 WVJ458818:WVK458818 B524354:C524354 IX524354:IY524354 ST524354:SU524354 ACP524354:ACQ524354 AML524354:AMM524354 AWH524354:AWI524354 BGD524354:BGE524354 BPZ524354:BQA524354 BZV524354:BZW524354 CJR524354:CJS524354 CTN524354:CTO524354 DDJ524354:DDK524354 DNF524354:DNG524354 DXB524354:DXC524354 EGX524354:EGY524354 EQT524354:EQU524354 FAP524354:FAQ524354 FKL524354:FKM524354 FUH524354:FUI524354 GED524354:GEE524354 GNZ524354:GOA524354 GXV524354:GXW524354 HHR524354:HHS524354 HRN524354:HRO524354 IBJ524354:IBK524354 ILF524354:ILG524354 IVB524354:IVC524354 JEX524354:JEY524354 JOT524354:JOU524354 JYP524354:JYQ524354 KIL524354:KIM524354 KSH524354:KSI524354 LCD524354:LCE524354 LLZ524354:LMA524354 LVV524354:LVW524354 MFR524354:MFS524354 MPN524354:MPO524354 MZJ524354:MZK524354 NJF524354:NJG524354 NTB524354:NTC524354 OCX524354:OCY524354 OMT524354:OMU524354 OWP524354:OWQ524354 PGL524354:PGM524354 PQH524354:PQI524354 QAD524354:QAE524354 QJZ524354:QKA524354 QTV524354:QTW524354 RDR524354:RDS524354 RNN524354:RNO524354 RXJ524354:RXK524354 SHF524354:SHG524354 SRB524354:SRC524354 TAX524354:TAY524354 TKT524354:TKU524354 TUP524354:TUQ524354 UEL524354:UEM524354 UOH524354:UOI524354 UYD524354:UYE524354 VHZ524354:VIA524354 VRV524354:VRW524354 WBR524354:WBS524354 WLN524354:WLO524354 WVJ524354:WVK524354 B589890:C589890 IX589890:IY589890 ST589890:SU589890 ACP589890:ACQ589890 AML589890:AMM589890 AWH589890:AWI589890 BGD589890:BGE589890 BPZ589890:BQA589890 BZV589890:BZW589890 CJR589890:CJS589890 CTN589890:CTO589890 DDJ589890:DDK589890 DNF589890:DNG589890 DXB589890:DXC589890 EGX589890:EGY589890 EQT589890:EQU589890 FAP589890:FAQ589890 FKL589890:FKM589890 FUH589890:FUI589890 GED589890:GEE589890 GNZ589890:GOA589890 GXV589890:GXW589890 HHR589890:HHS589890 HRN589890:HRO589890 IBJ589890:IBK589890 ILF589890:ILG589890 IVB589890:IVC589890 JEX589890:JEY589890 JOT589890:JOU589890 JYP589890:JYQ589890 KIL589890:KIM589890 KSH589890:KSI589890 LCD589890:LCE589890 LLZ589890:LMA589890 LVV589890:LVW589890 MFR589890:MFS589890 MPN589890:MPO589890 MZJ589890:MZK589890 NJF589890:NJG589890 NTB589890:NTC589890 OCX589890:OCY589890 OMT589890:OMU589890 OWP589890:OWQ589890 PGL589890:PGM589890 PQH589890:PQI589890 QAD589890:QAE589890 QJZ589890:QKA589890 QTV589890:QTW589890 RDR589890:RDS589890 RNN589890:RNO589890 RXJ589890:RXK589890 SHF589890:SHG589890 SRB589890:SRC589890 TAX589890:TAY589890 TKT589890:TKU589890 TUP589890:TUQ589890 UEL589890:UEM589890 UOH589890:UOI589890 UYD589890:UYE589890 VHZ589890:VIA589890 VRV589890:VRW589890 WBR589890:WBS589890 WLN589890:WLO589890 WVJ589890:WVK589890 B655426:C655426 IX655426:IY655426 ST655426:SU655426 ACP655426:ACQ655426 AML655426:AMM655426 AWH655426:AWI655426 BGD655426:BGE655426 BPZ655426:BQA655426 BZV655426:BZW655426 CJR655426:CJS655426 CTN655426:CTO655426 DDJ655426:DDK655426 DNF655426:DNG655426 DXB655426:DXC655426 EGX655426:EGY655426 EQT655426:EQU655426 FAP655426:FAQ655426 FKL655426:FKM655426 FUH655426:FUI655426 GED655426:GEE655426 GNZ655426:GOA655426 GXV655426:GXW655426 HHR655426:HHS655426 HRN655426:HRO655426 IBJ655426:IBK655426 ILF655426:ILG655426 IVB655426:IVC655426 JEX655426:JEY655426 JOT655426:JOU655426 JYP655426:JYQ655426 KIL655426:KIM655426 KSH655426:KSI655426 LCD655426:LCE655426 LLZ655426:LMA655426 LVV655426:LVW655426 MFR655426:MFS655426 MPN655426:MPO655426 MZJ655426:MZK655426 NJF655426:NJG655426 NTB655426:NTC655426 OCX655426:OCY655426 OMT655426:OMU655426 OWP655426:OWQ655426 PGL655426:PGM655426 PQH655426:PQI655426 QAD655426:QAE655426 QJZ655426:QKA655426 QTV655426:QTW655426 RDR655426:RDS655426 RNN655426:RNO655426 RXJ655426:RXK655426 SHF655426:SHG655426 SRB655426:SRC655426 TAX655426:TAY655426 TKT655426:TKU655426 TUP655426:TUQ655426 UEL655426:UEM655426 UOH655426:UOI655426 UYD655426:UYE655426 VHZ655426:VIA655426 VRV655426:VRW655426 WBR655426:WBS655426 WLN655426:WLO655426 WVJ655426:WVK655426 B720962:C720962 IX720962:IY720962 ST720962:SU720962 ACP720962:ACQ720962 AML720962:AMM720962 AWH720962:AWI720962 BGD720962:BGE720962 BPZ720962:BQA720962 BZV720962:BZW720962 CJR720962:CJS720962 CTN720962:CTO720962 DDJ720962:DDK720962 DNF720962:DNG720962 DXB720962:DXC720962 EGX720962:EGY720962 EQT720962:EQU720962 FAP720962:FAQ720962 FKL720962:FKM720962 FUH720962:FUI720962 GED720962:GEE720962 GNZ720962:GOA720962 GXV720962:GXW720962 HHR720962:HHS720962 HRN720962:HRO720962 IBJ720962:IBK720962 ILF720962:ILG720962 IVB720962:IVC720962 JEX720962:JEY720962 JOT720962:JOU720962 JYP720962:JYQ720962 KIL720962:KIM720962 KSH720962:KSI720962 LCD720962:LCE720962 LLZ720962:LMA720962 LVV720962:LVW720962 MFR720962:MFS720962 MPN720962:MPO720962 MZJ720962:MZK720962 NJF720962:NJG720962 NTB720962:NTC720962 OCX720962:OCY720962 OMT720962:OMU720962 OWP720962:OWQ720962 PGL720962:PGM720962 PQH720962:PQI720962 QAD720962:QAE720962 QJZ720962:QKA720962 QTV720962:QTW720962 RDR720962:RDS720962 RNN720962:RNO720962 RXJ720962:RXK720962 SHF720962:SHG720962 SRB720962:SRC720962 TAX720962:TAY720962 TKT720962:TKU720962 TUP720962:TUQ720962 UEL720962:UEM720962 UOH720962:UOI720962 UYD720962:UYE720962 VHZ720962:VIA720962 VRV720962:VRW720962 WBR720962:WBS720962 WLN720962:WLO720962 WVJ720962:WVK720962 B786498:C786498 IX786498:IY786498 ST786498:SU786498 ACP786498:ACQ786498 AML786498:AMM786498 AWH786498:AWI786498 BGD786498:BGE786498 BPZ786498:BQA786498 BZV786498:BZW786498 CJR786498:CJS786498 CTN786498:CTO786498 DDJ786498:DDK786498 DNF786498:DNG786498 DXB786498:DXC786498 EGX786498:EGY786498 EQT786498:EQU786498 FAP786498:FAQ786498 FKL786498:FKM786498 FUH786498:FUI786498 GED786498:GEE786498 GNZ786498:GOA786498 GXV786498:GXW786498 HHR786498:HHS786498 HRN786498:HRO786498 IBJ786498:IBK786498 ILF786498:ILG786498 IVB786498:IVC786498 JEX786498:JEY786498 JOT786498:JOU786498 JYP786498:JYQ786498 KIL786498:KIM786498 KSH786498:KSI786498 LCD786498:LCE786498 LLZ786498:LMA786498 LVV786498:LVW786498 MFR786498:MFS786498 MPN786498:MPO786498 MZJ786498:MZK786498 NJF786498:NJG786498 NTB786498:NTC786498 OCX786498:OCY786498 OMT786498:OMU786498 OWP786498:OWQ786498 PGL786498:PGM786498 PQH786498:PQI786498 QAD786498:QAE786498 QJZ786498:QKA786498 QTV786498:QTW786498 RDR786498:RDS786498 RNN786498:RNO786498 RXJ786498:RXK786498 SHF786498:SHG786498 SRB786498:SRC786498 TAX786498:TAY786498 TKT786498:TKU786498 TUP786498:TUQ786498 UEL786498:UEM786498 UOH786498:UOI786498 UYD786498:UYE786498 VHZ786498:VIA786498 VRV786498:VRW786498 WBR786498:WBS786498 WLN786498:WLO786498 WVJ786498:WVK786498 B852034:C852034 IX852034:IY852034 ST852034:SU852034 ACP852034:ACQ852034 AML852034:AMM852034 AWH852034:AWI852034 BGD852034:BGE852034 BPZ852034:BQA852034 BZV852034:BZW852034 CJR852034:CJS852034 CTN852034:CTO852034 DDJ852034:DDK852034 DNF852034:DNG852034 DXB852034:DXC852034 EGX852034:EGY852034 EQT852034:EQU852034 FAP852034:FAQ852034 FKL852034:FKM852034 FUH852034:FUI852034 GED852034:GEE852034 GNZ852034:GOA852034 GXV852034:GXW852034 HHR852034:HHS852034 HRN852034:HRO852034 IBJ852034:IBK852034 ILF852034:ILG852034 IVB852034:IVC852034 JEX852034:JEY852034 JOT852034:JOU852034 JYP852034:JYQ852034 KIL852034:KIM852034 KSH852034:KSI852034 LCD852034:LCE852034 LLZ852034:LMA852034 LVV852034:LVW852034 MFR852034:MFS852034 MPN852034:MPO852034 MZJ852034:MZK852034 NJF852034:NJG852034 NTB852034:NTC852034 OCX852034:OCY852034 OMT852034:OMU852034 OWP852034:OWQ852034 PGL852034:PGM852034 PQH852034:PQI852034 QAD852034:QAE852034 QJZ852034:QKA852034 QTV852034:QTW852034 RDR852034:RDS852034 RNN852034:RNO852034 RXJ852034:RXK852034 SHF852034:SHG852034 SRB852034:SRC852034 TAX852034:TAY852034 TKT852034:TKU852034 TUP852034:TUQ852034 UEL852034:UEM852034 UOH852034:UOI852034 UYD852034:UYE852034 VHZ852034:VIA852034 VRV852034:VRW852034 WBR852034:WBS852034 WLN852034:WLO852034 WVJ852034:WVK852034 B917570:C917570 IX917570:IY917570 ST917570:SU917570 ACP917570:ACQ917570 AML917570:AMM917570 AWH917570:AWI917570 BGD917570:BGE917570 BPZ917570:BQA917570 BZV917570:BZW917570 CJR917570:CJS917570 CTN917570:CTO917570 DDJ917570:DDK917570 DNF917570:DNG917570 DXB917570:DXC917570 EGX917570:EGY917570 EQT917570:EQU917570 FAP917570:FAQ917570 FKL917570:FKM917570 FUH917570:FUI917570 GED917570:GEE917570 GNZ917570:GOA917570 GXV917570:GXW917570 HHR917570:HHS917570 HRN917570:HRO917570 IBJ917570:IBK917570 ILF917570:ILG917570 IVB917570:IVC917570 JEX917570:JEY917570 JOT917570:JOU917570 JYP917570:JYQ917570 KIL917570:KIM917570 KSH917570:KSI917570 LCD917570:LCE917570 LLZ917570:LMA917570 LVV917570:LVW917570 MFR917570:MFS917570 MPN917570:MPO917570 MZJ917570:MZK917570 NJF917570:NJG917570 NTB917570:NTC917570 OCX917570:OCY917570 OMT917570:OMU917570 OWP917570:OWQ917570 PGL917570:PGM917570 PQH917570:PQI917570 QAD917570:QAE917570 QJZ917570:QKA917570 QTV917570:QTW917570 RDR917570:RDS917570 RNN917570:RNO917570 RXJ917570:RXK917570 SHF917570:SHG917570 SRB917570:SRC917570 TAX917570:TAY917570 TKT917570:TKU917570 TUP917570:TUQ917570 UEL917570:UEM917570 UOH917570:UOI917570 UYD917570:UYE917570 VHZ917570:VIA917570 VRV917570:VRW917570 WBR917570:WBS917570 WLN917570:WLO917570 WVJ917570:WVK917570 B983106:C983106 IX983106:IY983106 ST983106:SU983106 ACP983106:ACQ983106 AML983106:AMM983106 AWH983106:AWI983106 BGD983106:BGE983106 BPZ983106:BQA983106 BZV983106:BZW983106 CJR983106:CJS983106 CTN983106:CTO983106 DDJ983106:DDK983106 DNF983106:DNG983106 DXB983106:DXC983106 EGX983106:EGY983106 EQT983106:EQU983106 FAP983106:FAQ983106 FKL983106:FKM983106 FUH983106:FUI983106 GED983106:GEE983106 GNZ983106:GOA983106 GXV983106:GXW983106 HHR983106:HHS983106 HRN983106:HRO983106 IBJ983106:IBK983106 ILF983106:ILG983106 IVB983106:IVC983106 JEX983106:JEY983106 JOT983106:JOU983106 JYP983106:JYQ983106 KIL983106:KIM983106 KSH983106:KSI983106 LCD983106:LCE983106 LLZ983106:LMA983106 LVV983106:LVW983106 MFR983106:MFS983106 MPN983106:MPO983106 MZJ983106:MZK983106 NJF983106:NJG983106 NTB983106:NTC983106 OCX983106:OCY983106 OMT983106:OMU983106 OWP983106:OWQ983106 PGL983106:PGM983106 PQH983106:PQI983106 QAD983106:QAE983106 QJZ983106:QKA983106 QTV983106:QTW983106 RDR983106:RDS983106 RNN983106:RNO983106 RXJ983106:RXK983106 SHF983106:SHG983106 SRB983106:SRC983106 TAX983106:TAY983106 TKT983106:TKU983106 TUP983106:TUQ983106 UEL983106:UEM983106 UOH983106:UOI983106 UYD983106:UYE983106 VHZ983106:VIA983106 VRV983106:VRW983106 WBR983106:WBS983106 WLN983106:WLO983106 B66:C66">
      <formula1>$Z$52:$Z$60</formula1>
    </dataValidation>
    <dataValidation type="list" allowBlank="1" sqref="WVJ983105:WVK983105 IX65:IY65 ST65:SU65 ACP65:ACQ65 AML65:AMM65 AWH65:AWI65 BGD65:BGE65 BPZ65:BQA65 BZV65:BZW65 CJR65:CJS65 CTN65:CTO65 DDJ65:DDK65 DNF65:DNG65 DXB65:DXC65 EGX65:EGY65 EQT65:EQU65 FAP65:FAQ65 FKL65:FKM65 FUH65:FUI65 GED65:GEE65 GNZ65:GOA65 GXV65:GXW65 HHR65:HHS65 HRN65:HRO65 IBJ65:IBK65 ILF65:ILG65 IVB65:IVC65 JEX65:JEY65 JOT65:JOU65 JYP65:JYQ65 KIL65:KIM65 KSH65:KSI65 LCD65:LCE65 LLZ65:LMA65 LVV65:LVW65 MFR65:MFS65 MPN65:MPO65 MZJ65:MZK65 NJF65:NJG65 NTB65:NTC65 OCX65:OCY65 OMT65:OMU65 OWP65:OWQ65 PGL65:PGM65 PQH65:PQI65 QAD65:QAE65 QJZ65:QKA65 QTV65:QTW65 RDR65:RDS65 RNN65:RNO65 RXJ65:RXK65 SHF65:SHG65 SRB65:SRC65 TAX65:TAY65 TKT65:TKU65 TUP65:TUQ65 UEL65:UEM65 UOH65:UOI65 UYD65:UYE65 VHZ65:VIA65 VRV65:VRW65 WBR65:WBS65 WLN65:WLO65 WVJ65:WVK65 B65601:C65601 IX65601:IY65601 ST65601:SU65601 ACP65601:ACQ65601 AML65601:AMM65601 AWH65601:AWI65601 BGD65601:BGE65601 BPZ65601:BQA65601 BZV65601:BZW65601 CJR65601:CJS65601 CTN65601:CTO65601 DDJ65601:DDK65601 DNF65601:DNG65601 DXB65601:DXC65601 EGX65601:EGY65601 EQT65601:EQU65601 FAP65601:FAQ65601 FKL65601:FKM65601 FUH65601:FUI65601 GED65601:GEE65601 GNZ65601:GOA65601 GXV65601:GXW65601 HHR65601:HHS65601 HRN65601:HRO65601 IBJ65601:IBK65601 ILF65601:ILG65601 IVB65601:IVC65601 JEX65601:JEY65601 JOT65601:JOU65601 JYP65601:JYQ65601 KIL65601:KIM65601 KSH65601:KSI65601 LCD65601:LCE65601 LLZ65601:LMA65601 LVV65601:LVW65601 MFR65601:MFS65601 MPN65601:MPO65601 MZJ65601:MZK65601 NJF65601:NJG65601 NTB65601:NTC65601 OCX65601:OCY65601 OMT65601:OMU65601 OWP65601:OWQ65601 PGL65601:PGM65601 PQH65601:PQI65601 QAD65601:QAE65601 QJZ65601:QKA65601 QTV65601:QTW65601 RDR65601:RDS65601 RNN65601:RNO65601 RXJ65601:RXK65601 SHF65601:SHG65601 SRB65601:SRC65601 TAX65601:TAY65601 TKT65601:TKU65601 TUP65601:TUQ65601 UEL65601:UEM65601 UOH65601:UOI65601 UYD65601:UYE65601 VHZ65601:VIA65601 VRV65601:VRW65601 WBR65601:WBS65601 WLN65601:WLO65601 WVJ65601:WVK65601 B131137:C131137 IX131137:IY131137 ST131137:SU131137 ACP131137:ACQ131137 AML131137:AMM131137 AWH131137:AWI131137 BGD131137:BGE131137 BPZ131137:BQA131137 BZV131137:BZW131137 CJR131137:CJS131137 CTN131137:CTO131137 DDJ131137:DDK131137 DNF131137:DNG131137 DXB131137:DXC131137 EGX131137:EGY131137 EQT131137:EQU131137 FAP131137:FAQ131137 FKL131137:FKM131137 FUH131137:FUI131137 GED131137:GEE131137 GNZ131137:GOA131137 GXV131137:GXW131137 HHR131137:HHS131137 HRN131137:HRO131137 IBJ131137:IBK131137 ILF131137:ILG131137 IVB131137:IVC131137 JEX131137:JEY131137 JOT131137:JOU131137 JYP131137:JYQ131137 KIL131137:KIM131137 KSH131137:KSI131137 LCD131137:LCE131137 LLZ131137:LMA131137 LVV131137:LVW131137 MFR131137:MFS131137 MPN131137:MPO131137 MZJ131137:MZK131137 NJF131137:NJG131137 NTB131137:NTC131137 OCX131137:OCY131137 OMT131137:OMU131137 OWP131137:OWQ131137 PGL131137:PGM131137 PQH131137:PQI131137 QAD131137:QAE131137 QJZ131137:QKA131137 QTV131137:QTW131137 RDR131137:RDS131137 RNN131137:RNO131137 RXJ131137:RXK131137 SHF131137:SHG131137 SRB131137:SRC131137 TAX131137:TAY131137 TKT131137:TKU131137 TUP131137:TUQ131137 UEL131137:UEM131137 UOH131137:UOI131137 UYD131137:UYE131137 VHZ131137:VIA131137 VRV131137:VRW131137 WBR131137:WBS131137 WLN131137:WLO131137 WVJ131137:WVK131137 B196673:C196673 IX196673:IY196673 ST196673:SU196673 ACP196673:ACQ196673 AML196673:AMM196673 AWH196673:AWI196673 BGD196673:BGE196673 BPZ196673:BQA196673 BZV196673:BZW196673 CJR196673:CJS196673 CTN196673:CTO196673 DDJ196673:DDK196673 DNF196673:DNG196673 DXB196673:DXC196673 EGX196673:EGY196673 EQT196673:EQU196673 FAP196673:FAQ196673 FKL196673:FKM196673 FUH196673:FUI196673 GED196673:GEE196673 GNZ196673:GOA196673 GXV196673:GXW196673 HHR196673:HHS196673 HRN196673:HRO196673 IBJ196673:IBK196673 ILF196673:ILG196673 IVB196673:IVC196673 JEX196673:JEY196673 JOT196673:JOU196673 JYP196673:JYQ196673 KIL196673:KIM196673 KSH196673:KSI196673 LCD196673:LCE196673 LLZ196673:LMA196673 LVV196673:LVW196673 MFR196673:MFS196673 MPN196673:MPO196673 MZJ196673:MZK196673 NJF196673:NJG196673 NTB196673:NTC196673 OCX196673:OCY196673 OMT196673:OMU196673 OWP196673:OWQ196673 PGL196673:PGM196673 PQH196673:PQI196673 QAD196673:QAE196673 QJZ196673:QKA196673 QTV196673:QTW196673 RDR196673:RDS196673 RNN196673:RNO196673 RXJ196673:RXK196673 SHF196673:SHG196673 SRB196673:SRC196673 TAX196673:TAY196673 TKT196673:TKU196673 TUP196673:TUQ196673 UEL196673:UEM196673 UOH196673:UOI196673 UYD196673:UYE196673 VHZ196673:VIA196673 VRV196673:VRW196673 WBR196673:WBS196673 WLN196673:WLO196673 WVJ196673:WVK196673 B262209:C262209 IX262209:IY262209 ST262209:SU262209 ACP262209:ACQ262209 AML262209:AMM262209 AWH262209:AWI262209 BGD262209:BGE262209 BPZ262209:BQA262209 BZV262209:BZW262209 CJR262209:CJS262209 CTN262209:CTO262209 DDJ262209:DDK262209 DNF262209:DNG262209 DXB262209:DXC262209 EGX262209:EGY262209 EQT262209:EQU262209 FAP262209:FAQ262209 FKL262209:FKM262209 FUH262209:FUI262209 GED262209:GEE262209 GNZ262209:GOA262209 GXV262209:GXW262209 HHR262209:HHS262209 HRN262209:HRO262209 IBJ262209:IBK262209 ILF262209:ILG262209 IVB262209:IVC262209 JEX262209:JEY262209 JOT262209:JOU262209 JYP262209:JYQ262209 KIL262209:KIM262209 KSH262209:KSI262209 LCD262209:LCE262209 LLZ262209:LMA262209 LVV262209:LVW262209 MFR262209:MFS262209 MPN262209:MPO262209 MZJ262209:MZK262209 NJF262209:NJG262209 NTB262209:NTC262209 OCX262209:OCY262209 OMT262209:OMU262209 OWP262209:OWQ262209 PGL262209:PGM262209 PQH262209:PQI262209 QAD262209:QAE262209 QJZ262209:QKA262209 QTV262209:QTW262209 RDR262209:RDS262209 RNN262209:RNO262209 RXJ262209:RXK262209 SHF262209:SHG262209 SRB262209:SRC262209 TAX262209:TAY262209 TKT262209:TKU262209 TUP262209:TUQ262209 UEL262209:UEM262209 UOH262209:UOI262209 UYD262209:UYE262209 VHZ262209:VIA262209 VRV262209:VRW262209 WBR262209:WBS262209 WLN262209:WLO262209 WVJ262209:WVK262209 B327745:C327745 IX327745:IY327745 ST327745:SU327745 ACP327745:ACQ327745 AML327745:AMM327745 AWH327745:AWI327745 BGD327745:BGE327745 BPZ327745:BQA327745 BZV327745:BZW327745 CJR327745:CJS327745 CTN327745:CTO327745 DDJ327745:DDK327745 DNF327745:DNG327745 DXB327745:DXC327745 EGX327745:EGY327745 EQT327745:EQU327745 FAP327745:FAQ327745 FKL327745:FKM327745 FUH327745:FUI327745 GED327745:GEE327745 GNZ327745:GOA327745 GXV327745:GXW327745 HHR327745:HHS327745 HRN327745:HRO327745 IBJ327745:IBK327745 ILF327745:ILG327745 IVB327745:IVC327745 JEX327745:JEY327745 JOT327745:JOU327745 JYP327745:JYQ327745 KIL327745:KIM327745 KSH327745:KSI327745 LCD327745:LCE327745 LLZ327745:LMA327745 LVV327745:LVW327745 MFR327745:MFS327745 MPN327745:MPO327745 MZJ327745:MZK327745 NJF327745:NJG327745 NTB327745:NTC327745 OCX327745:OCY327745 OMT327745:OMU327745 OWP327745:OWQ327745 PGL327745:PGM327745 PQH327745:PQI327745 QAD327745:QAE327745 QJZ327745:QKA327745 QTV327745:QTW327745 RDR327745:RDS327745 RNN327745:RNO327745 RXJ327745:RXK327745 SHF327745:SHG327745 SRB327745:SRC327745 TAX327745:TAY327745 TKT327745:TKU327745 TUP327745:TUQ327745 UEL327745:UEM327745 UOH327745:UOI327745 UYD327745:UYE327745 VHZ327745:VIA327745 VRV327745:VRW327745 WBR327745:WBS327745 WLN327745:WLO327745 WVJ327745:WVK327745 B393281:C393281 IX393281:IY393281 ST393281:SU393281 ACP393281:ACQ393281 AML393281:AMM393281 AWH393281:AWI393281 BGD393281:BGE393281 BPZ393281:BQA393281 BZV393281:BZW393281 CJR393281:CJS393281 CTN393281:CTO393281 DDJ393281:DDK393281 DNF393281:DNG393281 DXB393281:DXC393281 EGX393281:EGY393281 EQT393281:EQU393281 FAP393281:FAQ393281 FKL393281:FKM393281 FUH393281:FUI393281 GED393281:GEE393281 GNZ393281:GOA393281 GXV393281:GXW393281 HHR393281:HHS393281 HRN393281:HRO393281 IBJ393281:IBK393281 ILF393281:ILG393281 IVB393281:IVC393281 JEX393281:JEY393281 JOT393281:JOU393281 JYP393281:JYQ393281 KIL393281:KIM393281 KSH393281:KSI393281 LCD393281:LCE393281 LLZ393281:LMA393281 LVV393281:LVW393281 MFR393281:MFS393281 MPN393281:MPO393281 MZJ393281:MZK393281 NJF393281:NJG393281 NTB393281:NTC393281 OCX393281:OCY393281 OMT393281:OMU393281 OWP393281:OWQ393281 PGL393281:PGM393281 PQH393281:PQI393281 QAD393281:QAE393281 QJZ393281:QKA393281 QTV393281:QTW393281 RDR393281:RDS393281 RNN393281:RNO393281 RXJ393281:RXK393281 SHF393281:SHG393281 SRB393281:SRC393281 TAX393281:TAY393281 TKT393281:TKU393281 TUP393281:TUQ393281 UEL393281:UEM393281 UOH393281:UOI393281 UYD393281:UYE393281 VHZ393281:VIA393281 VRV393281:VRW393281 WBR393281:WBS393281 WLN393281:WLO393281 WVJ393281:WVK393281 B458817:C458817 IX458817:IY458817 ST458817:SU458817 ACP458817:ACQ458817 AML458817:AMM458817 AWH458817:AWI458817 BGD458817:BGE458817 BPZ458817:BQA458817 BZV458817:BZW458817 CJR458817:CJS458817 CTN458817:CTO458817 DDJ458817:DDK458817 DNF458817:DNG458817 DXB458817:DXC458817 EGX458817:EGY458817 EQT458817:EQU458817 FAP458817:FAQ458817 FKL458817:FKM458817 FUH458817:FUI458817 GED458817:GEE458817 GNZ458817:GOA458817 GXV458817:GXW458817 HHR458817:HHS458817 HRN458817:HRO458817 IBJ458817:IBK458817 ILF458817:ILG458817 IVB458817:IVC458817 JEX458817:JEY458817 JOT458817:JOU458817 JYP458817:JYQ458817 KIL458817:KIM458817 KSH458817:KSI458817 LCD458817:LCE458817 LLZ458817:LMA458817 LVV458817:LVW458817 MFR458817:MFS458817 MPN458817:MPO458817 MZJ458817:MZK458817 NJF458817:NJG458817 NTB458817:NTC458817 OCX458817:OCY458817 OMT458817:OMU458817 OWP458817:OWQ458817 PGL458817:PGM458817 PQH458817:PQI458817 QAD458817:QAE458817 QJZ458817:QKA458817 QTV458817:QTW458817 RDR458817:RDS458817 RNN458817:RNO458817 RXJ458817:RXK458817 SHF458817:SHG458817 SRB458817:SRC458817 TAX458817:TAY458817 TKT458817:TKU458817 TUP458817:TUQ458817 UEL458817:UEM458817 UOH458817:UOI458817 UYD458817:UYE458817 VHZ458817:VIA458817 VRV458817:VRW458817 WBR458817:WBS458817 WLN458817:WLO458817 WVJ458817:WVK458817 B524353:C524353 IX524353:IY524353 ST524353:SU524353 ACP524353:ACQ524353 AML524353:AMM524353 AWH524353:AWI524353 BGD524353:BGE524353 BPZ524353:BQA524353 BZV524353:BZW524353 CJR524353:CJS524353 CTN524353:CTO524353 DDJ524353:DDK524353 DNF524353:DNG524353 DXB524353:DXC524353 EGX524353:EGY524353 EQT524353:EQU524353 FAP524353:FAQ524353 FKL524353:FKM524353 FUH524353:FUI524353 GED524353:GEE524353 GNZ524353:GOA524353 GXV524353:GXW524353 HHR524353:HHS524353 HRN524353:HRO524353 IBJ524353:IBK524353 ILF524353:ILG524353 IVB524353:IVC524353 JEX524353:JEY524353 JOT524353:JOU524353 JYP524353:JYQ524353 KIL524353:KIM524353 KSH524353:KSI524353 LCD524353:LCE524353 LLZ524353:LMA524353 LVV524353:LVW524353 MFR524353:MFS524353 MPN524353:MPO524353 MZJ524353:MZK524353 NJF524353:NJG524353 NTB524353:NTC524353 OCX524353:OCY524353 OMT524353:OMU524353 OWP524353:OWQ524353 PGL524353:PGM524353 PQH524353:PQI524353 QAD524353:QAE524353 QJZ524353:QKA524353 QTV524353:QTW524353 RDR524353:RDS524353 RNN524353:RNO524353 RXJ524353:RXK524353 SHF524353:SHG524353 SRB524353:SRC524353 TAX524353:TAY524353 TKT524353:TKU524353 TUP524353:TUQ524353 UEL524353:UEM524353 UOH524353:UOI524353 UYD524353:UYE524353 VHZ524353:VIA524353 VRV524353:VRW524353 WBR524353:WBS524353 WLN524353:WLO524353 WVJ524353:WVK524353 B589889:C589889 IX589889:IY589889 ST589889:SU589889 ACP589889:ACQ589889 AML589889:AMM589889 AWH589889:AWI589889 BGD589889:BGE589889 BPZ589889:BQA589889 BZV589889:BZW589889 CJR589889:CJS589889 CTN589889:CTO589889 DDJ589889:DDK589889 DNF589889:DNG589889 DXB589889:DXC589889 EGX589889:EGY589889 EQT589889:EQU589889 FAP589889:FAQ589889 FKL589889:FKM589889 FUH589889:FUI589889 GED589889:GEE589889 GNZ589889:GOA589889 GXV589889:GXW589889 HHR589889:HHS589889 HRN589889:HRO589889 IBJ589889:IBK589889 ILF589889:ILG589889 IVB589889:IVC589889 JEX589889:JEY589889 JOT589889:JOU589889 JYP589889:JYQ589889 KIL589889:KIM589889 KSH589889:KSI589889 LCD589889:LCE589889 LLZ589889:LMA589889 LVV589889:LVW589889 MFR589889:MFS589889 MPN589889:MPO589889 MZJ589889:MZK589889 NJF589889:NJG589889 NTB589889:NTC589889 OCX589889:OCY589889 OMT589889:OMU589889 OWP589889:OWQ589889 PGL589889:PGM589889 PQH589889:PQI589889 QAD589889:QAE589889 QJZ589889:QKA589889 QTV589889:QTW589889 RDR589889:RDS589889 RNN589889:RNO589889 RXJ589889:RXK589889 SHF589889:SHG589889 SRB589889:SRC589889 TAX589889:TAY589889 TKT589889:TKU589889 TUP589889:TUQ589889 UEL589889:UEM589889 UOH589889:UOI589889 UYD589889:UYE589889 VHZ589889:VIA589889 VRV589889:VRW589889 WBR589889:WBS589889 WLN589889:WLO589889 WVJ589889:WVK589889 B655425:C655425 IX655425:IY655425 ST655425:SU655425 ACP655425:ACQ655425 AML655425:AMM655425 AWH655425:AWI655425 BGD655425:BGE655425 BPZ655425:BQA655425 BZV655425:BZW655425 CJR655425:CJS655425 CTN655425:CTO655425 DDJ655425:DDK655425 DNF655425:DNG655425 DXB655425:DXC655425 EGX655425:EGY655425 EQT655425:EQU655425 FAP655425:FAQ655425 FKL655425:FKM655425 FUH655425:FUI655425 GED655425:GEE655425 GNZ655425:GOA655425 GXV655425:GXW655425 HHR655425:HHS655425 HRN655425:HRO655425 IBJ655425:IBK655425 ILF655425:ILG655425 IVB655425:IVC655425 JEX655425:JEY655425 JOT655425:JOU655425 JYP655425:JYQ655425 KIL655425:KIM655425 KSH655425:KSI655425 LCD655425:LCE655425 LLZ655425:LMA655425 LVV655425:LVW655425 MFR655425:MFS655425 MPN655425:MPO655425 MZJ655425:MZK655425 NJF655425:NJG655425 NTB655425:NTC655425 OCX655425:OCY655425 OMT655425:OMU655425 OWP655425:OWQ655425 PGL655425:PGM655425 PQH655425:PQI655425 QAD655425:QAE655425 QJZ655425:QKA655425 QTV655425:QTW655425 RDR655425:RDS655425 RNN655425:RNO655425 RXJ655425:RXK655425 SHF655425:SHG655425 SRB655425:SRC655425 TAX655425:TAY655425 TKT655425:TKU655425 TUP655425:TUQ655425 UEL655425:UEM655425 UOH655425:UOI655425 UYD655425:UYE655425 VHZ655425:VIA655425 VRV655425:VRW655425 WBR655425:WBS655425 WLN655425:WLO655425 WVJ655425:WVK655425 B720961:C720961 IX720961:IY720961 ST720961:SU720961 ACP720961:ACQ720961 AML720961:AMM720961 AWH720961:AWI720961 BGD720961:BGE720961 BPZ720961:BQA720961 BZV720961:BZW720961 CJR720961:CJS720961 CTN720961:CTO720961 DDJ720961:DDK720961 DNF720961:DNG720961 DXB720961:DXC720961 EGX720961:EGY720961 EQT720961:EQU720961 FAP720961:FAQ720961 FKL720961:FKM720961 FUH720961:FUI720961 GED720961:GEE720961 GNZ720961:GOA720961 GXV720961:GXW720961 HHR720961:HHS720961 HRN720961:HRO720961 IBJ720961:IBK720961 ILF720961:ILG720961 IVB720961:IVC720961 JEX720961:JEY720961 JOT720961:JOU720961 JYP720961:JYQ720961 KIL720961:KIM720961 KSH720961:KSI720961 LCD720961:LCE720961 LLZ720961:LMA720961 LVV720961:LVW720961 MFR720961:MFS720961 MPN720961:MPO720961 MZJ720961:MZK720961 NJF720961:NJG720961 NTB720961:NTC720961 OCX720961:OCY720961 OMT720961:OMU720961 OWP720961:OWQ720961 PGL720961:PGM720961 PQH720961:PQI720961 QAD720961:QAE720961 QJZ720961:QKA720961 QTV720961:QTW720961 RDR720961:RDS720961 RNN720961:RNO720961 RXJ720961:RXK720961 SHF720961:SHG720961 SRB720961:SRC720961 TAX720961:TAY720961 TKT720961:TKU720961 TUP720961:TUQ720961 UEL720961:UEM720961 UOH720961:UOI720961 UYD720961:UYE720961 VHZ720961:VIA720961 VRV720961:VRW720961 WBR720961:WBS720961 WLN720961:WLO720961 WVJ720961:WVK720961 B786497:C786497 IX786497:IY786497 ST786497:SU786497 ACP786497:ACQ786497 AML786497:AMM786497 AWH786497:AWI786497 BGD786497:BGE786497 BPZ786497:BQA786497 BZV786497:BZW786497 CJR786497:CJS786497 CTN786497:CTO786497 DDJ786497:DDK786497 DNF786497:DNG786497 DXB786497:DXC786497 EGX786497:EGY786497 EQT786497:EQU786497 FAP786497:FAQ786497 FKL786497:FKM786497 FUH786497:FUI786497 GED786497:GEE786497 GNZ786497:GOA786497 GXV786497:GXW786497 HHR786497:HHS786497 HRN786497:HRO786497 IBJ786497:IBK786497 ILF786497:ILG786497 IVB786497:IVC786497 JEX786497:JEY786497 JOT786497:JOU786497 JYP786497:JYQ786497 KIL786497:KIM786497 KSH786497:KSI786497 LCD786497:LCE786497 LLZ786497:LMA786497 LVV786497:LVW786497 MFR786497:MFS786497 MPN786497:MPO786497 MZJ786497:MZK786497 NJF786497:NJG786497 NTB786497:NTC786497 OCX786497:OCY786497 OMT786497:OMU786497 OWP786497:OWQ786497 PGL786497:PGM786497 PQH786497:PQI786497 QAD786497:QAE786497 QJZ786497:QKA786497 QTV786497:QTW786497 RDR786497:RDS786497 RNN786497:RNO786497 RXJ786497:RXK786497 SHF786497:SHG786497 SRB786497:SRC786497 TAX786497:TAY786497 TKT786497:TKU786497 TUP786497:TUQ786497 UEL786497:UEM786497 UOH786497:UOI786497 UYD786497:UYE786497 VHZ786497:VIA786497 VRV786497:VRW786497 WBR786497:WBS786497 WLN786497:WLO786497 WVJ786497:WVK786497 B852033:C852033 IX852033:IY852033 ST852033:SU852033 ACP852033:ACQ852033 AML852033:AMM852033 AWH852033:AWI852033 BGD852033:BGE852033 BPZ852033:BQA852033 BZV852033:BZW852033 CJR852033:CJS852033 CTN852033:CTO852033 DDJ852033:DDK852033 DNF852033:DNG852033 DXB852033:DXC852033 EGX852033:EGY852033 EQT852033:EQU852033 FAP852033:FAQ852033 FKL852033:FKM852033 FUH852033:FUI852033 GED852033:GEE852033 GNZ852033:GOA852033 GXV852033:GXW852033 HHR852033:HHS852033 HRN852033:HRO852033 IBJ852033:IBK852033 ILF852033:ILG852033 IVB852033:IVC852033 JEX852033:JEY852033 JOT852033:JOU852033 JYP852033:JYQ852033 KIL852033:KIM852033 KSH852033:KSI852033 LCD852033:LCE852033 LLZ852033:LMA852033 LVV852033:LVW852033 MFR852033:MFS852033 MPN852033:MPO852033 MZJ852033:MZK852033 NJF852033:NJG852033 NTB852033:NTC852033 OCX852033:OCY852033 OMT852033:OMU852033 OWP852033:OWQ852033 PGL852033:PGM852033 PQH852033:PQI852033 QAD852033:QAE852033 QJZ852033:QKA852033 QTV852033:QTW852033 RDR852033:RDS852033 RNN852033:RNO852033 RXJ852033:RXK852033 SHF852033:SHG852033 SRB852033:SRC852033 TAX852033:TAY852033 TKT852033:TKU852033 TUP852033:TUQ852033 UEL852033:UEM852033 UOH852033:UOI852033 UYD852033:UYE852033 VHZ852033:VIA852033 VRV852033:VRW852033 WBR852033:WBS852033 WLN852033:WLO852033 WVJ852033:WVK852033 B917569:C917569 IX917569:IY917569 ST917569:SU917569 ACP917569:ACQ917569 AML917569:AMM917569 AWH917569:AWI917569 BGD917569:BGE917569 BPZ917569:BQA917569 BZV917569:BZW917569 CJR917569:CJS917569 CTN917569:CTO917569 DDJ917569:DDK917569 DNF917569:DNG917569 DXB917569:DXC917569 EGX917569:EGY917569 EQT917569:EQU917569 FAP917569:FAQ917569 FKL917569:FKM917569 FUH917569:FUI917569 GED917569:GEE917569 GNZ917569:GOA917569 GXV917569:GXW917569 HHR917569:HHS917569 HRN917569:HRO917569 IBJ917569:IBK917569 ILF917569:ILG917569 IVB917569:IVC917569 JEX917569:JEY917569 JOT917569:JOU917569 JYP917569:JYQ917569 KIL917569:KIM917569 KSH917569:KSI917569 LCD917569:LCE917569 LLZ917569:LMA917569 LVV917569:LVW917569 MFR917569:MFS917569 MPN917569:MPO917569 MZJ917569:MZK917569 NJF917569:NJG917569 NTB917569:NTC917569 OCX917569:OCY917569 OMT917569:OMU917569 OWP917569:OWQ917569 PGL917569:PGM917569 PQH917569:PQI917569 QAD917569:QAE917569 QJZ917569:QKA917569 QTV917569:QTW917569 RDR917569:RDS917569 RNN917569:RNO917569 RXJ917569:RXK917569 SHF917569:SHG917569 SRB917569:SRC917569 TAX917569:TAY917569 TKT917569:TKU917569 TUP917569:TUQ917569 UEL917569:UEM917569 UOH917569:UOI917569 UYD917569:UYE917569 VHZ917569:VIA917569 VRV917569:VRW917569 WBR917569:WBS917569 WLN917569:WLO917569 WVJ917569:WVK917569 B983105:C983105 IX983105:IY983105 ST983105:SU983105 ACP983105:ACQ983105 AML983105:AMM983105 AWH983105:AWI983105 BGD983105:BGE983105 BPZ983105:BQA983105 BZV983105:BZW983105 CJR983105:CJS983105 CTN983105:CTO983105 DDJ983105:DDK983105 DNF983105:DNG983105 DXB983105:DXC983105 EGX983105:EGY983105 EQT983105:EQU983105 FAP983105:FAQ983105 FKL983105:FKM983105 FUH983105:FUI983105 GED983105:GEE983105 GNZ983105:GOA983105 GXV983105:GXW983105 HHR983105:HHS983105 HRN983105:HRO983105 IBJ983105:IBK983105 ILF983105:ILG983105 IVB983105:IVC983105 JEX983105:JEY983105 JOT983105:JOU983105 JYP983105:JYQ983105 KIL983105:KIM983105 KSH983105:KSI983105 LCD983105:LCE983105 LLZ983105:LMA983105 LVV983105:LVW983105 MFR983105:MFS983105 MPN983105:MPO983105 MZJ983105:MZK983105 NJF983105:NJG983105 NTB983105:NTC983105 OCX983105:OCY983105 OMT983105:OMU983105 OWP983105:OWQ983105 PGL983105:PGM983105 PQH983105:PQI983105 QAD983105:QAE983105 QJZ983105:QKA983105 QTV983105:QTW983105 RDR983105:RDS983105 RNN983105:RNO983105 RXJ983105:RXK983105 SHF983105:SHG983105 SRB983105:SRC983105 TAX983105:TAY983105 TKT983105:TKU983105 TUP983105:TUQ983105 UEL983105:UEM983105 UOH983105:UOI983105 UYD983105:UYE983105 VHZ983105:VIA983105 VRV983105:VRW983105 WBR983105:WBS983105 WLN983105:WLO983105 B65:C65">
      <formula1>$Y$52:$Y$56</formula1>
    </dataValidation>
    <dataValidation type="list" allowBlank="1" sqref="WVJ983104:WVK983104 IX64:IY64 ST64:SU64 ACP64:ACQ64 AML64:AMM64 AWH64:AWI64 BGD64:BGE64 BPZ64:BQA64 BZV64:BZW64 CJR64:CJS64 CTN64:CTO64 DDJ64:DDK64 DNF64:DNG64 DXB64:DXC64 EGX64:EGY64 EQT64:EQU64 FAP64:FAQ64 FKL64:FKM64 FUH64:FUI64 GED64:GEE64 GNZ64:GOA64 GXV64:GXW64 HHR64:HHS64 HRN64:HRO64 IBJ64:IBK64 ILF64:ILG64 IVB64:IVC64 JEX64:JEY64 JOT64:JOU64 JYP64:JYQ64 KIL64:KIM64 KSH64:KSI64 LCD64:LCE64 LLZ64:LMA64 LVV64:LVW64 MFR64:MFS64 MPN64:MPO64 MZJ64:MZK64 NJF64:NJG64 NTB64:NTC64 OCX64:OCY64 OMT64:OMU64 OWP64:OWQ64 PGL64:PGM64 PQH64:PQI64 QAD64:QAE64 QJZ64:QKA64 QTV64:QTW64 RDR64:RDS64 RNN64:RNO64 RXJ64:RXK64 SHF64:SHG64 SRB64:SRC64 TAX64:TAY64 TKT64:TKU64 TUP64:TUQ64 UEL64:UEM64 UOH64:UOI64 UYD64:UYE64 VHZ64:VIA64 VRV64:VRW64 WBR64:WBS64 WLN64:WLO64 WVJ64:WVK64 B65600:C65600 IX65600:IY65600 ST65600:SU65600 ACP65600:ACQ65600 AML65600:AMM65600 AWH65600:AWI65600 BGD65600:BGE65600 BPZ65600:BQA65600 BZV65600:BZW65600 CJR65600:CJS65600 CTN65600:CTO65600 DDJ65600:DDK65600 DNF65600:DNG65600 DXB65600:DXC65600 EGX65600:EGY65600 EQT65600:EQU65600 FAP65600:FAQ65600 FKL65600:FKM65600 FUH65600:FUI65600 GED65600:GEE65600 GNZ65600:GOA65600 GXV65600:GXW65600 HHR65600:HHS65600 HRN65600:HRO65600 IBJ65600:IBK65600 ILF65600:ILG65600 IVB65600:IVC65600 JEX65600:JEY65600 JOT65600:JOU65600 JYP65600:JYQ65600 KIL65600:KIM65600 KSH65600:KSI65600 LCD65600:LCE65600 LLZ65600:LMA65600 LVV65600:LVW65600 MFR65600:MFS65600 MPN65600:MPO65600 MZJ65600:MZK65600 NJF65600:NJG65600 NTB65600:NTC65600 OCX65600:OCY65600 OMT65600:OMU65600 OWP65600:OWQ65600 PGL65600:PGM65600 PQH65600:PQI65600 QAD65600:QAE65600 QJZ65600:QKA65600 QTV65600:QTW65600 RDR65600:RDS65600 RNN65600:RNO65600 RXJ65600:RXK65600 SHF65600:SHG65600 SRB65600:SRC65600 TAX65600:TAY65600 TKT65600:TKU65600 TUP65600:TUQ65600 UEL65600:UEM65600 UOH65600:UOI65600 UYD65600:UYE65600 VHZ65600:VIA65600 VRV65600:VRW65600 WBR65600:WBS65600 WLN65600:WLO65600 WVJ65600:WVK65600 B131136:C131136 IX131136:IY131136 ST131136:SU131136 ACP131136:ACQ131136 AML131136:AMM131136 AWH131136:AWI131136 BGD131136:BGE131136 BPZ131136:BQA131136 BZV131136:BZW131136 CJR131136:CJS131136 CTN131136:CTO131136 DDJ131136:DDK131136 DNF131136:DNG131136 DXB131136:DXC131136 EGX131136:EGY131136 EQT131136:EQU131136 FAP131136:FAQ131136 FKL131136:FKM131136 FUH131136:FUI131136 GED131136:GEE131136 GNZ131136:GOA131136 GXV131136:GXW131136 HHR131136:HHS131136 HRN131136:HRO131136 IBJ131136:IBK131136 ILF131136:ILG131136 IVB131136:IVC131136 JEX131136:JEY131136 JOT131136:JOU131136 JYP131136:JYQ131136 KIL131136:KIM131136 KSH131136:KSI131136 LCD131136:LCE131136 LLZ131136:LMA131136 LVV131136:LVW131136 MFR131136:MFS131136 MPN131136:MPO131136 MZJ131136:MZK131136 NJF131136:NJG131136 NTB131136:NTC131136 OCX131136:OCY131136 OMT131136:OMU131136 OWP131136:OWQ131136 PGL131136:PGM131136 PQH131136:PQI131136 QAD131136:QAE131136 QJZ131136:QKA131136 QTV131136:QTW131136 RDR131136:RDS131136 RNN131136:RNO131136 RXJ131136:RXK131136 SHF131136:SHG131136 SRB131136:SRC131136 TAX131136:TAY131136 TKT131136:TKU131136 TUP131136:TUQ131136 UEL131136:UEM131136 UOH131136:UOI131136 UYD131136:UYE131136 VHZ131136:VIA131136 VRV131136:VRW131136 WBR131136:WBS131136 WLN131136:WLO131136 WVJ131136:WVK131136 B196672:C196672 IX196672:IY196672 ST196672:SU196672 ACP196672:ACQ196672 AML196672:AMM196672 AWH196672:AWI196672 BGD196672:BGE196672 BPZ196672:BQA196672 BZV196672:BZW196672 CJR196672:CJS196672 CTN196672:CTO196672 DDJ196672:DDK196672 DNF196672:DNG196672 DXB196672:DXC196672 EGX196672:EGY196672 EQT196672:EQU196672 FAP196672:FAQ196672 FKL196672:FKM196672 FUH196672:FUI196672 GED196672:GEE196672 GNZ196672:GOA196672 GXV196672:GXW196672 HHR196672:HHS196672 HRN196672:HRO196672 IBJ196672:IBK196672 ILF196672:ILG196672 IVB196672:IVC196672 JEX196672:JEY196672 JOT196672:JOU196672 JYP196672:JYQ196672 KIL196672:KIM196672 KSH196672:KSI196672 LCD196672:LCE196672 LLZ196672:LMA196672 LVV196672:LVW196672 MFR196672:MFS196672 MPN196672:MPO196672 MZJ196672:MZK196672 NJF196672:NJG196672 NTB196672:NTC196672 OCX196672:OCY196672 OMT196672:OMU196672 OWP196672:OWQ196672 PGL196672:PGM196672 PQH196672:PQI196672 QAD196672:QAE196672 QJZ196672:QKA196672 QTV196672:QTW196672 RDR196672:RDS196672 RNN196672:RNO196672 RXJ196672:RXK196672 SHF196672:SHG196672 SRB196672:SRC196672 TAX196672:TAY196672 TKT196672:TKU196672 TUP196672:TUQ196672 UEL196672:UEM196672 UOH196672:UOI196672 UYD196672:UYE196672 VHZ196672:VIA196672 VRV196672:VRW196672 WBR196672:WBS196672 WLN196672:WLO196672 WVJ196672:WVK196672 B262208:C262208 IX262208:IY262208 ST262208:SU262208 ACP262208:ACQ262208 AML262208:AMM262208 AWH262208:AWI262208 BGD262208:BGE262208 BPZ262208:BQA262208 BZV262208:BZW262208 CJR262208:CJS262208 CTN262208:CTO262208 DDJ262208:DDK262208 DNF262208:DNG262208 DXB262208:DXC262208 EGX262208:EGY262208 EQT262208:EQU262208 FAP262208:FAQ262208 FKL262208:FKM262208 FUH262208:FUI262208 GED262208:GEE262208 GNZ262208:GOA262208 GXV262208:GXW262208 HHR262208:HHS262208 HRN262208:HRO262208 IBJ262208:IBK262208 ILF262208:ILG262208 IVB262208:IVC262208 JEX262208:JEY262208 JOT262208:JOU262208 JYP262208:JYQ262208 KIL262208:KIM262208 KSH262208:KSI262208 LCD262208:LCE262208 LLZ262208:LMA262208 LVV262208:LVW262208 MFR262208:MFS262208 MPN262208:MPO262208 MZJ262208:MZK262208 NJF262208:NJG262208 NTB262208:NTC262208 OCX262208:OCY262208 OMT262208:OMU262208 OWP262208:OWQ262208 PGL262208:PGM262208 PQH262208:PQI262208 QAD262208:QAE262208 QJZ262208:QKA262208 QTV262208:QTW262208 RDR262208:RDS262208 RNN262208:RNO262208 RXJ262208:RXK262208 SHF262208:SHG262208 SRB262208:SRC262208 TAX262208:TAY262208 TKT262208:TKU262208 TUP262208:TUQ262208 UEL262208:UEM262208 UOH262208:UOI262208 UYD262208:UYE262208 VHZ262208:VIA262208 VRV262208:VRW262208 WBR262208:WBS262208 WLN262208:WLO262208 WVJ262208:WVK262208 B327744:C327744 IX327744:IY327744 ST327744:SU327744 ACP327744:ACQ327744 AML327744:AMM327744 AWH327744:AWI327744 BGD327744:BGE327744 BPZ327744:BQA327744 BZV327744:BZW327744 CJR327744:CJS327744 CTN327744:CTO327744 DDJ327744:DDK327744 DNF327744:DNG327744 DXB327744:DXC327744 EGX327744:EGY327744 EQT327744:EQU327744 FAP327744:FAQ327744 FKL327744:FKM327744 FUH327744:FUI327744 GED327744:GEE327744 GNZ327744:GOA327744 GXV327744:GXW327744 HHR327744:HHS327744 HRN327744:HRO327744 IBJ327744:IBK327744 ILF327744:ILG327744 IVB327744:IVC327744 JEX327744:JEY327744 JOT327744:JOU327744 JYP327744:JYQ327744 KIL327744:KIM327744 KSH327744:KSI327744 LCD327744:LCE327744 LLZ327744:LMA327744 LVV327744:LVW327744 MFR327744:MFS327744 MPN327744:MPO327744 MZJ327744:MZK327744 NJF327744:NJG327744 NTB327744:NTC327744 OCX327744:OCY327744 OMT327744:OMU327744 OWP327744:OWQ327744 PGL327744:PGM327744 PQH327744:PQI327744 QAD327744:QAE327744 QJZ327744:QKA327744 QTV327744:QTW327744 RDR327744:RDS327744 RNN327744:RNO327744 RXJ327744:RXK327744 SHF327744:SHG327744 SRB327744:SRC327744 TAX327744:TAY327744 TKT327744:TKU327744 TUP327744:TUQ327744 UEL327744:UEM327744 UOH327744:UOI327744 UYD327744:UYE327744 VHZ327744:VIA327744 VRV327744:VRW327744 WBR327744:WBS327744 WLN327744:WLO327744 WVJ327744:WVK327744 B393280:C393280 IX393280:IY393280 ST393280:SU393280 ACP393280:ACQ393280 AML393280:AMM393280 AWH393280:AWI393280 BGD393280:BGE393280 BPZ393280:BQA393280 BZV393280:BZW393280 CJR393280:CJS393280 CTN393280:CTO393280 DDJ393280:DDK393280 DNF393280:DNG393280 DXB393280:DXC393280 EGX393280:EGY393280 EQT393280:EQU393280 FAP393280:FAQ393280 FKL393280:FKM393280 FUH393280:FUI393280 GED393280:GEE393280 GNZ393280:GOA393280 GXV393280:GXW393280 HHR393280:HHS393280 HRN393280:HRO393280 IBJ393280:IBK393280 ILF393280:ILG393280 IVB393280:IVC393280 JEX393280:JEY393280 JOT393280:JOU393280 JYP393280:JYQ393280 KIL393280:KIM393280 KSH393280:KSI393280 LCD393280:LCE393280 LLZ393280:LMA393280 LVV393280:LVW393280 MFR393280:MFS393280 MPN393280:MPO393280 MZJ393280:MZK393280 NJF393280:NJG393280 NTB393280:NTC393280 OCX393280:OCY393280 OMT393280:OMU393280 OWP393280:OWQ393280 PGL393280:PGM393280 PQH393280:PQI393280 QAD393280:QAE393280 QJZ393280:QKA393280 QTV393280:QTW393280 RDR393280:RDS393280 RNN393280:RNO393280 RXJ393280:RXK393280 SHF393280:SHG393280 SRB393280:SRC393280 TAX393280:TAY393280 TKT393280:TKU393280 TUP393280:TUQ393280 UEL393280:UEM393280 UOH393280:UOI393280 UYD393280:UYE393280 VHZ393280:VIA393280 VRV393280:VRW393280 WBR393280:WBS393280 WLN393280:WLO393280 WVJ393280:WVK393280 B458816:C458816 IX458816:IY458816 ST458816:SU458816 ACP458816:ACQ458816 AML458816:AMM458816 AWH458816:AWI458816 BGD458816:BGE458816 BPZ458816:BQA458816 BZV458816:BZW458816 CJR458816:CJS458816 CTN458816:CTO458816 DDJ458816:DDK458816 DNF458816:DNG458816 DXB458816:DXC458816 EGX458816:EGY458816 EQT458816:EQU458816 FAP458816:FAQ458816 FKL458816:FKM458816 FUH458816:FUI458816 GED458816:GEE458816 GNZ458816:GOA458816 GXV458816:GXW458816 HHR458816:HHS458816 HRN458816:HRO458816 IBJ458816:IBK458816 ILF458816:ILG458816 IVB458816:IVC458816 JEX458816:JEY458816 JOT458816:JOU458816 JYP458816:JYQ458816 KIL458816:KIM458816 KSH458816:KSI458816 LCD458816:LCE458816 LLZ458816:LMA458816 LVV458816:LVW458816 MFR458816:MFS458816 MPN458816:MPO458816 MZJ458816:MZK458816 NJF458816:NJG458816 NTB458816:NTC458816 OCX458816:OCY458816 OMT458816:OMU458816 OWP458816:OWQ458816 PGL458816:PGM458816 PQH458816:PQI458816 QAD458816:QAE458816 QJZ458816:QKA458816 QTV458816:QTW458816 RDR458816:RDS458816 RNN458816:RNO458816 RXJ458816:RXK458816 SHF458816:SHG458816 SRB458816:SRC458816 TAX458816:TAY458816 TKT458816:TKU458816 TUP458816:TUQ458816 UEL458816:UEM458816 UOH458816:UOI458816 UYD458816:UYE458816 VHZ458816:VIA458816 VRV458816:VRW458816 WBR458816:WBS458816 WLN458816:WLO458816 WVJ458816:WVK458816 B524352:C524352 IX524352:IY524352 ST524352:SU524352 ACP524352:ACQ524352 AML524352:AMM524352 AWH524352:AWI524352 BGD524352:BGE524352 BPZ524352:BQA524352 BZV524352:BZW524352 CJR524352:CJS524352 CTN524352:CTO524352 DDJ524352:DDK524352 DNF524352:DNG524352 DXB524352:DXC524352 EGX524352:EGY524352 EQT524352:EQU524352 FAP524352:FAQ524352 FKL524352:FKM524352 FUH524352:FUI524352 GED524352:GEE524352 GNZ524352:GOA524352 GXV524352:GXW524352 HHR524352:HHS524352 HRN524352:HRO524352 IBJ524352:IBK524352 ILF524352:ILG524352 IVB524352:IVC524352 JEX524352:JEY524352 JOT524352:JOU524352 JYP524352:JYQ524352 KIL524352:KIM524352 KSH524352:KSI524352 LCD524352:LCE524352 LLZ524352:LMA524352 LVV524352:LVW524352 MFR524352:MFS524352 MPN524352:MPO524352 MZJ524352:MZK524352 NJF524352:NJG524352 NTB524352:NTC524352 OCX524352:OCY524352 OMT524352:OMU524352 OWP524352:OWQ524352 PGL524352:PGM524352 PQH524352:PQI524352 QAD524352:QAE524352 QJZ524352:QKA524352 QTV524352:QTW524352 RDR524352:RDS524352 RNN524352:RNO524352 RXJ524352:RXK524352 SHF524352:SHG524352 SRB524352:SRC524352 TAX524352:TAY524352 TKT524352:TKU524352 TUP524352:TUQ524352 UEL524352:UEM524352 UOH524352:UOI524352 UYD524352:UYE524352 VHZ524352:VIA524352 VRV524352:VRW524352 WBR524352:WBS524352 WLN524352:WLO524352 WVJ524352:WVK524352 B589888:C589888 IX589888:IY589888 ST589888:SU589888 ACP589888:ACQ589888 AML589888:AMM589888 AWH589888:AWI589888 BGD589888:BGE589888 BPZ589888:BQA589888 BZV589888:BZW589888 CJR589888:CJS589888 CTN589888:CTO589888 DDJ589888:DDK589888 DNF589888:DNG589888 DXB589888:DXC589888 EGX589888:EGY589888 EQT589888:EQU589888 FAP589888:FAQ589888 FKL589888:FKM589888 FUH589888:FUI589888 GED589888:GEE589888 GNZ589888:GOA589888 GXV589888:GXW589888 HHR589888:HHS589888 HRN589888:HRO589888 IBJ589888:IBK589888 ILF589888:ILG589888 IVB589888:IVC589888 JEX589888:JEY589888 JOT589888:JOU589888 JYP589888:JYQ589888 KIL589888:KIM589888 KSH589888:KSI589888 LCD589888:LCE589888 LLZ589888:LMA589888 LVV589888:LVW589888 MFR589888:MFS589888 MPN589888:MPO589888 MZJ589888:MZK589888 NJF589888:NJG589888 NTB589888:NTC589888 OCX589888:OCY589888 OMT589888:OMU589888 OWP589888:OWQ589888 PGL589888:PGM589888 PQH589888:PQI589888 QAD589888:QAE589888 QJZ589888:QKA589888 QTV589888:QTW589888 RDR589888:RDS589888 RNN589888:RNO589888 RXJ589888:RXK589888 SHF589888:SHG589888 SRB589888:SRC589888 TAX589888:TAY589888 TKT589888:TKU589888 TUP589888:TUQ589888 UEL589888:UEM589888 UOH589888:UOI589888 UYD589888:UYE589888 VHZ589888:VIA589888 VRV589888:VRW589888 WBR589888:WBS589888 WLN589888:WLO589888 WVJ589888:WVK589888 B655424:C655424 IX655424:IY655424 ST655424:SU655424 ACP655424:ACQ655424 AML655424:AMM655424 AWH655424:AWI655424 BGD655424:BGE655424 BPZ655424:BQA655424 BZV655424:BZW655424 CJR655424:CJS655424 CTN655424:CTO655424 DDJ655424:DDK655424 DNF655424:DNG655424 DXB655424:DXC655424 EGX655424:EGY655424 EQT655424:EQU655424 FAP655424:FAQ655424 FKL655424:FKM655424 FUH655424:FUI655424 GED655424:GEE655424 GNZ655424:GOA655424 GXV655424:GXW655424 HHR655424:HHS655424 HRN655424:HRO655424 IBJ655424:IBK655424 ILF655424:ILG655424 IVB655424:IVC655424 JEX655424:JEY655424 JOT655424:JOU655424 JYP655424:JYQ655424 KIL655424:KIM655424 KSH655424:KSI655424 LCD655424:LCE655424 LLZ655424:LMA655424 LVV655424:LVW655424 MFR655424:MFS655424 MPN655424:MPO655424 MZJ655424:MZK655424 NJF655424:NJG655424 NTB655424:NTC655424 OCX655424:OCY655424 OMT655424:OMU655424 OWP655424:OWQ655424 PGL655424:PGM655424 PQH655424:PQI655424 QAD655424:QAE655424 QJZ655424:QKA655424 QTV655424:QTW655424 RDR655424:RDS655424 RNN655424:RNO655424 RXJ655424:RXK655424 SHF655424:SHG655424 SRB655424:SRC655424 TAX655424:TAY655424 TKT655424:TKU655424 TUP655424:TUQ655424 UEL655424:UEM655424 UOH655424:UOI655424 UYD655424:UYE655424 VHZ655424:VIA655424 VRV655424:VRW655424 WBR655424:WBS655424 WLN655424:WLO655424 WVJ655424:WVK655424 B720960:C720960 IX720960:IY720960 ST720960:SU720960 ACP720960:ACQ720960 AML720960:AMM720960 AWH720960:AWI720960 BGD720960:BGE720960 BPZ720960:BQA720960 BZV720960:BZW720960 CJR720960:CJS720960 CTN720960:CTO720960 DDJ720960:DDK720960 DNF720960:DNG720960 DXB720960:DXC720960 EGX720960:EGY720960 EQT720960:EQU720960 FAP720960:FAQ720960 FKL720960:FKM720960 FUH720960:FUI720960 GED720960:GEE720960 GNZ720960:GOA720960 GXV720960:GXW720960 HHR720960:HHS720960 HRN720960:HRO720960 IBJ720960:IBK720960 ILF720960:ILG720960 IVB720960:IVC720960 JEX720960:JEY720960 JOT720960:JOU720960 JYP720960:JYQ720960 KIL720960:KIM720960 KSH720960:KSI720960 LCD720960:LCE720960 LLZ720960:LMA720960 LVV720960:LVW720960 MFR720960:MFS720960 MPN720960:MPO720960 MZJ720960:MZK720960 NJF720960:NJG720960 NTB720960:NTC720960 OCX720960:OCY720960 OMT720960:OMU720960 OWP720960:OWQ720960 PGL720960:PGM720960 PQH720960:PQI720960 QAD720960:QAE720960 QJZ720960:QKA720960 QTV720960:QTW720960 RDR720960:RDS720960 RNN720960:RNO720960 RXJ720960:RXK720960 SHF720960:SHG720960 SRB720960:SRC720960 TAX720960:TAY720960 TKT720960:TKU720960 TUP720960:TUQ720960 UEL720960:UEM720960 UOH720960:UOI720960 UYD720960:UYE720960 VHZ720960:VIA720960 VRV720960:VRW720960 WBR720960:WBS720960 WLN720960:WLO720960 WVJ720960:WVK720960 B786496:C786496 IX786496:IY786496 ST786496:SU786496 ACP786496:ACQ786496 AML786496:AMM786496 AWH786496:AWI786496 BGD786496:BGE786496 BPZ786496:BQA786496 BZV786496:BZW786496 CJR786496:CJS786496 CTN786496:CTO786496 DDJ786496:DDK786496 DNF786496:DNG786496 DXB786496:DXC786496 EGX786496:EGY786496 EQT786496:EQU786496 FAP786496:FAQ786496 FKL786496:FKM786496 FUH786496:FUI786496 GED786496:GEE786496 GNZ786496:GOA786496 GXV786496:GXW786496 HHR786496:HHS786496 HRN786496:HRO786496 IBJ786496:IBK786496 ILF786496:ILG786496 IVB786496:IVC786496 JEX786496:JEY786496 JOT786496:JOU786496 JYP786496:JYQ786496 KIL786496:KIM786496 KSH786496:KSI786496 LCD786496:LCE786496 LLZ786496:LMA786496 LVV786496:LVW786496 MFR786496:MFS786496 MPN786496:MPO786496 MZJ786496:MZK786496 NJF786496:NJG786496 NTB786496:NTC786496 OCX786496:OCY786496 OMT786496:OMU786496 OWP786496:OWQ786496 PGL786496:PGM786496 PQH786496:PQI786496 QAD786496:QAE786496 QJZ786496:QKA786496 QTV786496:QTW786496 RDR786496:RDS786496 RNN786496:RNO786496 RXJ786496:RXK786496 SHF786496:SHG786496 SRB786496:SRC786496 TAX786496:TAY786496 TKT786496:TKU786496 TUP786496:TUQ786496 UEL786496:UEM786496 UOH786496:UOI786496 UYD786496:UYE786496 VHZ786496:VIA786496 VRV786496:VRW786496 WBR786496:WBS786496 WLN786496:WLO786496 WVJ786496:WVK786496 B852032:C852032 IX852032:IY852032 ST852032:SU852032 ACP852032:ACQ852032 AML852032:AMM852032 AWH852032:AWI852032 BGD852032:BGE852032 BPZ852032:BQA852032 BZV852032:BZW852032 CJR852032:CJS852032 CTN852032:CTO852032 DDJ852032:DDK852032 DNF852032:DNG852032 DXB852032:DXC852032 EGX852032:EGY852032 EQT852032:EQU852032 FAP852032:FAQ852032 FKL852032:FKM852032 FUH852032:FUI852032 GED852032:GEE852032 GNZ852032:GOA852032 GXV852032:GXW852032 HHR852032:HHS852032 HRN852032:HRO852032 IBJ852032:IBK852032 ILF852032:ILG852032 IVB852032:IVC852032 JEX852032:JEY852032 JOT852032:JOU852032 JYP852032:JYQ852032 KIL852032:KIM852032 KSH852032:KSI852032 LCD852032:LCE852032 LLZ852032:LMA852032 LVV852032:LVW852032 MFR852032:MFS852032 MPN852032:MPO852032 MZJ852032:MZK852032 NJF852032:NJG852032 NTB852032:NTC852032 OCX852032:OCY852032 OMT852032:OMU852032 OWP852032:OWQ852032 PGL852032:PGM852032 PQH852032:PQI852032 QAD852032:QAE852032 QJZ852032:QKA852032 QTV852032:QTW852032 RDR852032:RDS852032 RNN852032:RNO852032 RXJ852032:RXK852032 SHF852032:SHG852032 SRB852032:SRC852032 TAX852032:TAY852032 TKT852032:TKU852032 TUP852032:TUQ852032 UEL852032:UEM852032 UOH852032:UOI852032 UYD852032:UYE852032 VHZ852032:VIA852032 VRV852032:VRW852032 WBR852032:WBS852032 WLN852032:WLO852032 WVJ852032:WVK852032 B917568:C917568 IX917568:IY917568 ST917568:SU917568 ACP917568:ACQ917568 AML917568:AMM917568 AWH917568:AWI917568 BGD917568:BGE917568 BPZ917568:BQA917568 BZV917568:BZW917568 CJR917568:CJS917568 CTN917568:CTO917568 DDJ917568:DDK917568 DNF917568:DNG917568 DXB917568:DXC917568 EGX917568:EGY917568 EQT917568:EQU917568 FAP917568:FAQ917568 FKL917568:FKM917568 FUH917568:FUI917568 GED917568:GEE917568 GNZ917568:GOA917568 GXV917568:GXW917568 HHR917568:HHS917568 HRN917568:HRO917568 IBJ917568:IBK917568 ILF917568:ILG917568 IVB917568:IVC917568 JEX917568:JEY917568 JOT917568:JOU917568 JYP917568:JYQ917568 KIL917568:KIM917568 KSH917568:KSI917568 LCD917568:LCE917568 LLZ917568:LMA917568 LVV917568:LVW917568 MFR917568:MFS917568 MPN917568:MPO917568 MZJ917568:MZK917568 NJF917568:NJG917568 NTB917568:NTC917568 OCX917568:OCY917568 OMT917568:OMU917568 OWP917568:OWQ917568 PGL917568:PGM917568 PQH917568:PQI917568 QAD917568:QAE917568 QJZ917568:QKA917568 QTV917568:QTW917568 RDR917568:RDS917568 RNN917568:RNO917568 RXJ917568:RXK917568 SHF917568:SHG917568 SRB917568:SRC917568 TAX917568:TAY917568 TKT917568:TKU917568 TUP917568:TUQ917568 UEL917568:UEM917568 UOH917568:UOI917568 UYD917568:UYE917568 VHZ917568:VIA917568 VRV917568:VRW917568 WBR917568:WBS917568 WLN917568:WLO917568 WVJ917568:WVK917568 B983104:C983104 IX983104:IY983104 ST983104:SU983104 ACP983104:ACQ983104 AML983104:AMM983104 AWH983104:AWI983104 BGD983104:BGE983104 BPZ983104:BQA983104 BZV983104:BZW983104 CJR983104:CJS983104 CTN983104:CTO983104 DDJ983104:DDK983104 DNF983104:DNG983104 DXB983104:DXC983104 EGX983104:EGY983104 EQT983104:EQU983104 FAP983104:FAQ983104 FKL983104:FKM983104 FUH983104:FUI983104 GED983104:GEE983104 GNZ983104:GOA983104 GXV983104:GXW983104 HHR983104:HHS983104 HRN983104:HRO983104 IBJ983104:IBK983104 ILF983104:ILG983104 IVB983104:IVC983104 JEX983104:JEY983104 JOT983104:JOU983104 JYP983104:JYQ983104 KIL983104:KIM983104 KSH983104:KSI983104 LCD983104:LCE983104 LLZ983104:LMA983104 LVV983104:LVW983104 MFR983104:MFS983104 MPN983104:MPO983104 MZJ983104:MZK983104 NJF983104:NJG983104 NTB983104:NTC983104 OCX983104:OCY983104 OMT983104:OMU983104 OWP983104:OWQ983104 PGL983104:PGM983104 PQH983104:PQI983104 QAD983104:QAE983104 QJZ983104:QKA983104 QTV983104:QTW983104 RDR983104:RDS983104 RNN983104:RNO983104 RXJ983104:RXK983104 SHF983104:SHG983104 SRB983104:SRC983104 TAX983104:TAY983104 TKT983104:TKU983104 TUP983104:TUQ983104 UEL983104:UEM983104 UOH983104:UOI983104 UYD983104:UYE983104 VHZ983104:VIA983104 VRV983104:VRW983104 WBR983104:WBS983104 WLN983104:WLO983104 B64:C64">
      <formula1>$X$52:$X$58</formula1>
    </dataValidation>
    <dataValidation type="list" allowBlank="1" sqref="WVJ983103:WVK983103 IX63:IY63 ST63:SU63 ACP63:ACQ63 AML63:AMM63 AWH63:AWI63 BGD63:BGE63 BPZ63:BQA63 BZV63:BZW63 CJR63:CJS63 CTN63:CTO63 DDJ63:DDK63 DNF63:DNG63 DXB63:DXC63 EGX63:EGY63 EQT63:EQU63 FAP63:FAQ63 FKL63:FKM63 FUH63:FUI63 GED63:GEE63 GNZ63:GOA63 GXV63:GXW63 HHR63:HHS63 HRN63:HRO63 IBJ63:IBK63 ILF63:ILG63 IVB63:IVC63 JEX63:JEY63 JOT63:JOU63 JYP63:JYQ63 KIL63:KIM63 KSH63:KSI63 LCD63:LCE63 LLZ63:LMA63 LVV63:LVW63 MFR63:MFS63 MPN63:MPO63 MZJ63:MZK63 NJF63:NJG63 NTB63:NTC63 OCX63:OCY63 OMT63:OMU63 OWP63:OWQ63 PGL63:PGM63 PQH63:PQI63 QAD63:QAE63 QJZ63:QKA63 QTV63:QTW63 RDR63:RDS63 RNN63:RNO63 RXJ63:RXK63 SHF63:SHG63 SRB63:SRC63 TAX63:TAY63 TKT63:TKU63 TUP63:TUQ63 UEL63:UEM63 UOH63:UOI63 UYD63:UYE63 VHZ63:VIA63 VRV63:VRW63 WBR63:WBS63 WLN63:WLO63 WVJ63:WVK63 B65599:C65599 IX65599:IY65599 ST65599:SU65599 ACP65599:ACQ65599 AML65599:AMM65599 AWH65599:AWI65599 BGD65599:BGE65599 BPZ65599:BQA65599 BZV65599:BZW65599 CJR65599:CJS65599 CTN65599:CTO65599 DDJ65599:DDK65599 DNF65599:DNG65599 DXB65599:DXC65599 EGX65599:EGY65599 EQT65599:EQU65599 FAP65599:FAQ65599 FKL65599:FKM65599 FUH65599:FUI65599 GED65599:GEE65599 GNZ65599:GOA65599 GXV65599:GXW65599 HHR65599:HHS65599 HRN65599:HRO65599 IBJ65599:IBK65599 ILF65599:ILG65599 IVB65599:IVC65599 JEX65599:JEY65599 JOT65599:JOU65599 JYP65599:JYQ65599 KIL65599:KIM65599 KSH65599:KSI65599 LCD65599:LCE65599 LLZ65599:LMA65599 LVV65599:LVW65599 MFR65599:MFS65599 MPN65599:MPO65599 MZJ65599:MZK65599 NJF65599:NJG65599 NTB65599:NTC65599 OCX65599:OCY65599 OMT65599:OMU65599 OWP65599:OWQ65599 PGL65599:PGM65599 PQH65599:PQI65599 QAD65599:QAE65599 QJZ65599:QKA65599 QTV65599:QTW65599 RDR65599:RDS65599 RNN65599:RNO65599 RXJ65599:RXK65599 SHF65599:SHG65599 SRB65599:SRC65599 TAX65599:TAY65599 TKT65599:TKU65599 TUP65599:TUQ65599 UEL65599:UEM65599 UOH65599:UOI65599 UYD65599:UYE65599 VHZ65599:VIA65599 VRV65599:VRW65599 WBR65599:WBS65599 WLN65599:WLO65599 WVJ65599:WVK65599 B131135:C131135 IX131135:IY131135 ST131135:SU131135 ACP131135:ACQ131135 AML131135:AMM131135 AWH131135:AWI131135 BGD131135:BGE131135 BPZ131135:BQA131135 BZV131135:BZW131135 CJR131135:CJS131135 CTN131135:CTO131135 DDJ131135:DDK131135 DNF131135:DNG131135 DXB131135:DXC131135 EGX131135:EGY131135 EQT131135:EQU131135 FAP131135:FAQ131135 FKL131135:FKM131135 FUH131135:FUI131135 GED131135:GEE131135 GNZ131135:GOA131135 GXV131135:GXW131135 HHR131135:HHS131135 HRN131135:HRO131135 IBJ131135:IBK131135 ILF131135:ILG131135 IVB131135:IVC131135 JEX131135:JEY131135 JOT131135:JOU131135 JYP131135:JYQ131135 KIL131135:KIM131135 KSH131135:KSI131135 LCD131135:LCE131135 LLZ131135:LMA131135 LVV131135:LVW131135 MFR131135:MFS131135 MPN131135:MPO131135 MZJ131135:MZK131135 NJF131135:NJG131135 NTB131135:NTC131135 OCX131135:OCY131135 OMT131135:OMU131135 OWP131135:OWQ131135 PGL131135:PGM131135 PQH131135:PQI131135 QAD131135:QAE131135 QJZ131135:QKA131135 QTV131135:QTW131135 RDR131135:RDS131135 RNN131135:RNO131135 RXJ131135:RXK131135 SHF131135:SHG131135 SRB131135:SRC131135 TAX131135:TAY131135 TKT131135:TKU131135 TUP131135:TUQ131135 UEL131135:UEM131135 UOH131135:UOI131135 UYD131135:UYE131135 VHZ131135:VIA131135 VRV131135:VRW131135 WBR131135:WBS131135 WLN131135:WLO131135 WVJ131135:WVK131135 B196671:C196671 IX196671:IY196671 ST196671:SU196671 ACP196671:ACQ196671 AML196671:AMM196671 AWH196671:AWI196671 BGD196671:BGE196671 BPZ196671:BQA196671 BZV196671:BZW196671 CJR196671:CJS196671 CTN196671:CTO196671 DDJ196671:DDK196671 DNF196671:DNG196671 DXB196671:DXC196671 EGX196671:EGY196671 EQT196671:EQU196671 FAP196671:FAQ196671 FKL196671:FKM196671 FUH196671:FUI196671 GED196671:GEE196671 GNZ196671:GOA196671 GXV196671:GXW196671 HHR196671:HHS196671 HRN196671:HRO196671 IBJ196671:IBK196671 ILF196671:ILG196671 IVB196671:IVC196671 JEX196671:JEY196671 JOT196671:JOU196671 JYP196671:JYQ196671 KIL196671:KIM196671 KSH196671:KSI196671 LCD196671:LCE196671 LLZ196671:LMA196671 LVV196671:LVW196671 MFR196671:MFS196671 MPN196671:MPO196671 MZJ196671:MZK196671 NJF196671:NJG196671 NTB196671:NTC196671 OCX196671:OCY196671 OMT196671:OMU196671 OWP196671:OWQ196671 PGL196671:PGM196671 PQH196671:PQI196671 QAD196671:QAE196671 QJZ196671:QKA196671 QTV196671:QTW196671 RDR196671:RDS196671 RNN196671:RNO196671 RXJ196671:RXK196671 SHF196671:SHG196671 SRB196671:SRC196671 TAX196671:TAY196671 TKT196671:TKU196671 TUP196671:TUQ196671 UEL196671:UEM196671 UOH196671:UOI196671 UYD196671:UYE196671 VHZ196671:VIA196671 VRV196671:VRW196671 WBR196671:WBS196671 WLN196671:WLO196671 WVJ196671:WVK196671 B262207:C262207 IX262207:IY262207 ST262207:SU262207 ACP262207:ACQ262207 AML262207:AMM262207 AWH262207:AWI262207 BGD262207:BGE262207 BPZ262207:BQA262207 BZV262207:BZW262207 CJR262207:CJS262207 CTN262207:CTO262207 DDJ262207:DDK262207 DNF262207:DNG262207 DXB262207:DXC262207 EGX262207:EGY262207 EQT262207:EQU262207 FAP262207:FAQ262207 FKL262207:FKM262207 FUH262207:FUI262207 GED262207:GEE262207 GNZ262207:GOA262207 GXV262207:GXW262207 HHR262207:HHS262207 HRN262207:HRO262207 IBJ262207:IBK262207 ILF262207:ILG262207 IVB262207:IVC262207 JEX262207:JEY262207 JOT262207:JOU262207 JYP262207:JYQ262207 KIL262207:KIM262207 KSH262207:KSI262207 LCD262207:LCE262207 LLZ262207:LMA262207 LVV262207:LVW262207 MFR262207:MFS262207 MPN262207:MPO262207 MZJ262207:MZK262207 NJF262207:NJG262207 NTB262207:NTC262207 OCX262207:OCY262207 OMT262207:OMU262207 OWP262207:OWQ262207 PGL262207:PGM262207 PQH262207:PQI262207 QAD262207:QAE262207 QJZ262207:QKA262207 QTV262207:QTW262207 RDR262207:RDS262207 RNN262207:RNO262207 RXJ262207:RXK262207 SHF262207:SHG262207 SRB262207:SRC262207 TAX262207:TAY262207 TKT262207:TKU262207 TUP262207:TUQ262207 UEL262207:UEM262207 UOH262207:UOI262207 UYD262207:UYE262207 VHZ262207:VIA262207 VRV262207:VRW262207 WBR262207:WBS262207 WLN262207:WLO262207 WVJ262207:WVK262207 B327743:C327743 IX327743:IY327743 ST327743:SU327743 ACP327743:ACQ327743 AML327743:AMM327743 AWH327743:AWI327743 BGD327743:BGE327743 BPZ327743:BQA327743 BZV327743:BZW327743 CJR327743:CJS327743 CTN327743:CTO327743 DDJ327743:DDK327743 DNF327743:DNG327743 DXB327743:DXC327743 EGX327743:EGY327743 EQT327743:EQU327743 FAP327743:FAQ327743 FKL327743:FKM327743 FUH327743:FUI327743 GED327743:GEE327743 GNZ327743:GOA327743 GXV327743:GXW327743 HHR327743:HHS327743 HRN327743:HRO327743 IBJ327743:IBK327743 ILF327743:ILG327743 IVB327743:IVC327743 JEX327743:JEY327743 JOT327743:JOU327743 JYP327743:JYQ327743 KIL327743:KIM327743 KSH327743:KSI327743 LCD327743:LCE327743 LLZ327743:LMA327743 LVV327743:LVW327743 MFR327743:MFS327743 MPN327743:MPO327743 MZJ327743:MZK327743 NJF327743:NJG327743 NTB327743:NTC327743 OCX327743:OCY327743 OMT327743:OMU327743 OWP327743:OWQ327743 PGL327743:PGM327743 PQH327743:PQI327743 QAD327743:QAE327743 QJZ327743:QKA327743 QTV327743:QTW327743 RDR327743:RDS327743 RNN327743:RNO327743 RXJ327743:RXK327743 SHF327743:SHG327743 SRB327743:SRC327743 TAX327743:TAY327743 TKT327743:TKU327743 TUP327743:TUQ327743 UEL327743:UEM327743 UOH327743:UOI327743 UYD327743:UYE327743 VHZ327743:VIA327743 VRV327743:VRW327743 WBR327743:WBS327743 WLN327743:WLO327743 WVJ327743:WVK327743 B393279:C393279 IX393279:IY393279 ST393279:SU393279 ACP393279:ACQ393279 AML393279:AMM393279 AWH393279:AWI393279 BGD393279:BGE393279 BPZ393279:BQA393279 BZV393279:BZW393279 CJR393279:CJS393279 CTN393279:CTO393279 DDJ393279:DDK393279 DNF393279:DNG393279 DXB393279:DXC393279 EGX393279:EGY393279 EQT393279:EQU393279 FAP393279:FAQ393279 FKL393279:FKM393279 FUH393279:FUI393279 GED393279:GEE393279 GNZ393279:GOA393279 GXV393279:GXW393279 HHR393279:HHS393279 HRN393279:HRO393279 IBJ393279:IBK393279 ILF393279:ILG393279 IVB393279:IVC393279 JEX393279:JEY393279 JOT393279:JOU393279 JYP393279:JYQ393279 KIL393279:KIM393279 KSH393279:KSI393279 LCD393279:LCE393279 LLZ393279:LMA393279 LVV393279:LVW393279 MFR393279:MFS393279 MPN393279:MPO393279 MZJ393279:MZK393279 NJF393279:NJG393279 NTB393279:NTC393279 OCX393279:OCY393279 OMT393279:OMU393279 OWP393279:OWQ393279 PGL393279:PGM393279 PQH393279:PQI393279 QAD393279:QAE393279 QJZ393279:QKA393279 QTV393279:QTW393279 RDR393279:RDS393279 RNN393279:RNO393279 RXJ393279:RXK393279 SHF393279:SHG393279 SRB393279:SRC393279 TAX393279:TAY393279 TKT393279:TKU393279 TUP393279:TUQ393279 UEL393279:UEM393279 UOH393279:UOI393279 UYD393279:UYE393279 VHZ393279:VIA393279 VRV393279:VRW393279 WBR393279:WBS393279 WLN393279:WLO393279 WVJ393279:WVK393279 B458815:C458815 IX458815:IY458815 ST458815:SU458815 ACP458815:ACQ458815 AML458815:AMM458815 AWH458815:AWI458815 BGD458815:BGE458815 BPZ458815:BQA458815 BZV458815:BZW458815 CJR458815:CJS458815 CTN458815:CTO458815 DDJ458815:DDK458815 DNF458815:DNG458815 DXB458815:DXC458815 EGX458815:EGY458815 EQT458815:EQU458815 FAP458815:FAQ458815 FKL458815:FKM458815 FUH458815:FUI458815 GED458815:GEE458815 GNZ458815:GOA458815 GXV458815:GXW458815 HHR458815:HHS458815 HRN458815:HRO458815 IBJ458815:IBK458815 ILF458815:ILG458815 IVB458815:IVC458815 JEX458815:JEY458815 JOT458815:JOU458815 JYP458815:JYQ458815 KIL458815:KIM458815 KSH458815:KSI458815 LCD458815:LCE458815 LLZ458815:LMA458815 LVV458815:LVW458815 MFR458815:MFS458815 MPN458815:MPO458815 MZJ458815:MZK458815 NJF458815:NJG458815 NTB458815:NTC458815 OCX458815:OCY458815 OMT458815:OMU458815 OWP458815:OWQ458815 PGL458815:PGM458815 PQH458815:PQI458815 QAD458815:QAE458815 QJZ458815:QKA458815 QTV458815:QTW458815 RDR458815:RDS458815 RNN458815:RNO458815 RXJ458815:RXK458815 SHF458815:SHG458815 SRB458815:SRC458815 TAX458815:TAY458815 TKT458815:TKU458815 TUP458815:TUQ458815 UEL458815:UEM458815 UOH458815:UOI458815 UYD458815:UYE458815 VHZ458815:VIA458815 VRV458815:VRW458815 WBR458815:WBS458815 WLN458815:WLO458815 WVJ458815:WVK458815 B524351:C524351 IX524351:IY524351 ST524351:SU524351 ACP524351:ACQ524351 AML524351:AMM524351 AWH524351:AWI524351 BGD524351:BGE524351 BPZ524351:BQA524351 BZV524351:BZW524351 CJR524351:CJS524351 CTN524351:CTO524351 DDJ524351:DDK524351 DNF524351:DNG524351 DXB524351:DXC524351 EGX524351:EGY524351 EQT524351:EQU524351 FAP524351:FAQ524351 FKL524351:FKM524351 FUH524351:FUI524351 GED524351:GEE524351 GNZ524351:GOA524351 GXV524351:GXW524351 HHR524351:HHS524351 HRN524351:HRO524351 IBJ524351:IBK524351 ILF524351:ILG524351 IVB524351:IVC524351 JEX524351:JEY524351 JOT524351:JOU524351 JYP524351:JYQ524351 KIL524351:KIM524351 KSH524351:KSI524351 LCD524351:LCE524351 LLZ524351:LMA524351 LVV524351:LVW524351 MFR524351:MFS524351 MPN524351:MPO524351 MZJ524351:MZK524351 NJF524351:NJG524351 NTB524351:NTC524351 OCX524351:OCY524351 OMT524351:OMU524351 OWP524351:OWQ524351 PGL524351:PGM524351 PQH524351:PQI524351 QAD524351:QAE524351 QJZ524351:QKA524351 QTV524351:QTW524351 RDR524351:RDS524351 RNN524351:RNO524351 RXJ524351:RXK524351 SHF524351:SHG524351 SRB524351:SRC524351 TAX524351:TAY524351 TKT524351:TKU524351 TUP524351:TUQ524351 UEL524351:UEM524351 UOH524351:UOI524351 UYD524351:UYE524351 VHZ524351:VIA524351 VRV524351:VRW524351 WBR524351:WBS524351 WLN524351:WLO524351 WVJ524351:WVK524351 B589887:C589887 IX589887:IY589887 ST589887:SU589887 ACP589887:ACQ589887 AML589887:AMM589887 AWH589887:AWI589887 BGD589887:BGE589887 BPZ589887:BQA589887 BZV589887:BZW589887 CJR589887:CJS589887 CTN589887:CTO589887 DDJ589887:DDK589887 DNF589887:DNG589887 DXB589887:DXC589887 EGX589887:EGY589887 EQT589887:EQU589887 FAP589887:FAQ589887 FKL589887:FKM589887 FUH589887:FUI589887 GED589887:GEE589887 GNZ589887:GOA589887 GXV589887:GXW589887 HHR589887:HHS589887 HRN589887:HRO589887 IBJ589887:IBK589887 ILF589887:ILG589887 IVB589887:IVC589887 JEX589887:JEY589887 JOT589887:JOU589887 JYP589887:JYQ589887 KIL589887:KIM589887 KSH589887:KSI589887 LCD589887:LCE589887 LLZ589887:LMA589887 LVV589887:LVW589887 MFR589887:MFS589887 MPN589887:MPO589887 MZJ589887:MZK589887 NJF589887:NJG589887 NTB589887:NTC589887 OCX589887:OCY589887 OMT589887:OMU589887 OWP589887:OWQ589887 PGL589887:PGM589887 PQH589887:PQI589887 QAD589887:QAE589887 QJZ589887:QKA589887 QTV589887:QTW589887 RDR589887:RDS589887 RNN589887:RNO589887 RXJ589887:RXK589887 SHF589887:SHG589887 SRB589887:SRC589887 TAX589887:TAY589887 TKT589887:TKU589887 TUP589887:TUQ589887 UEL589887:UEM589887 UOH589887:UOI589887 UYD589887:UYE589887 VHZ589887:VIA589887 VRV589887:VRW589887 WBR589887:WBS589887 WLN589887:WLO589887 WVJ589887:WVK589887 B655423:C655423 IX655423:IY655423 ST655423:SU655423 ACP655423:ACQ655423 AML655423:AMM655423 AWH655423:AWI655423 BGD655423:BGE655423 BPZ655423:BQA655423 BZV655423:BZW655423 CJR655423:CJS655423 CTN655423:CTO655423 DDJ655423:DDK655423 DNF655423:DNG655423 DXB655423:DXC655423 EGX655423:EGY655423 EQT655423:EQU655423 FAP655423:FAQ655423 FKL655423:FKM655423 FUH655423:FUI655423 GED655423:GEE655423 GNZ655423:GOA655423 GXV655423:GXW655423 HHR655423:HHS655423 HRN655423:HRO655423 IBJ655423:IBK655423 ILF655423:ILG655423 IVB655423:IVC655423 JEX655423:JEY655423 JOT655423:JOU655423 JYP655423:JYQ655423 KIL655423:KIM655423 KSH655423:KSI655423 LCD655423:LCE655423 LLZ655423:LMA655423 LVV655423:LVW655423 MFR655423:MFS655423 MPN655423:MPO655423 MZJ655423:MZK655423 NJF655423:NJG655423 NTB655423:NTC655423 OCX655423:OCY655423 OMT655423:OMU655423 OWP655423:OWQ655423 PGL655423:PGM655423 PQH655423:PQI655423 QAD655423:QAE655423 QJZ655423:QKA655423 QTV655423:QTW655423 RDR655423:RDS655423 RNN655423:RNO655423 RXJ655423:RXK655423 SHF655423:SHG655423 SRB655423:SRC655423 TAX655423:TAY655423 TKT655423:TKU655423 TUP655423:TUQ655423 UEL655423:UEM655423 UOH655423:UOI655423 UYD655423:UYE655423 VHZ655423:VIA655423 VRV655423:VRW655423 WBR655423:WBS655423 WLN655423:WLO655423 WVJ655423:WVK655423 B720959:C720959 IX720959:IY720959 ST720959:SU720959 ACP720959:ACQ720959 AML720959:AMM720959 AWH720959:AWI720959 BGD720959:BGE720959 BPZ720959:BQA720959 BZV720959:BZW720959 CJR720959:CJS720959 CTN720959:CTO720959 DDJ720959:DDK720959 DNF720959:DNG720959 DXB720959:DXC720959 EGX720959:EGY720959 EQT720959:EQU720959 FAP720959:FAQ720959 FKL720959:FKM720959 FUH720959:FUI720959 GED720959:GEE720959 GNZ720959:GOA720959 GXV720959:GXW720959 HHR720959:HHS720959 HRN720959:HRO720959 IBJ720959:IBK720959 ILF720959:ILG720959 IVB720959:IVC720959 JEX720959:JEY720959 JOT720959:JOU720959 JYP720959:JYQ720959 KIL720959:KIM720959 KSH720959:KSI720959 LCD720959:LCE720959 LLZ720959:LMA720959 LVV720959:LVW720959 MFR720959:MFS720959 MPN720959:MPO720959 MZJ720959:MZK720959 NJF720959:NJG720959 NTB720959:NTC720959 OCX720959:OCY720959 OMT720959:OMU720959 OWP720959:OWQ720959 PGL720959:PGM720959 PQH720959:PQI720959 QAD720959:QAE720959 QJZ720959:QKA720959 QTV720959:QTW720959 RDR720959:RDS720959 RNN720959:RNO720959 RXJ720959:RXK720959 SHF720959:SHG720959 SRB720959:SRC720959 TAX720959:TAY720959 TKT720959:TKU720959 TUP720959:TUQ720959 UEL720959:UEM720959 UOH720959:UOI720959 UYD720959:UYE720959 VHZ720959:VIA720959 VRV720959:VRW720959 WBR720959:WBS720959 WLN720959:WLO720959 WVJ720959:WVK720959 B786495:C786495 IX786495:IY786495 ST786495:SU786495 ACP786495:ACQ786495 AML786495:AMM786495 AWH786495:AWI786495 BGD786495:BGE786495 BPZ786495:BQA786495 BZV786495:BZW786495 CJR786495:CJS786495 CTN786495:CTO786495 DDJ786495:DDK786495 DNF786495:DNG786495 DXB786495:DXC786495 EGX786495:EGY786495 EQT786495:EQU786495 FAP786495:FAQ786495 FKL786495:FKM786495 FUH786495:FUI786495 GED786495:GEE786495 GNZ786495:GOA786495 GXV786495:GXW786495 HHR786495:HHS786495 HRN786495:HRO786495 IBJ786495:IBK786495 ILF786495:ILG786495 IVB786495:IVC786495 JEX786495:JEY786495 JOT786495:JOU786495 JYP786495:JYQ786495 KIL786495:KIM786495 KSH786495:KSI786495 LCD786495:LCE786495 LLZ786495:LMA786495 LVV786495:LVW786495 MFR786495:MFS786495 MPN786495:MPO786495 MZJ786495:MZK786495 NJF786495:NJG786495 NTB786495:NTC786495 OCX786495:OCY786495 OMT786495:OMU786495 OWP786495:OWQ786495 PGL786495:PGM786495 PQH786495:PQI786495 QAD786495:QAE786495 QJZ786495:QKA786495 QTV786495:QTW786495 RDR786495:RDS786495 RNN786495:RNO786495 RXJ786495:RXK786495 SHF786495:SHG786495 SRB786495:SRC786495 TAX786495:TAY786495 TKT786495:TKU786495 TUP786495:TUQ786495 UEL786495:UEM786495 UOH786495:UOI786495 UYD786495:UYE786495 VHZ786495:VIA786495 VRV786495:VRW786495 WBR786495:WBS786495 WLN786495:WLO786495 WVJ786495:WVK786495 B852031:C852031 IX852031:IY852031 ST852031:SU852031 ACP852031:ACQ852031 AML852031:AMM852031 AWH852031:AWI852031 BGD852031:BGE852031 BPZ852031:BQA852031 BZV852031:BZW852031 CJR852031:CJS852031 CTN852031:CTO852031 DDJ852031:DDK852031 DNF852031:DNG852031 DXB852031:DXC852031 EGX852031:EGY852031 EQT852031:EQU852031 FAP852031:FAQ852031 FKL852031:FKM852031 FUH852031:FUI852031 GED852031:GEE852031 GNZ852031:GOA852031 GXV852031:GXW852031 HHR852031:HHS852031 HRN852031:HRO852031 IBJ852031:IBK852031 ILF852031:ILG852031 IVB852031:IVC852031 JEX852031:JEY852031 JOT852031:JOU852031 JYP852031:JYQ852031 KIL852031:KIM852031 KSH852031:KSI852031 LCD852031:LCE852031 LLZ852031:LMA852031 LVV852031:LVW852031 MFR852031:MFS852031 MPN852031:MPO852031 MZJ852031:MZK852031 NJF852031:NJG852031 NTB852031:NTC852031 OCX852031:OCY852031 OMT852031:OMU852031 OWP852031:OWQ852031 PGL852031:PGM852031 PQH852031:PQI852031 QAD852031:QAE852031 QJZ852031:QKA852031 QTV852031:QTW852031 RDR852031:RDS852031 RNN852031:RNO852031 RXJ852031:RXK852031 SHF852031:SHG852031 SRB852031:SRC852031 TAX852031:TAY852031 TKT852031:TKU852031 TUP852031:TUQ852031 UEL852031:UEM852031 UOH852031:UOI852031 UYD852031:UYE852031 VHZ852031:VIA852031 VRV852031:VRW852031 WBR852031:WBS852031 WLN852031:WLO852031 WVJ852031:WVK852031 B917567:C917567 IX917567:IY917567 ST917567:SU917567 ACP917567:ACQ917567 AML917567:AMM917567 AWH917567:AWI917567 BGD917567:BGE917567 BPZ917567:BQA917567 BZV917567:BZW917567 CJR917567:CJS917567 CTN917567:CTO917567 DDJ917567:DDK917567 DNF917567:DNG917567 DXB917567:DXC917567 EGX917567:EGY917567 EQT917567:EQU917567 FAP917567:FAQ917567 FKL917567:FKM917567 FUH917567:FUI917567 GED917567:GEE917567 GNZ917567:GOA917567 GXV917567:GXW917567 HHR917567:HHS917567 HRN917567:HRO917567 IBJ917567:IBK917567 ILF917567:ILG917567 IVB917567:IVC917567 JEX917567:JEY917567 JOT917567:JOU917567 JYP917567:JYQ917567 KIL917567:KIM917567 KSH917567:KSI917567 LCD917567:LCE917567 LLZ917567:LMA917567 LVV917567:LVW917567 MFR917567:MFS917567 MPN917567:MPO917567 MZJ917567:MZK917567 NJF917567:NJG917567 NTB917567:NTC917567 OCX917567:OCY917567 OMT917567:OMU917567 OWP917567:OWQ917567 PGL917567:PGM917567 PQH917567:PQI917567 QAD917567:QAE917567 QJZ917567:QKA917567 QTV917567:QTW917567 RDR917567:RDS917567 RNN917567:RNO917567 RXJ917567:RXK917567 SHF917567:SHG917567 SRB917567:SRC917567 TAX917567:TAY917567 TKT917567:TKU917567 TUP917567:TUQ917567 UEL917567:UEM917567 UOH917567:UOI917567 UYD917567:UYE917567 VHZ917567:VIA917567 VRV917567:VRW917567 WBR917567:WBS917567 WLN917567:WLO917567 WVJ917567:WVK917567 B983103:C983103 IX983103:IY983103 ST983103:SU983103 ACP983103:ACQ983103 AML983103:AMM983103 AWH983103:AWI983103 BGD983103:BGE983103 BPZ983103:BQA983103 BZV983103:BZW983103 CJR983103:CJS983103 CTN983103:CTO983103 DDJ983103:DDK983103 DNF983103:DNG983103 DXB983103:DXC983103 EGX983103:EGY983103 EQT983103:EQU983103 FAP983103:FAQ983103 FKL983103:FKM983103 FUH983103:FUI983103 GED983103:GEE983103 GNZ983103:GOA983103 GXV983103:GXW983103 HHR983103:HHS983103 HRN983103:HRO983103 IBJ983103:IBK983103 ILF983103:ILG983103 IVB983103:IVC983103 JEX983103:JEY983103 JOT983103:JOU983103 JYP983103:JYQ983103 KIL983103:KIM983103 KSH983103:KSI983103 LCD983103:LCE983103 LLZ983103:LMA983103 LVV983103:LVW983103 MFR983103:MFS983103 MPN983103:MPO983103 MZJ983103:MZK983103 NJF983103:NJG983103 NTB983103:NTC983103 OCX983103:OCY983103 OMT983103:OMU983103 OWP983103:OWQ983103 PGL983103:PGM983103 PQH983103:PQI983103 QAD983103:QAE983103 QJZ983103:QKA983103 QTV983103:QTW983103 RDR983103:RDS983103 RNN983103:RNO983103 RXJ983103:RXK983103 SHF983103:SHG983103 SRB983103:SRC983103 TAX983103:TAY983103 TKT983103:TKU983103 TUP983103:TUQ983103 UEL983103:UEM983103 UOH983103:UOI983103 UYD983103:UYE983103 VHZ983103:VIA983103 VRV983103:VRW983103 WBR983103:WBS983103 WLN983103:WLO983103 B63:C63">
      <formula1>$W$52:$W$57</formula1>
    </dataValidation>
    <dataValidation type="list" allowBlank="1" sqref="WVJ983102:WVK983102 IX62:IY62 ST62:SU62 ACP62:ACQ62 AML62:AMM62 AWH62:AWI62 BGD62:BGE62 BPZ62:BQA62 BZV62:BZW62 CJR62:CJS62 CTN62:CTO62 DDJ62:DDK62 DNF62:DNG62 DXB62:DXC62 EGX62:EGY62 EQT62:EQU62 FAP62:FAQ62 FKL62:FKM62 FUH62:FUI62 GED62:GEE62 GNZ62:GOA62 GXV62:GXW62 HHR62:HHS62 HRN62:HRO62 IBJ62:IBK62 ILF62:ILG62 IVB62:IVC62 JEX62:JEY62 JOT62:JOU62 JYP62:JYQ62 KIL62:KIM62 KSH62:KSI62 LCD62:LCE62 LLZ62:LMA62 LVV62:LVW62 MFR62:MFS62 MPN62:MPO62 MZJ62:MZK62 NJF62:NJG62 NTB62:NTC62 OCX62:OCY62 OMT62:OMU62 OWP62:OWQ62 PGL62:PGM62 PQH62:PQI62 QAD62:QAE62 QJZ62:QKA62 QTV62:QTW62 RDR62:RDS62 RNN62:RNO62 RXJ62:RXK62 SHF62:SHG62 SRB62:SRC62 TAX62:TAY62 TKT62:TKU62 TUP62:TUQ62 UEL62:UEM62 UOH62:UOI62 UYD62:UYE62 VHZ62:VIA62 VRV62:VRW62 WBR62:WBS62 WLN62:WLO62 WVJ62:WVK62 B65598:C65598 IX65598:IY65598 ST65598:SU65598 ACP65598:ACQ65598 AML65598:AMM65598 AWH65598:AWI65598 BGD65598:BGE65598 BPZ65598:BQA65598 BZV65598:BZW65598 CJR65598:CJS65598 CTN65598:CTO65598 DDJ65598:DDK65598 DNF65598:DNG65598 DXB65598:DXC65598 EGX65598:EGY65598 EQT65598:EQU65598 FAP65598:FAQ65598 FKL65598:FKM65598 FUH65598:FUI65598 GED65598:GEE65598 GNZ65598:GOA65598 GXV65598:GXW65598 HHR65598:HHS65598 HRN65598:HRO65598 IBJ65598:IBK65598 ILF65598:ILG65598 IVB65598:IVC65598 JEX65598:JEY65598 JOT65598:JOU65598 JYP65598:JYQ65598 KIL65598:KIM65598 KSH65598:KSI65598 LCD65598:LCE65598 LLZ65598:LMA65598 LVV65598:LVW65598 MFR65598:MFS65598 MPN65598:MPO65598 MZJ65598:MZK65598 NJF65598:NJG65598 NTB65598:NTC65598 OCX65598:OCY65598 OMT65598:OMU65598 OWP65598:OWQ65598 PGL65598:PGM65598 PQH65598:PQI65598 QAD65598:QAE65598 QJZ65598:QKA65598 QTV65598:QTW65598 RDR65598:RDS65598 RNN65598:RNO65598 RXJ65598:RXK65598 SHF65598:SHG65598 SRB65598:SRC65598 TAX65598:TAY65598 TKT65598:TKU65598 TUP65598:TUQ65598 UEL65598:UEM65598 UOH65598:UOI65598 UYD65598:UYE65598 VHZ65598:VIA65598 VRV65598:VRW65598 WBR65598:WBS65598 WLN65598:WLO65598 WVJ65598:WVK65598 B131134:C131134 IX131134:IY131134 ST131134:SU131134 ACP131134:ACQ131134 AML131134:AMM131134 AWH131134:AWI131134 BGD131134:BGE131134 BPZ131134:BQA131134 BZV131134:BZW131134 CJR131134:CJS131134 CTN131134:CTO131134 DDJ131134:DDK131134 DNF131134:DNG131134 DXB131134:DXC131134 EGX131134:EGY131134 EQT131134:EQU131134 FAP131134:FAQ131134 FKL131134:FKM131134 FUH131134:FUI131134 GED131134:GEE131134 GNZ131134:GOA131134 GXV131134:GXW131134 HHR131134:HHS131134 HRN131134:HRO131134 IBJ131134:IBK131134 ILF131134:ILG131134 IVB131134:IVC131134 JEX131134:JEY131134 JOT131134:JOU131134 JYP131134:JYQ131134 KIL131134:KIM131134 KSH131134:KSI131134 LCD131134:LCE131134 LLZ131134:LMA131134 LVV131134:LVW131134 MFR131134:MFS131134 MPN131134:MPO131134 MZJ131134:MZK131134 NJF131134:NJG131134 NTB131134:NTC131134 OCX131134:OCY131134 OMT131134:OMU131134 OWP131134:OWQ131134 PGL131134:PGM131134 PQH131134:PQI131134 QAD131134:QAE131134 QJZ131134:QKA131134 QTV131134:QTW131134 RDR131134:RDS131134 RNN131134:RNO131134 RXJ131134:RXK131134 SHF131134:SHG131134 SRB131134:SRC131134 TAX131134:TAY131134 TKT131134:TKU131134 TUP131134:TUQ131134 UEL131134:UEM131134 UOH131134:UOI131134 UYD131134:UYE131134 VHZ131134:VIA131134 VRV131134:VRW131134 WBR131134:WBS131134 WLN131134:WLO131134 WVJ131134:WVK131134 B196670:C196670 IX196670:IY196670 ST196670:SU196670 ACP196670:ACQ196670 AML196670:AMM196670 AWH196670:AWI196670 BGD196670:BGE196670 BPZ196670:BQA196670 BZV196670:BZW196670 CJR196670:CJS196670 CTN196670:CTO196670 DDJ196670:DDK196670 DNF196670:DNG196670 DXB196670:DXC196670 EGX196670:EGY196670 EQT196670:EQU196670 FAP196670:FAQ196670 FKL196670:FKM196670 FUH196670:FUI196670 GED196670:GEE196670 GNZ196670:GOA196670 GXV196670:GXW196670 HHR196670:HHS196670 HRN196670:HRO196670 IBJ196670:IBK196670 ILF196670:ILG196670 IVB196670:IVC196670 JEX196670:JEY196670 JOT196670:JOU196670 JYP196670:JYQ196670 KIL196670:KIM196670 KSH196670:KSI196670 LCD196670:LCE196670 LLZ196670:LMA196670 LVV196670:LVW196670 MFR196670:MFS196670 MPN196670:MPO196670 MZJ196670:MZK196670 NJF196670:NJG196670 NTB196670:NTC196670 OCX196670:OCY196670 OMT196670:OMU196670 OWP196670:OWQ196670 PGL196670:PGM196670 PQH196670:PQI196670 QAD196670:QAE196670 QJZ196670:QKA196670 QTV196670:QTW196670 RDR196670:RDS196670 RNN196670:RNO196670 RXJ196670:RXK196670 SHF196670:SHG196670 SRB196670:SRC196670 TAX196670:TAY196670 TKT196670:TKU196670 TUP196670:TUQ196670 UEL196670:UEM196670 UOH196670:UOI196670 UYD196670:UYE196670 VHZ196670:VIA196670 VRV196670:VRW196670 WBR196670:WBS196670 WLN196670:WLO196670 WVJ196670:WVK196670 B262206:C262206 IX262206:IY262206 ST262206:SU262206 ACP262206:ACQ262206 AML262206:AMM262206 AWH262206:AWI262206 BGD262206:BGE262206 BPZ262206:BQA262206 BZV262206:BZW262206 CJR262206:CJS262206 CTN262206:CTO262206 DDJ262206:DDK262206 DNF262206:DNG262206 DXB262206:DXC262206 EGX262206:EGY262206 EQT262206:EQU262206 FAP262206:FAQ262206 FKL262206:FKM262206 FUH262206:FUI262206 GED262206:GEE262206 GNZ262206:GOA262206 GXV262206:GXW262206 HHR262206:HHS262206 HRN262206:HRO262206 IBJ262206:IBK262206 ILF262206:ILG262206 IVB262206:IVC262206 JEX262206:JEY262206 JOT262206:JOU262206 JYP262206:JYQ262206 KIL262206:KIM262206 KSH262206:KSI262206 LCD262206:LCE262206 LLZ262206:LMA262206 LVV262206:LVW262206 MFR262206:MFS262206 MPN262206:MPO262206 MZJ262206:MZK262206 NJF262206:NJG262206 NTB262206:NTC262206 OCX262206:OCY262206 OMT262206:OMU262206 OWP262206:OWQ262206 PGL262206:PGM262206 PQH262206:PQI262206 QAD262206:QAE262206 QJZ262206:QKA262206 QTV262206:QTW262206 RDR262206:RDS262206 RNN262206:RNO262206 RXJ262206:RXK262206 SHF262206:SHG262206 SRB262206:SRC262206 TAX262206:TAY262206 TKT262206:TKU262206 TUP262206:TUQ262206 UEL262206:UEM262206 UOH262206:UOI262206 UYD262206:UYE262206 VHZ262206:VIA262206 VRV262206:VRW262206 WBR262206:WBS262206 WLN262206:WLO262206 WVJ262206:WVK262206 B327742:C327742 IX327742:IY327742 ST327742:SU327742 ACP327742:ACQ327742 AML327742:AMM327742 AWH327742:AWI327742 BGD327742:BGE327742 BPZ327742:BQA327742 BZV327742:BZW327742 CJR327742:CJS327742 CTN327742:CTO327742 DDJ327742:DDK327742 DNF327742:DNG327742 DXB327742:DXC327742 EGX327742:EGY327742 EQT327742:EQU327742 FAP327742:FAQ327742 FKL327742:FKM327742 FUH327742:FUI327742 GED327742:GEE327742 GNZ327742:GOA327742 GXV327742:GXW327742 HHR327742:HHS327742 HRN327742:HRO327742 IBJ327742:IBK327742 ILF327742:ILG327742 IVB327742:IVC327742 JEX327742:JEY327742 JOT327742:JOU327742 JYP327742:JYQ327742 KIL327742:KIM327742 KSH327742:KSI327742 LCD327742:LCE327742 LLZ327742:LMA327742 LVV327742:LVW327742 MFR327742:MFS327742 MPN327742:MPO327742 MZJ327742:MZK327742 NJF327742:NJG327742 NTB327742:NTC327742 OCX327742:OCY327742 OMT327742:OMU327742 OWP327742:OWQ327742 PGL327742:PGM327742 PQH327742:PQI327742 QAD327742:QAE327742 QJZ327742:QKA327742 QTV327742:QTW327742 RDR327742:RDS327742 RNN327742:RNO327742 RXJ327742:RXK327742 SHF327742:SHG327742 SRB327742:SRC327742 TAX327742:TAY327742 TKT327742:TKU327742 TUP327742:TUQ327742 UEL327742:UEM327742 UOH327742:UOI327742 UYD327742:UYE327742 VHZ327742:VIA327742 VRV327742:VRW327742 WBR327742:WBS327742 WLN327742:WLO327742 WVJ327742:WVK327742 B393278:C393278 IX393278:IY393278 ST393278:SU393278 ACP393278:ACQ393278 AML393278:AMM393278 AWH393278:AWI393278 BGD393278:BGE393278 BPZ393278:BQA393278 BZV393278:BZW393278 CJR393278:CJS393278 CTN393278:CTO393278 DDJ393278:DDK393278 DNF393278:DNG393278 DXB393278:DXC393278 EGX393278:EGY393278 EQT393278:EQU393278 FAP393278:FAQ393278 FKL393278:FKM393278 FUH393278:FUI393278 GED393278:GEE393278 GNZ393278:GOA393278 GXV393278:GXW393278 HHR393278:HHS393278 HRN393278:HRO393278 IBJ393278:IBK393278 ILF393278:ILG393278 IVB393278:IVC393278 JEX393278:JEY393278 JOT393278:JOU393278 JYP393278:JYQ393278 KIL393278:KIM393278 KSH393278:KSI393278 LCD393278:LCE393278 LLZ393278:LMA393278 LVV393278:LVW393278 MFR393278:MFS393278 MPN393278:MPO393278 MZJ393278:MZK393278 NJF393278:NJG393278 NTB393278:NTC393278 OCX393278:OCY393278 OMT393278:OMU393278 OWP393278:OWQ393278 PGL393278:PGM393278 PQH393278:PQI393278 QAD393278:QAE393278 QJZ393278:QKA393278 QTV393278:QTW393278 RDR393278:RDS393278 RNN393278:RNO393278 RXJ393278:RXK393278 SHF393278:SHG393278 SRB393278:SRC393278 TAX393278:TAY393278 TKT393278:TKU393278 TUP393278:TUQ393278 UEL393278:UEM393278 UOH393278:UOI393278 UYD393278:UYE393278 VHZ393278:VIA393278 VRV393278:VRW393278 WBR393278:WBS393278 WLN393278:WLO393278 WVJ393278:WVK393278 B458814:C458814 IX458814:IY458814 ST458814:SU458814 ACP458814:ACQ458814 AML458814:AMM458814 AWH458814:AWI458814 BGD458814:BGE458814 BPZ458814:BQA458814 BZV458814:BZW458814 CJR458814:CJS458814 CTN458814:CTO458814 DDJ458814:DDK458814 DNF458814:DNG458814 DXB458814:DXC458814 EGX458814:EGY458814 EQT458814:EQU458814 FAP458814:FAQ458814 FKL458814:FKM458814 FUH458814:FUI458814 GED458814:GEE458814 GNZ458814:GOA458814 GXV458814:GXW458814 HHR458814:HHS458814 HRN458814:HRO458814 IBJ458814:IBK458814 ILF458814:ILG458814 IVB458814:IVC458814 JEX458814:JEY458814 JOT458814:JOU458814 JYP458814:JYQ458814 KIL458814:KIM458814 KSH458814:KSI458814 LCD458814:LCE458814 LLZ458814:LMA458814 LVV458814:LVW458814 MFR458814:MFS458814 MPN458814:MPO458814 MZJ458814:MZK458814 NJF458814:NJG458814 NTB458814:NTC458814 OCX458814:OCY458814 OMT458814:OMU458814 OWP458814:OWQ458814 PGL458814:PGM458814 PQH458814:PQI458814 QAD458814:QAE458814 QJZ458814:QKA458814 QTV458814:QTW458814 RDR458814:RDS458814 RNN458814:RNO458814 RXJ458814:RXK458814 SHF458814:SHG458814 SRB458814:SRC458814 TAX458814:TAY458814 TKT458814:TKU458814 TUP458814:TUQ458814 UEL458814:UEM458814 UOH458814:UOI458814 UYD458814:UYE458814 VHZ458814:VIA458814 VRV458814:VRW458814 WBR458814:WBS458814 WLN458814:WLO458814 WVJ458814:WVK458814 B524350:C524350 IX524350:IY524350 ST524350:SU524350 ACP524350:ACQ524350 AML524350:AMM524350 AWH524350:AWI524350 BGD524350:BGE524350 BPZ524350:BQA524350 BZV524350:BZW524350 CJR524350:CJS524350 CTN524350:CTO524350 DDJ524350:DDK524350 DNF524350:DNG524350 DXB524350:DXC524350 EGX524350:EGY524350 EQT524350:EQU524350 FAP524350:FAQ524350 FKL524350:FKM524350 FUH524350:FUI524350 GED524350:GEE524350 GNZ524350:GOA524350 GXV524350:GXW524350 HHR524350:HHS524350 HRN524350:HRO524350 IBJ524350:IBK524350 ILF524350:ILG524350 IVB524350:IVC524350 JEX524350:JEY524350 JOT524350:JOU524350 JYP524350:JYQ524350 KIL524350:KIM524350 KSH524350:KSI524350 LCD524350:LCE524350 LLZ524350:LMA524350 LVV524350:LVW524350 MFR524350:MFS524350 MPN524350:MPO524350 MZJ524350:MZK524350 NJF524350:NJG524350 NTB524350:NTC524350 OCX524350:OCY524350 OMT524350:OMU524350 OWP524350:OWQ524350 PGL524350:PGM524350 PQH524350:PQI524350 QAD524350:QAE524350 QJZ524350:QKA524350 QTV524350:QTW524350 RDR524350:RDS524350 RNN524350:RNO524350 RXJ524350:RXK524350 SHF524350:SHG524350 SRB524350:SRC524350 TAX524350:TAY524350 TKT524350:TKU524350 TUP524350:TUQ524350 UEL524350:UEM524350 UOH524350:UOI524350 UYD524350:UYE524350 VHZ524350:VIA524350 VRV524350:VRW524350 WBR524350:WBS524350 WLN524350:WLO524350 WVJ524350:WVK524350 B589886:C589886 IX589886:IY589886 ST589886:SU589886 ACP589886:ACQ589886 AML589886:AMM589886 AWH589886:AWI589886 BGD589886:BGE589886 BPZ589886:BQA589886 BZV589886:BZW589886 CJR589886:CJS589886 CTN589886:CTO589886 DDJ589886:DDK589886 DNF589886:DNG589886 DXB589886:DXC589886 EGX589886:EGY589886 EQT589886:EQU589886 FAP589886:FAQ589886 FKL589886:FKM589886 FUH589886:FUI589886 GED589886:GEE589886 GNZ589886:GOA589886 GXV589886:GXW589886 HHR589886:HHS589886 HRN589886:HRO589886 IBJ589886:IBK589886 ILF589886:ILG589886 IVB589886:IVC589886 JEX589886:JEY589886 JOT589886:JOU589886 JYP589886:JYQ589886 KIL589886:KIM589886 KSH589886:KSI589886 LCD589886:LCE589886 LLZ589886:LMA589886 LVV589886:LVW589886 MFR589886:MFS589886 MPN589886:MPO589886 MZJ589886:MZK589886 NJF589886:NJG589886 NTB589886:NTC589886 OCX589886:OCY589886 OMT589886:OMU589886 OWP589886:OWQ589886 PGL589886:PGM589886 PQH589886:PQI589886 QAD589886:QAE589886 QJZ589886:QKA589886 QTV589886:QTW589886 RDR589886:RDS589886 RNN589886:RNO589886 RXJ589886:RXK589886 SHF589886:SHG589886 SRB589886:SRC589886 TAX589886:TAY589886 TKT589886:TKU589886 TUP589886:TUQ589886 UEL589886:UEM589886 UOH589886:UOI589886 UYD589886:UYE589886 VHZ589886:VIA589886 VRV589886:VRW589886 WBR589886:WBS589886 WLN589886:WLO589886 WVJ589886:WVK589886 B655422:C655422 IX655422:IY655422 ST655422:SU655422 ACP655422:ACQ655422 AML655422:AMM655422 AWH655422:AWI655422 BGD655422:BGE655422 BPZ655422:BQA655422 BZV655422:BZW655422 CJR655422:CJS655422 CTN655422:CTO655422 DDJ655422:DDK655422 DNF655422:DNG655422 DXB655422:DXC655422 EGX655422:EGY655422 EQT655422:EQU655422 FAP655422:FAQ655422 FKL655422:FKM655422 FUH655422:FUI655422 GED655422:GEE655422 GNZ655422:GOA655422 GXV655422:GXW655422 HHR655422:HHS655422 HRN655422:HRO655422 IBJ655422:IBK655422 ILF655422:ILG655422 IVB655422:IVC655422 JEX655422:JEY655422 JOT655422:JOU655422 JYP655422:JYQ655422 KIL655422:KIM655422 KSH655422:KSI655422 LCD655422:LCE655422 LLZ655422:LMA655422 LVV655422:LVW655422 MFR655422:MFS655422 MPN655422:MPO655422 MZJ655422:MZK655422 NJF655422:NJG655422 NTB655422:NTC655422 OCX655422:OCY655422 OMT655422:OMU655422 OWP655422:OWQ655422 PGL655422:PGM655422 PQH655422:PQI655422 QAD655422:QAE655422 QJZ655422:QKA655422 QTV655422:QTW655422 RDR655422:RDS655422 RNN655422:RNO655422 RXJ655422:RXK655422 SHF655422:SHG655422 SRB655422:SRC655422 TAX655422:TAY655422 TKT655422:TKU655422 TUP655422:TUQ655422 UEL655422:UEM655422 UOH655422:UOI655422 UYD655422:UYE655422 VHZ655422:VIA655422 VRV655422:VRW655422 WBR655422:WBS655422 WLN655422:WLO655422 WVJ655422:WVK655422 B720958:C720958 IX720958:IY720958 ST720958:SU720958 ACP720958:ACQ720958 AML720958:AMM720958 AWH720958:AWI720958 BGD720958:BGE720958 BPZ720958:BQA720958 BZV720958:BZW720958 CJR720958:CJS720958 CTN720958:CTO720958 DDJ720958:DDK720958 DNF720958:DNG720958 DXB720958:DXC720958 EGX720958:EGY720958 EQT720958:EQU720958 FAP720958:FAQ720958 FKL720958:FKM720958 FUH720958:FUI720958 GED720958:GEE720958 GNZ720958:GOA720958 GXV720958:GXW720958 HHR720958:HHS720958 HRN720958:HRO720958 IBJ720958:IBK720958 ILF720958:ILG720958 IVB720958:IVC720958 JEX720958:JEY720958 JOT720958:JOU720958 JYP720958:JYQ720958 KIL720958:KIM720958 KSH720958:KSI720958 LCD720958:LCE720958 LLZ720958:LMA720958 LVV720958:LVW720958 MFR720958:MFS720958 MPN720958:MPO720958 MZJ720958:MZK720958 NJF720958:NJG720958 NTB720958:NTC720958 OCX720958:OCY720958 OMT720958:OMU720958 OWP720958:OWQ720958 PGL720958:PGM720958 PQH720958:PQI720958 QAD720958:QAE720958 QJZ720958:QKA720958 QTV720958:QTW720958 RDR720958:RDS720958 RNN720958:RNO720958 RXJ720958:RXK720958 SHF720958:SHG720958 SRB720958:SRC720958 TAX720958:TAY720958 TKT720958:TKU720958 TUP720958:TUQ720958 UEL720958:UEM720958 UOH720958:UOI720958 UYD720958:UYE720958 VHZ720958:VIA720958 VRV720958:VRW720958 WBR720958:WBS720958 WLN720958:WLO720958 WVJ720958:WVK720958 B786494:C786494 IX786494:IY786494 ST786494:SU786494 ACP786494:ACQ786494 AML786494:AMM786494 AWH786494:AWI786494 BGD786494:BGE786494 BPZ786494:BQA786494 BZV786494:BZW786494 CJR786494:CJS786494 CTN786494:CTO786494 DDJ786494:DDK786494 DNF786494:DNG786494 DXB786494:DXC786494 EGX786494:EGY786494 EQT786494:EQU786494 FAP786494:FAQ786494 FKL786494:FKM786494 FUH786494:FUI786494 GED786494:GEE786494 GNZ786494:GOA786494 GXV786494:GXW786494 HHR786494:HHS786494 HRN786494:HRO786494 IBJ786494:IBK786494 ILF786494:ILG786494 IVB786494:IVC786494 JEX786494:JEY786494 JOT786494:JOU786494 JYP786494:JYQ786494 KIL786494:KIM786494 KSH786494:KSI786494 LCD786494:LCE786494 LLZ786494:LMA786494 LVV786494:LVW786494 MFR786494:MFS786494 MPN786494:MPO786494 MZJ786494:MZK786494 NJF786494:NJG786494 NTB786494:NTC786494 OCX786494:OCY786494 OMT786494:OMU786494 OWP786494:OWQ786494 PGL786494:PGM786494 PQH786494:PQI786494 QAD786494:QAE786494 QJZ786494:QKA786494 QTV786494:QTW786494 RDR786494:RDS786494 RNN786494:RNO786494 RXJ786494:RXK786494 SHF786494:SHG786494 SRB786494:SRC786494 TAX786494:TAY786494 TKT786494:TKU786494 TUP786494:TUQ786494 UEL786494:UEM786494 UOH786494:UOI786494 UYD786494:UYE786494 VHZ786494:VIA786494 VRV786494:VRW786494 WBR786494:WBS786494 WLN786494:WLO786494 WVJ786494:WVK786494 B852030:C852030 IX852030:IY852030 ST852030:SU852030 ACP852030:ACQ852030 AML852030:AMM852030 AWH852030:AWI852030 BGD852030:BGE852030 BPZ852030:BQA852030 BZV852030:BZW852030 CJR852030:CJS852030 CTN852030:CTO852030 DDJ852030:DDK852030 DNF852030:DNG852030 DXB852030:DXC852030 EGX852030:EGY852030 EQT852030:EQU852030 FAP852030:FAQ852030 FKL852030:FKM852030 FUH852030:FUI852030 GED852030:GEE852030 GNZ852030:GOA852030 GXV852030:GXW852030 HHR852030:HHS852030 HRN852030:HRO852030 IBJ852030:IBK852030 ILF852030:ILG852030 IVB852030:IVC852030 JEX852030:JEY852030 JOT852030:JOU852030 JYP852030:JYQ852030 KIL852030:KIM852030 KSH852030:KSI852030 LCD852030:LCE852030 LLZ852030:LMA852030 LVV852030:LVW852030 MFR852030:MFS852030 MPN852030:MPO852030 MZJ852030:MZK852030 NJF852030:NJG852030 NTB852030:NTC852030 OCX852030:OCY852030 OMT852030:OMU852030 OWP852030:OWQ852030 PGL852030:PGM852030 PQH852030:PQI852030 QAD852030:QAE852030 QJZ852030:QKA852030 QTV852030:QTW852030 RDR852030:RDS852030 RNN852030:RNO852030 RXJ852030:RXK852030 SHF852030:SHG852030 SRB852030:SRC852030 TAX852030:TAY852030 TKT852030:TKU852030 TUP852030:TUQ852030 UEL852030:UEM852030 UOH852030:UOI852030 UYD852030:UYE852030 VHZ852030:VIA852030 VRV852030:VRW852030 WBR852030:WBS852030 WLN852030:WLO852030 WVJ852030:WVK852030 B917566:C917566 IX917566:IY917566 ST917566:SU917566 ACP917566:ACQ917566 AML917566:AMM917566 AWH917566:AWI917566 BGD917566:BGE917566 BPZ917566:BQA917566 BZV917566:BZW917566 CJR917566:CJS917566 CTN917566:CTO917566 DDJ917566:DDK917566 DNF917566:DNG917566 DXB917566:DXC917566 EGX917566:EGY917566 EQT917566:EQU917566 FAP917566:FAQ917566 FKL917566:FKM917566 FUH917566:FUI917566 GED917566:GEE917566 GNZ917566:GOA917566 GXV917566:GXW917566 HHR917566:HHS917566 HRN917566:HRO917566 IBJ917566:IBK917566 ILF917566:ILG917566 IVB917566:IVC917566 JEX917566:JEY917566 JOT917566:JOU917566 JYP917566:JYQ917566 KIL917566:KIM917566 KSH917566:KSI917566 LCD917566:LCE917566 LLZ917566:LMA917566 LVV917566:LVW917566 MFR917566:MFS917566 MPN917566:MPO917566 MZJ917566:MZK917566 NJF917566:NJG917566 NTB917566:NTC917566 OCX917566:OCY917566 OMT917566:OMU917566 OWP917566:OWQ917566 PGL917566:PGM917566 PQH917566:PQI917566 QAD917566:QAE917566 QJZ917566:QKA917566 QTV917566:QTW917566 RDR917566:RDS917566 RNN917566:RNO917566 RXJ917566:RXK917566 SHF917566:SHG917566 SRB917566:SRC917566 TAX917566:TAY917566 TKT917566:TKU917566 TUP917566:TUQ917566 UEL917566:UEM917566 UOH917566:UOI917566 UYD917566:UYE917566 VHZ917566:VIA917566 VRV917566:VRW917566 WBR917566:WBS917566 WLN917566:WLO917566 WVJ917566:WVK917566 B983102:C983102 IX983102:IY983102 ST983102:SU983102 ACP983102:ACQ983102 AML983102:AMM983102 AWH983102:AWI983102 BGD983102:BGE983102 BPZ983102:BQA983102 BZV983102:BZW983102 CJR983102:CJS983102 CTN983102:CTO983102 DDJ983102:DDK983102 DNF983102:DNG983102 DXB983102:DXC983102 EGX983102:EGY983102 EQT983102:EQU983102 FAP983102:FAQ983102 FKL983102:FKM983102 FUH983102:FUI983102 GED983102:GEE983102 GNZ983102:GOA983102 GXV983102:GXW983102 HHR983102:HHS983102 HRN983102:HRO983102 IBJ983102:IBK983102 ILF983102:ILG983102 IVB983102:IVC983102 JEX983102:JEY983102 JOT983102:JOU983102 JYP983102:JYQ983102 KIL983102:KIM983102 KSH983102:KSI983102 LCD983102:LCE983102 LLZ983102:LMA983102 LVV983102:LVW983102 MFR983102:MFS983102 MPN983102:MPO983102 MZJ983102:MZK983102 NJF983102:NJG983102 NTB983102:NTC983102 OCX983102:OCY983102 OMT983102:OMU983102 OWP983102:OWQ983102 PGL983102:PGM983102 PQH983102:PQI983102 QAD983102:QAE983102 QJZ983102:QKA983102 QTV983102:QTW983102 RDR983102:RDS983102 RNN983102:RNO983102 RXJ983102:RXK983102 SHF983102:SHG983102 SRB983102:SRC983102 TAX983102:TAY983102 TKT983102:TKU983102 TUP983102:TUQ983102 UEL983102:UEM983102 UOH983102:UOI983102 UYD983102:UYE983102 VHZ983102:VIA983102 VRV983102:VRW983102 WBR983102:WBS983102 WLN983102:WLO983102 B62:C62">
      <formula1>$V$52:$V$60</formula1>
    </dataValidation>
    <dataValidation type="list" allowBlank="1" sqref="WVJ983101:WVK98310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B65597:C65597 IX65597:IY65597 ST65597:SU65597 ACP65597:ACQ65597 AML65597:AMM65597 AWH65597:AWI65597 BGD65597:BGE65597 BPZ65597:BQA65597 BZV65597:BZW65597 CJR65597:CJS65597 CTN65597:CTO65597 DDJ65597:DDK65597 DNF65597:DNG65597 DXB65597:DXC65597 EGX65597:EGY65597 EQT65597:EQU65597 FAP65597:FAQ65597 FKL65597:FKM65597 FUH65597:FUI65597 GED65597:GEE65597 GNZ65597:GOA65597 GXV65597:GXW65597 HHR65597:HHS65597 HRN65597:HRO65597 IBJ65597:IBK65597 ILF65597:ILG65597 IVB65597:IVC65597 JEX65597:JEY65597 JOT65597:JOU65597 JYP65597:JYQ65597 KIL65597:KIM65597 KSH65597:KSI65597 LCD65597:LCE65597 LLZ65597:LMA65597 LVV65597:LVW65597 MFR65597:MFS65597 MPN65597:MPO65597 MZJ65597:MZK65597 NJF65597:NJG65597 NTB65597:NTC65597 OCX65597:OCY65597 OMT65597:OMU65597 OWP65597:OWQ65597 PGL65597:PGM65597 PQH65597:PQI65597 QAD65597:QAE65597 QJZ65597:QKA65597 QTV65597:QTW65597 RDR65597:RDS65597 RNN65597:RNO65597 RXJ65597:RXK65597 SHF65597:SHG65597 SRB65597:SRC65597 TAX65597:TAY65597 TKT65597:TKU65597 TUP65597:TUQ65597 UEL65597:UEM65597 UOH65597:UOI65597 UYD65597:UYE65597 VHZ65597:VIA65597 VRV65597:VRW65597 WBR65597:WBS65597 WLN65597:WLO65597 WVJ65597:WVK65597 B131133:C131133 IX131133:IY131133 ST131133:SU131133 ACP131133:ACQ131133 AML131133:AMM131133 AWH131133:AWI131133 BGD131133:BGE131133 BPZ131133:BQA131133 BZV131133:BZW131133 CJR131133:CJS131133 CTN131133:CTO131133 DDJ131133:DDK131133 DNF131133:DNG131133 DXB131133:DXC131133 EGX131133:EGY131133 EQT131133:EQU131133 FAP131133:FAQ131133 FKL131133:FKM131133 FUH131133:FUI131133 GED131133:GEE131133 GNZ131133:GOA131133 GXV131133:GXW131133 HHR131133:HHS131133 HRN131133:HRO131133 IBJ131133:IBK131133 ILF131133:ILG131133 IVB131133:IVC131133 JEX131133:JEY131133 JOT131133:JOU131133 JYP131133:JYQ131133 KIL131133:KIM131133 KSH131133:KSI131133 LCD131133:LCE131133 LLZ131133:LMA131133 LVV131133:LVW131133 MFR131133:MFS131133 MPN131133:MPO131133 MZJ131133:MZK131133 NJF131133:NJG131133 NTB131133:NTC131133 OCX131133:OCY131133 OMT131133:OMU131133 OWP131133:OWQ131133 PGL131133:PGM131133 PQH131133:PQI131133 QAD131133:QAE131133 QJZ131133:QKA131133 QTV131133:QTW131133 RDR131133:RDS131133 RNN131133:RNO131133 RXJ131133:RXK131133 SHF131133:SHG131133 SRB131133:SRC131133 TAX131133:TAY131133 TKT131133:TKU131133 TUP131133:TUQ131133 UEL131133:UEM131133 UOH131133:UOI131133 UYD131133:UYE131133 VHZ131133:VIA131133 VRV131133:VRW131133 WBR131133:WBS131133 WLN131133:WLO131133 WVJ131133:WVK131133 B196669:C196669 IX196669:IY196669 ST196669:SU196669 ACP196669:ACQ196669 AML196669:AMM196669 AWH196669:AWI196669 BGD196669:BGE196669 BPZ196669:BQA196669 BZV196669:BZW196669 CJR196669:CJS196669 CTN196669:CTO196669 DDJ196669:DDK196669 DNF196669:DNG196669 DXB196669:DXC196669 EGX196669:EGY196669 EQT196669:EQU196669 FAP196669:FAQ196669 FKL196669:FKM196669 FUH196669:FUI196669 GED196669:GEE196669 GNZ196669:GOA196669 GXV196669:GXW196669 HHR196669:HHS196669 HRN196669:HRO196669 IBJ196669:IBK196669 ILF196669:ILG196669 IVB196669:IVC196669 JEX196669:JEY196669 JOT196669:JOU196669 JYP196669:JYQ196669 KIL196669:KIM196669 KSH196669:KSI196669 LCD196669:LCE196669 LLZ196669:LMA196669 LVV196669:LVW196669 MFR196669:MFS196669 MPN196669:MPO196669 MZJ196669:MZK196669 NJF196669:NJG196669 NTB196669:NTC196669 OCX196669:OCY196669 OMT196669:OMU196669 OWP196669:OWQ196669 PGL196669:PGM196669 PQH196669:PQI196669 QAD196669:QAE196669 QJZ196669:QKA196669 QTV196669:QTW196669 RDR196669:RDS196669 RNN196669:RNO196669 RXJ196669:RXK196669 SHF196669:SHG196669 SRB196669:SRC196669 TAX196669:TAY196669 TKT196669:TKU196669 TUP196669:TUQ196669 UEL196669:UEM196669 UOH196669:UOI196669 UYD196669:UYE196669 VHZ196669:VIA196669 VRV196669:VRW196669 WBR196669:WBS196669 WLN196669:WLO196669 WVJ196669:WVK196669 B262205:C262205 IX262205:IY262205 ST262205:SU262205 ACP262205:ACQ262205 AML262205:AMM262205 AWH262205:AWI262205 BGD262205:BGE262205 BPZ262205:BQA262205 BZV262205:BZW262205 CJR262205:CJS262205 CTN262205:CTO262205 DDJ262205:DDK262205 DNF262205:DNG262205 DXB262205:DXC262205 EGX262205:EGY262205 EQT262205:EQU262205 FAP262205:FAQ262205 FKL262205:FKM262205 FUH262205:FUI262205 GED262205:GEE262205 GNZ262205:GOA262205 GXV262205:GXW262205 HHR262205:HHS262205 HRN262205:HRO262205 IBJ262205:IBK262205 ILF262205:ILG262205 IVB262205:IVC262205 JEX262205:JEY262205 JOT262205:JOU262205 JYP262205:JYQ262205 KIL262205:KIM262205 KSH262205:KSI262205 LCD262205:LCE262205 LLZ262205:LMA262205 LVV262205:LVW262205 MFR262205:MFS262205 MPN262205:MPO262205 MZJ262205:MZK262205 NJF262205:NJG262205 NTB262205:NTC262205 OCX262205:OCY262205 OMT262205:OMU262205 OWP262205:OWQ262205 PGL262205:PGM262205 PQH262205:PQI262205 QAD262205:QAE262205 QJZ262205:QKA262205 QTV262205:QTW262205 RDR262205:RDS262205 RNN262205:RNO262205 RXJ262205:RXK262205 SHF262205:SHG262205 SRB262205:SRC262205 TAX262205:TAY262205 TKT262205:TKU262205 TUP262205:TUQ262205 UEL262205:UEM262205 UOH262205:UOI262205 UYD262205:UYE262205 VHZ262205:VIA262205 VRV262205:VRW262205 WBR262205:WBS262205 WLN262205:WLO262205 WVJ262205:WVK262205 B327741:C327741 IX327741:IY327741 ST327741:SU327741 ACP327741:ACQ327741 AML327741:AMM327741 AWH327741:AWI327741 BGD327741:BGE327741 BPZ327741:BQA327741 BZV327741:BZW327741 CJR327741:CJS327741 CTN327741:CTO327741 DDJ327741:DDK327741 DNF327741:DNG327741 DXB327741:DXC327741 EGX327741:EGY327741 EQT327741:EQU327741 FAP327741:FAQ327741 FKL327741:FKM327741 FUH327741:FUI327741 GED327741:GEE327741 GNZ327741:GOA327741 GXV327741:GXW327741 HHR327741:HHS327741 HRN327741:HRO327741 IBJ327741:IBK327741 ILF327741:ILG327741 IVB327741:IVC327741 JEX327741:JEY327741 JOT327741:JOU327741 JYP327741:JYQ327741 KIL327741:KIM327741 KSH327741:KSI327741 LCD327741:LCE327741 LLZ327741:LMA327741 LVV327741:LVW327741 MFR327741:MFS327741 MPN327741:MPO327741 MZJ327741:MZK327741 NJF327741:NJG327741 NTB327741:NTC327741 OCX327741:OCY327741 OMT327741:OMU327741 OWP327741:OWQ327741 PGL327741:PGM327741 PQH327741:PQI327741 QAD327741:QAE327741 QJZ327741:QKA327741 QTV327741:QTW327741 RDR327741:RDS327741 RNN327741:RNO327741 RXJ327741:RXK327741 SHF327741:SHG327741 SRB327741:SRC327741 TAX327741:TAY327741 TKT327741:TKU327741 TUP327741:TUQ327741 UEL327741:UEM327741 UOH327741:UOI327741 UYD327741:UYE327741 VHZ327741:VIA327741 VRV327741:VRW327741 WBR327741:WBS327741 WLN327741:WLO327741 WVJ327741:WVK327741 B393277:C393277 IX393277:IY393277 ST393277:SU393277 ACP393277:ACQ393277 AML393277:AMM393277 AWH393277:AWI393277 BGD393277:BGE393277 BPZ393277:BQA393277 BZV393277:BZW393277 CJR393277:CJS393277 CTN393277:CTO393277 DDJ393277:DDK393277 DNF393277:DNG393277 DXB393277:DXC393277 EGX393277:EGY393277 EQT393277:EQU393277 FAP393277:FAQ393277 FKL393277:FKM393277 FUH393277:FUI393277 GED393277:GEE393277 GNZ393277:GOA393277 GXV393277:GXW393277 HHR393277:HHS393277 HRN393277:HRO393277 IBJ393277:IBK393277 ILF393277:ILG393277 IVB393277:IVC393277 JEX393277:JEY393277 JOT393277:JOU393277 JYP393277:JYQ393277 KIL393277:KIM393277 KSH393277:KSI393277 LCD393277:LCE393277 LLZ393277:LMA393277 LVV393277:LVW393277 MFR393277:MFS393277 MPN393277:MPO393277 MZJ393277:MZK393277 NJF393277:NJG393277 NTB393277:NTC393277 OCX393277:OCY393277 OMT393277:OMU393277 OWP393277:OWQ393277 PGL393277:PGM393277 PQH393277:PQI393277 QAD393277:QAE393277 QJZ393277:QKA393277 QTV393277:QTW393277 RDR393277:RDS393277 RNN393277:RNO393277 RXJ393277:RXK393277 SHF393277:SHG393277 SRB393277:SRC393277 TAX393277:TAY393277 TKT393277:TKU393277 TUP393277:TUQ393277 UEL393277:UEM393277 UOH393277:UOI393277 UYD393277:UYE393277 VHZ393277:VIA393277 VRV393277:VRW393277 WBR393277:WBS393277 WLN393277:WLO393277 WVJ393277:WVK393277 B458813:C458813 IX458813:IY458813 ST458813:SU458813 ACP458813:ACQ458813 AML458813:AMM458813 AWH458813:AWI458813 BGD458813:BGE458813 BPZ458813:BQA458813 BZV458813:BZW458813 CJR458813:CJS458813 CTN458813:CTO458813 DDJ458813:DDK458813 DNF458813:DNG458813 DXB458813:DXC458813 EGX458813:EGY458813 EQT458813:EQU458813 FAP458813:FAQ458813 FKL458813:FKM458813 FUH458813:FUI458813 GED458813:GEE458813 GNZ458813:GOA458813 GXV458813:GXW458813 HHR458813:HHS458813 HRN458813:HRO458813 IBJ458813:IBK458813 ILF458813:ILG458813 IVB458813:IVC458813 JEX458813:JEY458813 JOT458813:JOU458813 JYP458813:JYQ458813 KIL458813:KIM458813 KSH458813:KSI458813 LCD458813:LCE458813 LLZ458813:LMA458813 LVV458813:LVW458813 MFR458813:MFS458813 MPN458813:MPO458813 MZJ458813:MZK458813 NJF458813:NJG458813 NTB458813:NTC458813 OCX458813:OCY458813 OMT458813:OMU458813 OWP458813:OWQ458813 PGL458813:PGM458813 PQH458813:PQI458813 QAD458813:QAE458813 QJZ458813:QKA458813 QTV458813:QTW458813 RDR458813:RDS458813 RNN458813:RNO458813 RXJ458813:RXK458813 SHF458813:SHG458813 SRB458813:SRC458813 TAX458813:TAY458813 TKT458813:TKU458813 TUP458813:TUQ458813 UEL458813:UEM458813 UOH458813:UOI458813 UYD458813:UYE458813 VHZ458813:VIA458813 VRV458813:VRW458813 WBR458813:WBS458813 WLN458813:WLO458813 WVJ458813:WVK458813 B524349:C524349 IX524349:IY524349 ST524349:SU524349 ACP524349:ACQ524349 AML524349:AMM524349 AWH524349:AWI524349 BGD524349:BGE524349 BPZ524349:BQA524349 BZV524349:BZW524349 CJR524349:CJS524349 CTN524349:CTO524349 DDJ524349:DDK524349 DNF524349:DNG524349 DXB524349:DXC524349 EGX524349:EGY524349 EQT524349:EQU524349 FAP524349:FAQ524349 FKL524349:FKM524349 FUH524349:FUI524349 GED524349:GEE524349 GNZ524349:GOA524349 GXV524349:GXW524349 HHR524349:HHS524349 HRN524349:HRO524349 IBJ524349:IBK524349 ILF524349:ILG524349 IVB524349:IVC524349 JEX524349:JEY524349 JOT524349:JOU524349 JYP524349:JYQ524349 KIL524349:KIM524349 KSH524349:KSI524349 LCD524349:LCE524349 LLZ524349:LMA524349 LVV524349:LVW524349 MFR524349:MFS524349 MPN524349:MPO524349 MZJ524349:MZK524349 NJF524349:NJG524349 NTB524349:NTC524349 OCX524349:OCY524349 OMT524349:OMU524349 OWP524349:OWQ524349 PGL524349:PGM524349 PQH524349:PQI524349 QAD524349:QAE524349 QJZ524349:QKA524349 QTV524349:QTW524349 RDR524349:RDS524349 RNN524349:RNO524349 RXJ524349:RXK524349 SHF524349:SHG524349 SRB524349:SRC524349 TAX524349:TAY524349 TKT524349:TKU524349 TUP524349:TUQ524349 UEL524349:UEM524349 UOH524349:UOI524349 UYD524349:UYE524349 VHZ524349:VIA524349 VRV524349:VRW524349 WBR524349:WBS524349 WLN524349:WLO524349 WVJ524349:WVK524349 B589885:C589885 IX589885:IY589885 ST589885:SU589885 ACP589885:ACQ589885 AML589885:AMM589885 AWH589885:AWI589885 BGD589885:BGE589885 BPZ589885:BQA589885 BZV589885:BZW589885 CJR589885:CJS589885 CTN589885:CTO589885 DDJ589885:DDK589885 DNF589885:DNG589885 DXB589885:DXC589885 EGX589885:EGY589885 EQT589885:EQU589885 FAP589885:FAQ589885 FKL589885:FKM589885 FUH589885:FUI589885 GED589885:GEE589885 GNZ589885:GOA589885 GXV589885:GXW589885 HHR589885:HHS589885 HRN589885:HRO589885 IBJ589885:IBK589885 ILF589885:ILG589885 IVB589885:IVC589885 JEX589885:JEY589885 JOT589885:JOU589885 JYP589885:JYQ589885 KIL589885:KIM589885 KSH589885:KSI589885 LCD589885:LCE589885 LLZ589885:LMA589885 LVV589885:LVW589885 MFR589885:MFS589885 MPN589885:MPO589885 MZJ589885:MZK589885 NJF589885:NJG589885 NTB589885:NTC589885 OCX589885:OCY589885 OMT589885:OMU589885 OWP589885:OWQ589885 PGL589885:PGM589885 PQH589885:PQI589885 QAD589885:QAE589885 QJZ589885:QKA589885 QTV589885:QTW589885 RDR589885:RDS589885 RNN589885:RNO589885 RXJ589885:RXK589885 SHF589885:SHG589885 SRB589885:SRC589885 TAX589885:TAY589885 TKT589885:TKU589885 TUP589885:TUQ589885 UEL589885:UEM589885 UOH589885:UOI589885 UYD589885:UYE589885 VHZ589885:VIA589885 VRV589885:VRW589885 WBR589885:WBS589885 WLN589885:WLO589885 WVJ589885:WVK589885 B655421:C655421 IX655421:IY655421 ST655421:SU655421 ACP655421:ACQ655421 AML655421:AMM655421 AWH655421:AWI655421 BGD655421:BGE655421 BPZ655421:BQA655421 BZV655421:BZW655421 CJR655421:CJS655421 CTN655421:CTO655421 DDJ655421:DDK655421 DNF655421:DNG655421 DXB655421:DXC655421 EGX655421:EGY655421 EQT655421:EQU655421 FAP655421:FAQ655421 FKL655421:FKM655421 FUH655421:FUI655421 GED655421:GEE655421 GNZ655421:GOA655421 GXV655421:GXW655421 HHR655421:HHS655421 HRN655421:HRO655421 IBJ655421:IBK655421 ILF655421:ILG655421 IVB655421:IVC655421 JEX655421:JEY655421 JOT655421:JOU655421 JYP655421:JYQ655421 KIL655421:KIM655421 KSH655421:KSI655421 LCD655421:LCE655421 LLZ655421:LMA655421 LVV655421:LVW655421 MFR655421:MFS655421 MPN655421:MPO655421 MZJ655421:MZK655421 NJF655421:NJG655421 NTB655421:NTC655421 OCX655421:OCY655421 OMT655421:OMU655421 OWP655421:OWQ655421 PGL655421:PGM655421 PQH655421:PQI655421 QAD655421:QAE655421 QJZ655421:QKA655421 QTV655421:QTW655421 RDR655421:RDS655421 RNN655421:RNO655421 RXJ655421:RXK655421 SHF655421:SHG655421 SRB655421:SRC655421 TAX655421:TAY655421 TKT655421:TKU655421 TUP655421:TUQ655421 UEL655421:UEM655421 UOH655421:UOI655421 UYD655421:UYE655421 VHZ655421:VIA655421 VRV655421:VRW655421 WBR655421:WBS655421 WLN655421:WLO655421 WVJ655421:WVK655421 B720957:C720957 IX720957:IY720957 ST720957:SU720957 ACP720957:ACQ720957 AML720957:AMM720957 AWH720957:AWI720957 BGD720957:BGE720957 BPZ720957:BQA720957 BZV720957:BZW720957 CJR720957:CJS720957 CTN720957:CTO720957 DDJ720957:DDK720957 DNF720957:DNG720957 DXB720957:DXC720957 EGX720957:EGY720957 EQT720957:EQU720957 FAP720957:FAQ720957 FKL720957:FKM720957 FUH720957:FUI720957 GED720957:GEE720957 GNZ720957:GOA720957 GXV720957:GXW720957 HHR720957:HHS720957 HRN720957:HRO720957 IBJ720957:IBK720957 ILF720957:ILG720957 IVB720957:IVC720957 JEX720957:JEY720957 JOT720957:JOU720957 JYP720957:JYQ720957 KIL720957:KIM720957 KSH720957:KSI720957 LCD720957:LCE720957 LLZ720957:LMA720957 LVV720957:LVW720957 MFR720957:MFS720957 MPN720957:MPO720957 MZJ720957:MZK720957 NJF720957:NJG720957 NTB720957:NTC720957 OCX720957:OCY720957 OMT720957:OMU720957 OWP720957:OWQ720957 PGL720957:PGM720957 PQH720957:PQI720957 QAD720957:QAE720957 QJZ720957:QKA720957 QTV720957:QTW720957 RDR720957:RDS720957 RNN720957:RNO720957 RXJ720957:RXK720957 SHF720957:SHG720957 SRB720957:SRC720957 TAX720957:TAY720957 TKT720957:TKU720957 TUP720957:TUQ720957 UEL720957:UEM720957 UOH720957:UOI720957 UYD720957:UYE720957 VHZ720957:VIA720957 VRV720957:VRW720957 WBR720957:WBS720957 WLN720957:WLO720957 WVJ720957:WVK720957 B786493:C786493 IX786493:IY786493 ST786493:SU786493 ACP786493:ACQ786493 AML786493:AMM786493 AWH786493:AWI786493 BGD786493:BGE786493 BPZ786493:BQA786493 BZV786493:BZW786493 CJR786493:CJS786493 CTN786493:CTO786493 DDJ786493:DDK786493 DNF786493:DNG786493 DXB786493:DXC786493 EGX786493:EGY786493 EQT786493:EQU786493 FAP786493:FAQ786493 FKL786493:FKM786493 FUH786493:FUI786493 GED786493:GEE786493 GNZ786493:GOA786493 GXV786493:GXW786493 HHR786493:HHS786493 HRN786493:HRO786493 IBJ786493:IBK786493 ILF786493:ILG786493 IVB786493:IVC786493 JEX786493:JEY786493 JOT786493:JOU786493 JYP786493:JYQ786493 KIL786493:KIM786493 KSH786493:KSI786493 LCD786493:LCE786493 LLZ786493:LMA786493 LVV786493:LVW786493 MFR786493:MFS786493 MPN786493:MPO786493 MZJ786493:MZK786493 NJF786493:NJG786493 NTB786493:NTC786493 OCX786493:OCY786493 OMT786493:OMU786493 OWP786493:OWQ786493 PGL786493:PGM786493 PQH786493:PQI786493 QAD786493:QAE786493 QJZ786493:QKA786493 QTV786493:QTW786493 RDR786493:RDS786493 RNN786493:RNO786493 RXJ786493:RXK786493 SHF786493:SHG786493 SRB786493:SRC786493 TAX786493:TAY786493 TKT786493:TKU786493 TUP786493:TUQ786493 UEL786493:UEM786493 UOH786493:UOI786493 UYD786493:UYE786493 VHZ786493:VIA786493 VRV786493:VRW786493 WBR786493:WBS786493 WLN786493:WLO786493 WVJ786493:WVK786493 B852029:C852029 IX852029:IY852029 ST852029:SU852029 ACP852029:ACQ852029 AML852029:AMM852029 AWH852029:AWI852029 BGD852029:BGE852029 BPZ852029:BQA852029 BZV852029:BZW852029 CJR852029:CJS852029 CTN852029:CTO852029 DDJ852029:DDK852029 DNF852029:DNG852029 DXB852029:DXC852029 EGX852029:EGY852029 EQT852029:EQU852029 FAP852029:FAQ852029 FKL852029:FKM852029 FUH852029:FUI852029 GED852029:GEE852029 GNZ852029:GOA852029 GXV852029:GXW852029 HHR852029:HHS852029 HRN852029:HRO852029 IBJ852029:IBK852029 ILF852029:ILG852029 IVB852029:IVC852029 JEX852029:JEY852029 JOT852029:JOU852029 JYP852029:JYQ852029 KIL852029:KIM852029 KSH852029:KSI852029 LCD852029:LCE852029 LLZ852029:LMA852029 LVV852029:LVW852029 MFR852029:MFS852029 MPN852029:MPO852029 MZJ852029:MZK852029 NJF852029:NJG852029 NTB852029:NTC852029 OCX852029:OCY852029 OMT852029:OMU852029 OWP852029:OWQ852029 PGL852029:PGM852029 PQH852029:PQI852029 QAD852029:QAE852029 QJZ852029:QKA852029 QTV852029:QTW852029 RDR852029:RDS852029 RNN852029:RNO852029 RXJ852029:RXK852029 SHF852029:SHG852029 SRB852029:SRC852029 TAX852029:TAY852029 TKT852029:TKU852029 TUP852029:TUQ852029 UEL852029:UEM852029 UOH852029:UOI852029 UYD852029:UYE852029 VHZ852029:VIA852029 VRV852029:VRW852029 WBR852029:WBS852029 WLN852029:WLO852029 WVJ852029:WVK852029 B917565:C917565 IX917565:IY917565 ST917565:SU917565 ACP917565:ACQ917565 AML917565:AMM917565 AWH917565:AWI917565 BGD917565:BGE917565 BPZ917565:BQA917565 BZV917565:BZW917565 CJR917565:CJS917565 CTN917565:CTO917565 DDJ917565:DDK917565 DNF917565:DNG917565 DXB917565:DXC917565 EGX917565:EGY917565 EQT917565:EQU917565 FAP917565:FAQ917565 FKL917565:FKM917565 FUH917565:FUI917565 GED917565:GEE917565 GNZ917565:GOA917565 GXV917565:GXW917565 HHR917565:HHS917565 HRN917565:HRO917565 IBJ917565:IBK917565 ILF917565:ILG917565 IVB917565:IVC917565 JEX917565:JEY917565 JOT917565:JOU917565 JYP917565:JYQ917565 KIL917565:KIM917565 KSH917565:KSI917565 LCD917565:LCE917565 LLZ917565:LMA917565 LVV917565:LVW917565 MFR917565:MFS917565 MPN917565:MPO917565 MZJ917565:MZK917565 NJF917565:NJG917565 NTB917565:NTC917565 OCX917565:OCY917565 OMT917565:OMU917565 OWP917565:OWQ917565 PGL917565:PGM917565 PQH917565:PQI917565 QAD917565:QAE917565 QJZ917565:QKA917565 QTV917565:QTW917565 RDR917565:RDS917565 RNN917565:RNO917565 RXJ917565:RXK917565 SHF917565:SHG917565 SRB917565:SRC917565 TAX917565:TAY917565 TKT917565:TKU917565 TUP917565:TUQ917565 UEL917565:UEM917565 UOH917565:UOI917565 UYD917565:UYE917565 VHZ917565:VIA917565 VRV917565:VRW917565 WBR917565:WBS917565 WLN917565:WLO917565 WVJ917565:WVK917565 B983101:C983101 IX983101:IY983101 ST983101:SU983101 ACP983101:ACQ983101 AML983101:AMM983101 AWH983101:AWI983101 BGD983101:BGE983101 BPZ983101:BQA983101 BZV983101:BZW983101 CJR983101:CJS983101 CTN983101:CTO983101 DDJ983101:DDK983101 DNF983101:DNG983101 DXB983101:DXC983101 EGX983101:EGY983101 EQT983101:EQU983101 FAP983101:FAQ983101 FKL983101:FKM983101 FUH983101:FUI983101 GED983101:GEE983101 GNZ983101:GOA983101 GXV983101:GXW983101 HHR983101:HHS983101 HRN983101:HRO983101 IBJ983101:IBK983101 ILF983101:ILG983101 IVB983101:IVC983101 JEX983101:JEY983101 JOT983101:JOU983101 JYP983101:JYQ983101 KIL983101:KIM983101 KSH983101:KSI983101 LCD983101:LCE983101 LLZ983101:LMA983101 LVV983101:LVW983101 MFR983101:MFS983101 MPN983101:MPO983101 MZJ983101:MZK983101 NJF983101:NJG983101 NTB983101:NTC983101 OCX983101:OCY983101 OMT983101:OMU983101 OWP983101:OWQ983101 PGL983101:PGM983101 PQH983101:PQI983101 QAD983101:QAE983101 QJZ983101:QKA983101 QTV983101:QTW983101 RDR983101:RDS983101 RNN983101:RNO983101 RXJ983101:RXK983101 SHF983101:SHG983101 SRB983101:SRC983101 TAX983101:TAY983101 TKT983101:TKU983101 TUP983101:TUQ983101 UEL983101:UEM983101 UOH983101:UOI983101 UYD983101:UYE983101 VHZ983101:VIA983101 VRV983101:VRW983101 WBR983101:WBS983101 WLN983101:WLO983101 B61:C61">
      <formula1>$U$52:$U$55</formula1>
    </dataValidation>
    <dataValidation type="list" allowBlank="1" sqref="WVJ983100:WVK983100 IX60:IY60 ST60:SU60 ACP60:ACQ60 AML60:AMM60 AWH60:AWI60 BGD60:BGE60 BPZ60:BQA60 BZV60:BZW60 CJR60:CJS60 CTN60:CTO60 DDJ60:DDK60 DNF60:DNG60 DXB60:DXC60 EGX60:EGY60 EQT60:EQU60 FAP60:FAQ60 FKL60:FKM60 FUH60:FUI60 GED60:GEE60 GNZ60:GOA60 GXV60:GXW60 HHR60:HHS60 HRN60:HRO60 IBJ60:IBK60 ILF60:ILG60 IVB60:IVC60 JEX60:JEY60 JOT60:JOU60 JYP60:JYQ60 KIL60:KIM60 KSH60:KSI60 LCD60:LCE60 LLZ60:LMA60 LVV60:LVW60 MFR60:MFS60 MPN60:MPO60 MZJ60:MZK60 NJF60:NJG60 NTB60:NTC60 OCX60:OCY60 OMT60:OMU60 OWP60:OWQ60 PGL60:PGM60 PQH60:PQI60 QAD60:QAE60 QJZ60:QKA60 QTV60:QTW60 RDR60:RDS60 RNN60:RNO60 RXJ60:RXK60 SHF60:SHG60 SRB60:SRC60 TAX60:TAY60 TKT60:TKU60 TUP60:TUQ60 UEL60:UEM60 UOH60:UOI60 UYD60:UYE60 VHZ60:VIA60 VRV60:VRW60 WBR60:WBS60 WLN60:WLO60 WVJ60:WVK60 B65596:C65596 IX65596:IY65596 ST65596:SU65596 ACP65596:ACQ65596 AML65596:AMM65596 AWH65596:AWI65596 BGD65596:BGE65596 BPZ65596:BQA65596 BZV65596:BZW65596 CJR65596:CJS65596 CTN65596:CTO65596 DDJ65596:DDK65596 DNF65596:DNG65596 DXB65596:DXC65596 EGX65596:EGY65596 EQT65596:EQU65596 FAP65596:FAQ65596 FKL65596:FKM65596 FUH65596:FUI65596 GED65596:GEE65596 GNZ65596:GOA65596 GXV65596:GXW65596 HHR65596:HHS65596 HRN65596:HRO65596 IBJ65596:IBK65596 ILF65596:ILG65596 IVB65596:IVC65596 JEX65596:JEY65596 JOT65596:JOU65596 JYP65596:JYQ65596 KIL65596:KIM65596 KSH65596:KSI65596 LCD65596:LCE65596 LLZ65596:LMA65596 LVV65596:LVW65596 MFR65596:MFS65596 MPN65596:MPO65596 MZJ65596:MZK65596 NJF65596:NJG65596 NTB65596:NTC65596 OCX65596:OCY65596 OMT65596:OMU65596 OWP65596:OWQ65596 PGL65596:PGM65596 PQH65596:PQI65596 QAD65596:QAE65596 QJZ65596:QKA65596 QTV65596:QTW65596 RDR65596:RDS65596 RNN65596:RNO65596 RXJ65596:RXK65596 SHF65596:SHG65596 SRB65596:SRC65596 TAX65596:TAY65596 TKT65596:TKU65596 TUP65596:TUQ65596 UEL65596:UEM65596 UOH65596:UOI65596 UYD65596:UYE65596 VHZ65596:VIA65596 VRV65596:VRW65596 WBR65596:WBS65596 WLN65596:WLO65596 WVJ65596:WVK65596 B131132:C131132 IX131132:IY131132 ST131132:SU131132 ACP131132:ACQ131132 AML131132:AMM131132 AWH131132:AWI131132 BGD131132:BGE131132 BPZ131132:BQA131132 BZV131132:BZW131132 CJR131132:CJS131132 CTN131132:CTO131132 DDJ131132:DDK131132 DNF131132:DNG131132 DXB131132:DXC131132 EGX131132:EGY131132 EQT131132:EQU131132 FAP131132:FAQ131132 FKL131132:FKM131132 FUH131132:FUI131132 GED131132:GEE131132 GNZ131132:GOA131132 GXV131132:GXW131132 HHR131132:HHS131132 HRN131132:HRO131132 IBJ131132:IBK131132 ILF131132:ILG131132 IVB131132:IVC131132 JEX131132:JEY131132 JOT131132:JOU131132 JYP131132:JYQ131132 KIL131132:KIM131132 KSH131132:KSI131132 LCD131132:LCE131132 LLZ131132:LMA131132 LVV131132:LVW131132 MFR131132:MFS131132 MPN131132:MPO131132 MZJ131132:MZK131132 NJF131132:NJG131132 NTB131132:NTC131132 OCX131132:OCY131132 OMT131132:OMU131132 OWP131132:OWQ131132 PGL131132:PGM131132 PQH131132:PQI131132 QAD131132:QAE131132 QJZ131132:QKA131132 QTV131132:QTW131132 RDR131132:RDS131132 RNN131132:RNO131132 RXJ131132:RXK131132 SHF131132:SHG131132 SRB131132:SRC131132 TAX131132:TAY131132 TKT131132:TKU131132 TUP131132:TUQ131132 UEL131132:UEM131132 UOH131132:UOI131132 UYD131132:UYE131132 VHZ131132:VIA131132 VRV131132:VRW131132 WBR131132:WBS131132 WLN131132:WLO131132 WVJ131132:WVK131132 B196668:C196668 IX196668:IY196668 ST196668:SU196668 ACP196668:ACQ196668 AML196668:AMM196668 AWH196668:AWI196668 BGD196668:BGE196668 BPZ196668:BQA196668 BZV196668:BZW196668 CJR196668:CJS196668 CTN196668:CTO196668 DDJ196668:DDK196668 DNF196668:DNG196668 DXB196668:DXC196668 EGX196668:EGY196668 EQT196668:EQU196668 FAP196668:FAQ196668 FKL196668:FKM196668 FUH196668:FUI196668 GED196668:GEE196668 GNZ196668:GOA196668 GXV196668:GXW196668 HHR196668:HHS196668 HRN196668:HRO196668 IBJ196668:IBK196668 ILF196668:ILG196668 IVB196668:IVC196668 JEX196668:JEY196668 JOT196668:JOU196668 JYP196668:JYQ196668 KIL196668:KIM196668 KSH196668:KSI196668 LCD196668:LCE196668 LLZ196668:LMA196668 LVV196668:LVW196668 MFR196668:MFS196668 MPN196668:MPO196668 MZJ196668:MZK196668 NJF196668:NJG196668 NTB196668:NTC196668 OCX196668:OCY196668 OMT196668:OMU196668 OWP196668:OWQ196668 PGL196668:PGM196668 PQH196668:PQI196668 QAD196668:QAE196668 QJZ196668:QKA196668 QTV196668:QTW196668 RDR196668:RDS196668 RNN196668:RNO196668 RXJ196668:RXK196668 SHF196668:SHG196668 SRB196668:SRC196668 TAX196668:TAY196668 TKT196668:TKU196668 TUP196668:TUQ196668 UEL196668:UEM196668 UOH196668:UOI196668 UYD196668:UYE196668 VHZ196668:VIA196668 VRV196668:VRW196668 WBR196668:WBS196668 WLN196668:WLO196668 WVJ196668:WVK196668 B262204:C262204 IX262204:IY262204 ST262204:SU262204 ACP262204:ACQ262204 AML262204:AMM262204 AWH262204:AWI262204 BGD262204:BGE262204 BPZ262204:BQA262204 BZV262204:BZW262204 CJR262204:CJS262204 CTN262204:CTO262204 DDJ262204:DDK262204 DNF262204:DNG262204 DXB262204:DXC262204 EGX262204:EGY262204 EQT262204:EQU262204 FAP262204:FAQ262204 FKL262204:FKM262204 FUH262204:FUI262204 GED262204:GEE262204 GNZ262204:GOA262204 GXV262204:GXW262204 HHR262204:HHS262204 HRN262204:HRO262204 IBJ262204:IBK262204 ILF262204:ILG262204 IVB262204:IVC262204 JEX262204:JEY262204 JOT262204:JOU262204 JYP262204:JYQ262204 KIL262204:KIM262204 KSH262204:KSI262204 LCD262204:LCE262204 LLZ262204:LMA262204 LVV262204:LVW262204 MFR262204:MFS262204 MPN262204:MPO262204 MZJ262204:MZK262204 NJF262204:NJG262204 NTB262204:NTC262204 OCX262204:OCY262204 OMT262204:OMU262204 OWP262204:OWQ262204 PGL262204:PGM262204 PQH262204:PQI262204 QAD262204:QAE262204 QJZ262204:QKA262204 QTV262204:QTW262204 RDR262204:RDS262204 RNN262204:RNO262204 RXJ262204:RXK262204 SHF262204:SHG262204 SRB262204:SRC262204 TAX262204:TAY262204 TKT262204:TKU262204 TUP262204:TUQ262204 UEL262204:UEM262204 UOH262204:UOI262204 UYD262204:UYE262204 VHZ262204:VIA262204 VRV262204:VRW262204 WBR262204:WBS262204 WLN262204:WLO262204 WVJ262204:WVK262204 B327740:C327740 IX327740:IY327740 ST327740:SU327740 ACP327740:ACQ327740 AML327740:AMM327740 AWH327740:AWI327740 BGD327740:BGE327740 BPZ327740:BQA327740 BZV327740:BZW327740 CJR327740:CJS327740 CTN327740:CTO327740 DDJ327740:DDK327740 DNF327740:DNG327740 DXB327740:DXC327740 EGX327740:EGY327740 EQT327740:EQU327740 FAP327740:FAQ327740 FKL327740:FKM327740 FUH327740:FUI327740 GED327740:GEE327740 GNZ327740:GOA327740 GXV327740:GXW327740 HHR327740:HHS327740 HRN327740:HRO327740 IBJ327740:IBK327740 ILF327740:ILG327740 IVB327740:IVC327740 JEX327740:JEY327740 JOT327740:JOU327740 JYP327740:JYQ327740 KIL327740:KIM327740 KSH327740:KSI327740 LCD327740:LCE327740 LLZ327740:LMA327740 LVV327740:LVW327740 MFR327740:MFS327740 MPN327740:MPO327740 MZJ327740:MZK327740 NJF327740:NJG327740 NTB327740:NTC327740 OCX327740:OCY327740 OMT327740:OMU327740 OWP327740:OWQ327740 PGL327740:PGM327740 PQH327740:PQI327740 QAD327740:QAE327740 QJZ327740:QKA327740 QTV327740:QTW327740 RDR327740:RDS327740 RNN327740:RNO327740 RXJ327740:RXK327740 SHF327740:SHG327740 SRB327740:SRC327740 TAX327740:TAY327740 TKT327740:TKU327740 TUP327740:TUQ327740 UEL327740:UEM327740 UOH327740:UOI327740 UYD327740:UYE327740 VHZ327740:VIA327740 VRV327740:VRW327740 WBR327740:WBS327740 WLN327740:WLO327740 WVJ327740:WVK327740 B393276:C393276 IX393276:IY393276 ST393276:SU393276 ACP393276:ACQ393276 AML393276:AMM393276 AWH393276:AWI393276 BGD393276:BGE393276 BPZ393276:BQA393276 BZV393276:BZW393276 CJR393276:CJS393276 CTN393276:CTO393276 DDJ393276:DDK393276 DNF393276:DNG393276 DXB393276:DXC393276 EGX393276:EGY393276 EQT393276:EQU393276 FAP393276:FAQ393276 FKL393276:FKM393276 FUH393276:FUI393276 GED393276:GEE393276 GNZ393276:GOA393276 GXV393276:GXW393276 HHR393276:HHS393276 HRN393276:HRO393276 IBJ393276:IBK393276 ILF393276:ILG393276 IVB393276:IVC393276 JEX393276:JEY393276 JOT393276:JOU393276 JYP393276:JYQ393276 KIL393276:KIM393276 KSH393276:KSI393276 LCD393276:LCE393276 LLZ393276:LMA393276 LVV393276:LVW393276 MFR393276:MFS393276 MPN393276:MPO393276 MZJ393276:MZK393276 NJF393276:NJG393276 NTB393276:NTC393276 OCX393276:OCY393276 OMT393276:OMU393276 OWP393276:OWQ393276 PGL393276:PGM393276 PQH393276:PQI393276 QAD393276:QAE393276 QJZ393276:QKA393276 QTV393276:QTW393276 RDR393276:RDS393276 RNN393276:RNO393276 RXJ393276:RXK393276 SHF393276:SHG393276 SRB393276:SRC393276 TAX393276:TAY393276 TKT393276:TKU393276 TUP393276:TUQ393276 UEL393276:UEM393276 UOH393276:UOI393276 UYD393276:UYE393276 VHZ393276:VIA393276 VRV393276:VRW393276 WBR393276:WBS393276 WLN393276:WLO393276 WVJ393276:WVK393276 B458812:C458812 IX458812:IY458812 ST458812:SU458812 ACP458812:ACQ458812 AML458812:AMM458812 AWH458812:AWI458812 BGD458812:BGE458812 BPZ458812:BQA458812 BZV458812:BZW458812 CJR458812:CJS458812 CTN458812:CTO458812 DDJ458812:DDK458812 DNF458812:DNG458812 DXB458812:DXC458812 EGX458812:EGY458812 EQT458812:EQU458812 FAP458812:FAQ458812 FKL458812:FKM458812 FUH458812:FUI458812 GED458812:GEE458812 GNZ458812:GOA458812 GXV458812:GXW458812 HHR458812:HHS458812 HRN458812:HRO458812 IBJ458812:IBK458812 ILF458812:ILG458812 IVB458812:IVC458812 JEX458812:JEY458812 JOT458812:JOU458812 JYP458812:JYQ458812 KIL458812:KIM458812 KSH458812:KSI458812 LCD458812:LCE458812 LLZ458812:LMA458812 LVV458812:LVW458812 MFR458812:MFS458812 MPN458812:MPO458812 MZJ458812:MZK458812 NJF458812:NJG458812 NTB458812:NTC458812 OCX458812:OCY458812 OMT458812:OMU458812 OWP458812:OWQ458812 PGL458812:PGM458812 PQH458812:PQI458812 QAD458812:QAE458812 QJZ458812:QKA458812 QTV458812:QTW458812 RDR458812:RDS458812 RNN458812:RNO458812 RXJ458812:RXK458812 SHF458812:SHG458812 SRB458812:SRC458812 TAX458812:TAY458812 TKT458812:TKU458812 TUP458812:TUQ458812 UEL458812:UEM458812 UOH458812:UOI458812 UYD458812:UYE458812 VHZ458812:VIA458812 VRV458812:VRW458812 WBR458812:WBS458812 WLN458812:WLO458812 WVJ458812:WVK458812 B524348:C524348 IX524348:IY524348 ST524348:SU524348 ACP524348:ACQ524348 AML524348:AMM524348 AWH524348:AWI524348 BGD524348:BGE524348 BPZ524348:BQA524348 BZV524348:BZW524348 CJR524348:CJS524348 CTN524348:CTO524348 DDJ524348:DDK524348 DNF524348:DNG524348 DXB524348:DXC524348 EGX524348:EGY524348 EQT524348:EQU524348 FAP524348:FAQ524348 FKL524348:FKM524348 FUH524348:FUI524348 GED524348:GEE524348 GNZ524348:GOA524348 GXV524348:GXW524348 HHR524348:HHS524348 HRN524348:HRO524348 IBJ524348:IBK524348 ILF524348:ILG524348 IVB524348:IVC524348 JEX524348:JEY524348 JOT524348:JOU524348 JYP524348:JYQ524348 KIL524348:KIM524348 KSH524348:KSI524348 LCD524348:LCE524348 LLZ524348:LMA524348 LVV524348:LVW524348 MFR524348:MFS524348 MPN524348:MPO524348 MZJ524348:MZK524348 NJF524348:NJG524348 NTB524348:NTC524348 OCX524348:OCY524348 OMT524348:OMU524348 OWP524348:OWQ524348 PGL524348:PGM524348 PQH524348:PQI524348 QAD524348:QAE524348 QJZ524348:QKA524348 QTV524348:QTW524348 RDR524348:RDS524348 RNN524348:RNO524348 RXJ524348:RXK524348 SHF524348:SHG524348 SRB524348:SRC524348 TAX524348:TAY524348 TKT524348:TKU524348 TUP524348:TUQ524348 UEL524348:UEM524348 UOH524348:UOI524348 UYD524348:UYE524348 VHZ524348:VIA524348 VRV524348:VRW524348 WBR524348:WBS524348 WLN524348:WLO524348 WVJ524348:WVK524348 B589884:C589884 IX589884:IY589884 ST589884:SU589884 ACP589884:ACQ589884 AML589884:AMM589884 AWH589884:AWI589884 BGD589884:BGE589884 BPZ589884:BQA589884 BZV589884:BZW589884 CJR589884:CJS589884 CTN589884:CTO589884 DDJ589884:DDK589884 DNF589884:DNG589884 DXB589884:DXC589884 EGX589884:EGY589884 EQT589884:EQU589884 FAP589884:FAQ589884 FKL589884:FKM589884 FUH589884:FUI589884 GED589884:GEE589884 GNZ589884:GOA589884 GXV589884:GXW589884 HHR589884:HHS589884 HRN589884:HRO589884 IBJ589884:IBK589884 ILF589884:ILG589884 IVB589884:IVC589884 JEX589884:JEY589884 JOT589884:JOU589884 JYP589884:JYQ589884 KIL589884:KIM589884 KSH589884:KSI589884 LCD589884:LCE589884 LLZ589884:LMA589884 LVV589884:LVW589884 MFR589884:MFS589884 MPN589884:MPO589884 MZJ589884:MZK589884 NJF589884:NJG589884 NTB589884:NTC589884 OCX589884:OCY589884 OMT589884:OMU589884 OWP589884:OWQ589884 PGL589884:PGM589884 PQH589884:PQI589884 QAD589884:QAE589884 QJZ589884:QKA589884 QTV589884:QTW589884 RDR589884:RDS589884 RNN589884:RNO589884 RXJ589884:RXK589884 SHF589884:SHG589884 SRB589884:SRC589884 TAX589884:TAY589884 TKT589884:TKU589884 TUP589884:TUQ589884 UEL589884:UEM589884 UOH589884:UOI589884 UYD589884:UYE589884 VHZ589884:VIA589884 VRV589884:VRW589884 WBR589884:WBS589884 WLN589884:WLO589884 WVJ589884:WVK589884 B655420:C655420 IX655420:IY655420 ST655420:SU655420 ACP655420:ACQ655420 AML655420:AMM655420 AWH655420:AWI655420 BGD655420:BGE655420 BPZ655420:BQA655420 BZV655420:BZW655420 CJR655420:CJS655420 CTN655420:CTO655420 DDJ655420:DDK655420 DNF655420:DNG655420 DXB655420:DXC655420 EGX655420:EGY655420 EQT655420:EQU655420 FAP655420:FAQ655420 FKL655420:FKM655420 FUH655420:FUI655420 GED655420:GEE655420 GNZ655420:GOA655420 GXV655420:GXW655420 HHR655420:HHS655420 HRN655420:HRO655420 IBJ655420:IBK655420 ILF655420:ILG655420 IVB655420:IVC655420 JEX655420:JEY655420 JOT655420:JOU655420 JYP655420:JYQ655420 KIL655420:KIM655420 KSH655420:KSI655420 LCD655420:LCE655420 LLZ655420:LMA655420 LVV655420:LVW655420 MFR655420:MFS655420 MPN655420:MPO655420 MZJ655420:MZK655420 NJF655420:NJG655420 NTB655420:NTC655420 OCX655420:OCY655420 OMT655420:OMU655420 OWP655420:OWQ655420 PGL655420:PGM655420 PQH655420:PQI655420 QAD655420:QAE655420 QJZ655420:QKA655420 QTV655420:QTW655420 RDR655420:RDS655420 RNN655420:RNO655420 RXJ655420:RXK655420 SHF655420:SHG655420 SRB655420:SRC655420 TAX655420:TAY655420 TKT655420:TKU655420 TUP655420:TUQ655420 UEL655420:UEM655420 UOH655420:UOI655420 UYD655420:UYE655420 VHZ655420:VIA655420 VRV655420:VRW655420 WBR655420:WBS655420 WLN655420:WLO655420 WVJ655420:WVK655420 B720956:C720956 IX720956:IY720956 ST720956:SU720956 ACP720956:ACQ720956 AML720956:AMM720956 AWH720956:AWI720956 BGD720956:BGE720956 BPZ720956:BQA720956 BZV720956:BZW720956 CJR720956:CJS720956 CTN720956:CTO720956 DDJ720956:DDK720956 DNF720956:DNG720956 DXB720956:DXC720956 EGX720956:EGY720956 EQT720956:EQU720956 FAP720956:FAQ720956 FKL720956:FKM720956 FUH720956:FUI720956 GED720956:GEE720956 GNZ720956:GOA720956 GXV720956:GXW720956 HHR720956:HHS720956 HRN720956:HRO720956 IBJ720956:IBK720956 ILF720956:ILG720956 IVB720956:IVC720956 JEX720956:JEY720956 JOT720956:JOU720956 JYP720956:JYQ720956 KIL720956:KIM720956 KSH720956:KSI720956 LCD720956:LCE720956 LLZ720956:LMA720956 LVV720956:LVW720956 MFR720956:MFS720956 MPN720956:MPO720956 MZJ720956:MZK720956 NJF720956:NJG720956 NTB720956:NTC720956 OCX720956:OCY720956 OMT720956:OMU720956 OWP720956:OWQ720956 PGL720956:PGM720956 PQH720956:PQI720956 QAD720956:QAE720956 QJZ720956:QKA720956 QTV720956:QTW720956 RDR720956:RDS720956 RNN720956:RNO720956 RXJ720956:RXK720956 SHF720956:SHG720956 SRB720956:SRC720956 TAX720956:TAY720956 TKT720956:TKU720956 TUP720956:TUQ720956 UEL720956:UEM720956 UOH720956:UOI720956 UYD720956:UYE720956 VHZ720956:VIA720956 VRV720956:VRW720956 WBR720956:WBS720956 WLN720956:WLO720956 WVJ720956:WVK720956 B786492:C786492 IX786492:IY786492 ST786492:SU786492 ACP786492:ACQ786492 AML786492:AMM786492 AWH786492:AWI786492 BGD786492:BGE786492 BPZ786492:BQA786492 BZV786492:BZW786492 CJR786492:CJS786492 CTN786492:CTO786492 DDJ786492:DDK786492 DNF786492:DNG786492 DXB786492:DXC786492 EGX786492:EGY786492 EQT786492:EQU786492 FAP786492:FAQ786492 FKL786492:FKM786492 FUH786492:FUI786492 GED786492:GEE786492 GNZ786492:GOA786492 GXV786492:GXW786492 HHR786492:HHS786492 HRN786492:HRO786492 IBJ786492:IBK786492 ILF786492:ILG786492 IVB786492:IVC786492 JEX786492:JEY786492 JOT786492:JOU786492 JYP786492:JYQ786492 KIL786492:KIM786492 KSH786492:KSI786492 LCD786492:LCE786492 LLZ786492:LMA786492 LVV786492:LVW786492 MFR786492:MFS786492 MPN786492:MPO786492 MZJ786492:MZK786492 NJF786492:NJG786492 NTB786492:NTC786492 OCX786492:OCY786492 OMT786492:OMU786492 OWP786492:OWQ786492 PGL786492:PGM786492 PQH786492:PQI786492 QAD786492:QAE786492 QJZ786492:QKA786492 QTV786492:QTW786492 RDR786492:RDS786492 RNN786492:RNO786492 RXJ786492:RXK786492 SHF786492:SHG786492 SRB786492:SRC786492 TAX786492:TAY786492 TKT786492:TKU786492 TUP786492:TUQ786492 UEL786492:UEM786492 UOH786492:UOI786492 UYD786492:UYE786492 VHZ786492:VIA786492 VRV786492:VRW786492 WBR786492:WBS786492 WLN786492:WLO786492 WVJ786492:WVK786492 B852028:C852028 IX852028:IY852028 ST852028:SU852028 ACP852028:ACQ852028 AML852028:AMM852028 AWH852028:AWI852028 BGD852028:BGE852028 BPZ852028:BQA852028 BZV852028:BZW852028 CJR852028:CJS852028 CTN852028:CTO852028 DDJ852028:DDK852028 DNF852028:DNG852028 DXB852028:DXC852028 EGX852028:EGY852028 EQT852028:EQU852028 FAP852028:FAQ852028 FKL852028:FKM852028 FUH852028:FUI852028 GED852028:GEE852028 GNZ852028:GOA852028 GXV852028:GXW852028 HHR852028:HHS852028 HRN852028:HRO852028 IBJ852028:IBK852028 ILF852028:ILG852028 IVB852028:IVC852028 JEX852028:JEY852028 JOT852028:JOU852028 JYP852028:JYQ852028 KIL852028:KIM852028 KSH852028:KSI852028 LCD852028:LCE852028 LLZ852028:LMA852028 LVV852028:LVW852028 MFR852028:MFS852028 MPN852028:MPO852028 MZJ852028:MZK852028 NJF852028:NJG852028 NTB852028:NTC852028 OCX852028:OCY852028 OMT852028:OMU852028 OWP852028:OWQ852028 PGL852028:PGM852028 PQH852028:PQI852028 QAD852028:QAE852028 QJZ852028:QKA852028 QTV852028:QTW852028 RDR852028:RDS852028 RNN852028:RNO852028 RXJ852028:RXK852028 SHF852028:SHG852028 SRB852028:SRC852028 TAX852028:TAY852028 TKT852028:TKU852028 TUP852028:TUQ852028 UEL852028:UEM852028 UOH852028:UOI852028 UYD852028:UYE852028 VHZ852028:VIA852028 VRV852028:VRW852028 WBR852028:WBS852028 WLN852028:WLO852028 WVJ852028:WVK852028 B917564:C917564 IX917564:IY917564 ST917564:SU917564 ACP917564:ACQ917564 AML917564:AMM917564 AWH917564:AWI917564 BGD917564:BGE917564 BPZ917564:BQA917564 BZV917564:BZW917564 CJR917564:CJS917564 CTN917564:CTO917564 DDJ917564:DDK917564 DNF917564:DNG917564 DXB917564:DXC917564 EGX917564:EGY917564 EQT917564:EQU917564 FAP917564:FAQ917564 FKL917564:FKM917564 FUH917564:FUI917564 GED917564:GEE917564 GNZ917564:GOA917564 GXV917564:GXW917564 HHR917564:HHS917564 HRN917564:HRO917564 IBJ917564:IBK917564 ILF917564:ILG917564 IVB917564:IVC917564 JEX917564:JEY917564 JOT917564:JOU917564 JYP917564:JYQ917564 KIL917564:KIM917564 KSH917564:KSI917564 LCD917564:LCE917564 LLZ917564:LMA917564 LVV917564:LVW917564 MFR917564:MFS917564 MPN917564:MPO917564 MZJ917564:MZK917564 NJF917564:NJG917564 NTB917564:NTC917564 OCX917564:OCY917564 OMT917564:OMU917564 OWP917564:OWQ917564 PGL917564:PGM917564 PQH917564:PQI917564 QAD917564:QAE917564 QJZ917564:QKA917564 QTV917564:QTW917564 RDR917564:RDS917564 RNN917564:RNO917564 RXJ917564:RXK917564 SHF917564:SHG917564 SRB917564:SRC917564 TAX917564:TAY917564 TKT917564:TKU917564 TUP917564:TUQ917564 UEL917564:UEM917564 UOH917564:UOI917564 UYD917564:UYE917564 VHZ917564:VIA917564 VRV917564:VRW917564 WBR917564:WBS917564 WLN917564:WLO917564 WVJ917564:WVK917564 B983100:C983100 IX983100:IY983100 ST983100:SU983100 ACP983100:ACQ983100 AML983100:AMM983100 AWH983100:AWI983100 BGD983100:BGE983100 BPZ983100:BQA983100 BZV983100:BZW983100 CJR983100:CJS983100 CTN983100:CTO983100 DDJ983100:DDK983100 DNF983100:DNG983100 DXB983100:DXC983100 EGX983100:EGY983100 EQT983100:EQU983100 FAP983100:FAQ983100 FKL983100:FKM983100 FUH983100:FUI983100 GED983100:GEE983100 GNZ983100:GOA983100 GXV983100:GXW983100 HHR983100:HHS983100 HRN983100:HRO983100 IBJ983100:IBK983100 ILF983100:ILG983100 IVB983100:IVC983100 JEX983100:JEY983100 JOT983100:JOU983100 JYP983100:JYQ983100 KIL983100:KIM983100 KSH983100:KSI983100 LCD983100:LCE983100 LLZ983100:LMA983100 LVV983100:LVW983100 MFR983100:MFS983100 MPN983100:MPO983100 MZJ983100:MZK983100 NJF983100:NJG983100 NTB983100:NTC983100 OCX983100:OCY983100 OMT983100:OMU983100 OWP983100:OWQ983100 PGL983100:PGM983100 PQH983100:PQI983100 QAD983100:QAE983100 QJZ983100:QKA983100 QTV983100:QTW983100 RDR983100:RDS983100 RNN983100:RNO983100 RXJ983100:RXK983100 SHF983100:SHG983100 SRB983100:SRC983100 TAX983100:TAY983100 TKT983100:TKU983100 TUP983100:TUQ983100 UEL983100:UEM983100 UOH983100:UOI983100 UYD983100:UYE983100 VHZ983100:VIA983100 VRV983100:VRW983100 WBR983100:WBS983100 WLN983100:WLO983100 B60:C60">
      <formula1>$T$52:$T$55</formula1>
    </dataValidation>
    <dataValidation type="list" allowBlank="1" sqref="WVJ98309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B59">
      <formula1>$S$52:$S$54</formula1>
    </dataValidation>
    <dataValidation type="list" allowBlank="1" sqref="WVJ98309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B58">
      <formula1>$R$52:$R$55</formula1>
    </dataValidation>
    <dataValidation type="list" allowBlank="1" sqref="WVJ98309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B57">
      <formula1>$Q$52:$Q$56</formula1>
    </dataValidation>
    <dataValidation type="list" allowBlank="1" sqref="WVJ98309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B56">
      <formula1>$P$52:$P$56</formula1>
    </dataValidation>
    <dataValidation type="list" allowBlank="1" sqref="WVJ98309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B54">
      <formula1>$O$52:$O$55</formula1>
    </dataValidation>
    <dataValidation type="list" allowBlank="1" sqref="WVJ98309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B53">
      <formula1>$N$52:$N$53</formula1>
    </dataValidation>
    <dataValidation type="list" allowBlank="1" sqref="WVJ98309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B52">
      <formula1>$M$52:$M$55</formula1>
    </dataValidation>
    <dataValidation type="list" allowBlank="1" sqref="B15:C15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formula1>$S$11:$S$13</formula1>
    </dataValidation>
    <dataValidation type="list" allowBlank="1" sqref="WVK98308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C48">
      <formula1>$AF$36:$AF$39</formula1>
    </dataValidation>
    <dataValidation type="list" allowBlank="1" sqref="WVJ98308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B48">
      <formula1>$AE$36:$AE$38</formula1>
    </dataValidation>
    <dataValidation type="list" allowBlank="1" sqref="WVK98308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C47">
      <formula1>$AD$36:$AD$39</formula1>
    </dataValidation>
    <dataValidation type="list" allowBlank="1" sqref="WVJ98308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B47">
      <formula1>$AC$36:$AC$38</formula1>
    </dataValidation>
    <dataValidation type="list" allowBlank="1" sqref="WVK98308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C46">
      <formula1>$AB$36:$AB$39</formula1>
    </dataValidation>
    <dataValidation type="list" allowBlank="1" sqref="WVJ98308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B46">
      <formula1>$AA$36:$AA$38</formula1>
    </dataValidation>
    <dataValidation type="list" allowBlank="1" sqref="WVK98308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C45">
      <formula1>$Z$36:$Z$39</formula1>
    </dataValidation>
    <dataValidation type="list" allowBlank="1" sqref="WVJ98308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B45">
      <formula1>$Y$36:$Y$38</formula1>
    </dataValidation>
    <dataValidation type="list" allowBlank="1" sqref="WVK98308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C44">
      <formula1>$X$36:$X$39</formula1>
    </dataValidation>
    <dataValidation type="list" allowBlank="1" sqref="WVJ98308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B44">
      <formula1>$W$36:$W$38</formula1>
    </dataValidation>
    <dataValidation type="list" allowBlank="1" sqref="WVK98308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C43">
      <formula1>$V$36:$V$39</formula1>
    </dataValidation>
    <dataValidation type="list" allowBlank="1" sqref="WVJ98308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B43">
      <formula1>$U$36:$U$38</formula1>
    </dataValidation>
    <dataValidation type="list" allowBlank="1" sqref="WVK98308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C42">
      <formula1>$T$36:$T$39</formula1>
    </dataValidation>
    <dataValidation type="list" allowBlank="1" sqref="WVJ98308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B42">
      <formula1>$S$36:$S$38</formula1>
    </dataValidation>
    <dataValidation type="list" allowBlank="1" sqref="WVJ983079:WVK983079 IX39:IY39 ST39:SU39 ACP39:ACQ39 AML39:AMM39 AWH39:AWI39 BGD39:BGE39 BPZ39:BQA39 BZV39:BZW39 CJR39:CJS39 CTN39:CTO39 DDJ39:DDK39 DNF39:DNG39 DXB39:DXC39 EGX39:EGY39 EQT39:EQU39 FAP39:FAQ39 FKL39:FKM39 FUH39:FUI39 GED39:GEE39 GNZ39:GOA39 GXV39:GXW39 HHR39:HHS39 HRN39:HRO39 IBJ39:IBK39 ILF39:ILG39 IVB39:IVC39 JEX39:JEY39 JOT39:JOU39 JYP39:JYQ39 KIL39:KIM39 KSH39:KSI39 LCD39:LCE39 LLZ39:LMA39 LVV39:LVW39 MFR39:MFS39 MPN39:MPO39 MZJ39:MZK39 NJF39:NJG39 NTB39:NTC39 OCX39:OCY39 OMT39:OMU39 OWP39:OWQ39 PGL39:PGM39 PQH39:PQI39 QAD39:QAE39 QJZ39:QKA39 QTV39:QTW39 RDR39:RDS39 RNN39:RNO39 RXJ39:RXK39 SHF39:SHG39 SRB39:SRC39 TAX39:TAY39 TKT39:TKU39 TUP39:TUQ39 UEL39:UEM39 UOH39:UOI39 UYD39:UYE39 VHZ39:VIA39 VRV39:VRW39 WBR39:WBS39 WLN39:WLO39 WVJ39:WVK39 B65575:C65575 IX65575:IY65575 ST65575:SU65575 ACP65575:ACQ65575 AML65575:AMM65575 AWH65575:AWI65575 BGD65575:BGE65575 BPZ65575:BQA65575 BZV65575:BZW65575 CJR65575:CJS65575 CTN65575:CTO65575 DDJ65575:DDK65575 DNF65575:DNG65575 DXB65575:DXC65575 EGX65575:EGY65575 EQT65575:EQU65575 FAP65575:FAQ65575 FKL65575:FKM65575 FUH65575:FUI65575 GED65575:GEE65575 GNZ65575:GOA65575 GXV65575:GXW65575 HHR65575:HHS65575 HRN65575:HRO65575 IBJ65575:IBK65575 ILF65575:ILG65575 IVB65575:IVC65575 JEX65575:JEY65575 JOT65575:JOU65575 JYP65575:JYQ65575 KIL65575:KIM65575 KSH65575:KSI65575 LCD65575:LCE65575 LLZ65575:LMA65575 LVV65575:LVW65575 MFR65575:MFS65575 MPN65575:MPO65575 MZJ65575:MZK65575 NJF65575:NJG65575 NTB65575:NTC65575 OCX65575:OCY65575 OMT65575:OMU65575 OWP65575:OWQ65575 PGL65575:PGM65575 PQH65575:PQI65575 QAD65575:QAE65575 QJZ65575:QKA65575 QTV65575:QTW65575 RDR65575:RDS65575 RNN65575:RNO65575 RXJ65575:RXK65575 SHF65575:SHG65575 SRB65575:SRC65575 TAX65575:TAY65575 TKT65575:TKU65575 TUP65575:TUQ65575 UEL65575:UEM65575 UOH65575:UOI65575 UYD65575:UYE65575 VHZ65575:VIA65575 VRV65575:VRW65575 WBR65575:WBS65575 WLN65575:WLO65575 WVJ65575:WVK65575 B131111:C131111 IX131111:IY131111 ST131111:SU131111 ACP131111:ACQ131111 AML131111:AMM131111 AWH131111:AWI131111 BGD131111:BGE131111 BPZ131111:BQA131111 BZV131111:BZW131111 CJR131111:CJS131111 CTN131111:CTO131111 DDJ131111:DDK131111 DNF131111:DNG131111 DXB131111:DXC131111 EGX131111:EGY131111 EQT131111:EQU131111 FAP131111:FAQ131111 FKL131111:FKM131111 FUH131111:FUI131111 GED131111:GEE131111 GNZ131111:GOA131111 GXV131111:GXW131111 HHR131111:HHS131111 HRN131111:HRO131111 IBJ131111:IBK131111 ILF131111:ILG131111 IVB131111:IVC131111 JEX131111:JEY131111 JOT131111:JOU131111 JYP131111:JYQ131111 KIL131111:KIM131111 KSH131111:KSI131111 LCD131111:LCE131111 LLZ131111:LMA131111 LVV131111:LVW131111 MFR131111:MFS131111 MPN131111:MPO131111 MZJ131111:MZK131111 NJF131111:NJG131111 NTB131111:NTC131111 OCX131111:OCY131111 OMT131111:OMU131111 OWP131111:OWQ131111 PGL131111:PGM131111 PQH131111:PQI131111 QAD131111:QAE131111 QJZ131111:QKA131111 QTV131111:QTW131111 RDR131111:RDS131111 RNN131111:RNO131111 RXJ131111:RXK131111 SHF131111:SHG131111 SRB131111:SRC131111 TAX131111:TAY131111 TKT131111:TKU131111 TUP131111:TUQ131111 UEL131111:UEM131111 UOH131111:UOI131111 UYD131111:UYE131111 VHZ131111:VIA131111 VRV131111:VRW131111 WBR131111:WBS131111 WLN131111:WLO131111 WVJ131111:WVK131111 B196647:C196647 IX196647:IY196647 ST196647:SU196647 ACP196647:ACQ196647 AML196647:AMM196647 AWH196647:AWI196647 BGD196647:BGE196647 BPZ196647:BQA196647 BZV196647:BZW196647 CJR196647:CJS196647 CTN196647:CTO196647 DDJ196647:DDK196647 DNF196647:DNG196647 DXB196647:DXC196647 EGX196647:EGY196647 EQT196647:EQU196647 FAP196647:FAQ196647 FKL196647:FKM196647 FUH196647:FUI196647 GED196647:GEE196647 GNZ196647:GOA196647 GXV196647:GXW196647 HHR196647:HHS196647 HRN196647:HRO196647 IBJ196647:IBK196647 ILF196647:ILG196647 IVB196647:IVC196647 JEX196647:JEY196647 JOT196647:JOU196647 JYP196647:JYQ196647 KIL196647:KIM196647 KSH196647:KSI196647 LCD196647:LCE196647 LLZ196647:LMA196647 LVV196647:LVW196647 MFR196647:MFS196647 MPN196647:MPO196647 MZJ196647:MZK196647 NJF196647:NJG196647 NTB196647:NTC196647 OCX196647:OCY196647 OMT196647:OMU196647 OWP196647:OWQ196647 PGL196647:PGM196647 PQH196647:PQI196647 QAD196647:QAE196647 QJZ196647:QKA196647 QTV196647:QTW196647 RDR196647:RDS196647 RNN196647:RNO196647 RXJ196647:RXK196647 SHF196647:SHG196647 SRB196647:SRC196647 TAX196647:TAY196647 TKT196647:TKU196647 TUP196647:TUQ196647 UEL196647:UEM196647 UOH196647:UOI196647 UYD196647:UYE196647 VHZ196647:VIA196647 VRV196647:VRW196647 WBR196647:WBS196647 WLN196647:WLO196647 WVJ196647:WVK196647 B262183:C262183 IX262183:IY262183 ST262183:SU262183 ACP262183:ACQ262183 AML262183:AMM262183 AWH262183:AWI262183 BGD262183:BGE262183 BPZ262183:BQA262183 BZV262183:BZW262183 CJR262183:CJS262183 CTN262183:CTO262183 DDJ262183:DDK262183 DNF262183:DNG262183 DXB262183:DXC262183 EGX262183:EGY262183 EQT262183:EQU262183 FAP262183:FAQ262183 FKL262183:FKM262183 FUH262183:FUI262183 GED262183:GEE262183 GNZ262183:GOA262183 GXV262183:GXW262183 HHR262183:HHS262183 HRN262183:HRO262183 IBJ262183:IBK262183 ILF262183:ILG262183 IVB262183:IVC262183 JEX262183:JEY262183 JOT262183:JOU262183 JYP262183:JYQ262183 KIL262183:KIM262183 KSH262183:KSI262183 LCD262183:LCE262183 LLZ262183:LMA262183 LVV262183:LVW262183 MFR262183:MFS262183 MPN262183:MPO262183 MZJ262183:MZK262183 NJF262183:NJG262183 NTB262183:NTC262183 OCX262183:OCY262183 OMT262183:OMU262183 OWP262183:OWQ262183 PGL262183:PGM262183 PQH262183:PQI262183 QAD262183:QAE262183 QJZ262183:QKA262183 QTV262183:QTW262183 RDR262183:RDS262183 RNN262183:RNO262183 RXJ262183:RXK262183 SHF262183:SHG262183 SRB262183:SRC262183 TAX262183:TAY262183 TKT262183:TKU262183 TUP262183:TUQ262183 UEL262183:UEM262183 UOH262183:UOI262183 UYD262183:UYE262183 VHZ262183:VIA262183 VRV262183:VRW262183 WBR262183:WBS262183 WLN262183:WLO262183 WVJ262183:WVK262183 B327719:C327719 IX327719:IY327719 ST327719:SU327719 ACP327719:ACQ327719 AML327719:AMM327719 AWH327719:AWI327719 BGD327719:BGE327719 BPZ327719:BQA327719 BZV327719:BZW327719 CJR327719:CJS327719 CTN327719:CTO327719 DDJ327719:DDK327719 DNF327719:DNG327719 DXB327719:DXC327719 EGX327719:EGY327719 EQT327719:EQU327719 FAP327719:FAQ327719 FKL327719:FKM327719 FUH327719:FUI327719 GED327719:GEE327719 GNZ327719:GOA327719 GXV327719:GXW327719 HHR327719:HHS327719 HRN327719:HRO327719 IBJ327719:IBK327719 ILF327719:ILG327719 IVB327719:IVC327719 JEX327719:JEY327719 JOT327719:JOU327719 JYP327719:JYQ327719 KIL327719:KIM327719 KSH327719:KSI327719 LCD327719:LCE327719 LLZ327719:LMA327719 LVV327719:LVW327719 MFR327719:MFS327719 MPN327719:MPO327719 MZJ327719:MZK327719 NJF327719:NJG327719 NTB327719:NTC327719 OCX327719:OCY327719 OMT327719:OMU327719 OWP327719:OWQ327719 PGL327719:PGM327719 PQH327719:PQI327719 QAD327719:QAE327719 QJZ327719:QKA327719 QTV327719:QTW327719 RDR327719:RDS327719 RNN327719:RNO327719 RXJ327719:RXK327719 SHF327719:SHG327719 SRB327719:SRC327719 TAX327719:TAY327719 TKT327719:TKU327719 TUP327719:TUQ327719 UEL327719:UEM327719 UOH327719:UOI327719 UYD327719:UYE327719 VHZ327719:VIA327719 VRV327719:VRW327719 WBR327719:WBS327719 WLN327719:WLO327719 WVJ327719:WVK327719 B393255:C393255 IX393255:IY393255 ST393255:SU393255 ACP393255:ACQ393255 AML393255:AMM393255 AWH393255:AWI393255 BGD393255:BGE393255 BPZ393255:BQA393255 BZV393255:BZW393255 CJR393255:CJS393255 CTN393255:CTO393255 DDJ393255:DDK393255 DNF393255:DNG393255 DXB393255:DXC393255 EGX393255:EGY393255 EQT393255:EQU393255 FAP393255:FAQ393255 FKL393255:FKM393255 FUH393255:FUI393255 GED393255:GEE393255 GNZ393255:GOA393255 GXV393255:GXW393255 HHR393255:HHS393255 HRN393255:HRO393255 IBJ393255:IBK393255 ILF393255:ILG393255 IVB393255:IVC393255 JEX393255:JEY393255 JOT393255:JOU393255 JYP393255:JYQ393255 KIL393255:KIM393255 KSH393255:KSI393255 LCD393255:LCE393255 LLZ393255:LMA393255 LVV393255:LVW393255 MFR393255:MFS393255 MPN393255:MPO393255 MZJ393255:MZK393255 NJF393255:NJG393255 NTB393255:NTC393255 OCX393255:OCY393255 OMT393255:OMU393255 OWP393255:OWQ393255 PGL393255:PGM393255 PQH393255:PQI393255 QAD393255:QAE393255 QJZ393255:QKA393255 QTV393255:QTW393255 RDR393255:RDS393255 RNN393255:RNO393255 RXJ393255:RXK393255 SHF393255:SHG393255 SRB393255:SRC393255 TAX393255:TAY393255 TKT393255:TKU393255 TUP393255:TUQ393255 UEL393255:UEM393255 UOH393255:UOI393255 UYD393255:UYE393255 VHZ393255:VIA393255 VRV393255:VRW393255 WBR393255:WBS393255 WLN393255:WLO393255 WVJ393255:WVK393255 B458791:C458791 IX458791:IY458791 ST458791:SU458791 ACP458791:ACQ458791 AML458791:AMM458791 AWH458791:AWI458791 BGD458791:BGE458791 BPZ458791:BQA458791 BZV458791:BZW458791 CJR458791:CJS458791 CTN458791:CTO458791 DDJ458791:DDK458791 DNF458791:DNG458791 DXB458791:DXC458791 EGX458791:EGY458791 EQT458791:EQU458791 FAP458791:FAQ458791 FKL458791:FKM458791 FUH458791:FUI458791 GED458791:GEE458791 GNZ458791:GOA458791 GXV458791:GXW458791 HHR458791:HHS458791 HRN458791:HRO458791 IBJ458791:IBK458791 ILF458791:ILG458791 IVB458791:IVC458791 JEX458791:JEY458791 JOT458791:JOU458791 JYP458791:JYQ458791 KIL458791:KIM458791 KSH458791:KSI458791 LCD458791:LCE458791 LLZ458791:LMA458791 LVV458791:LVW458791 MFR458791:MFS458791 MPN458791:MPO458791 MZJ458791:MZK458791 NJF458791:NJG458791 NTB458791:NTC458791 OCX458791:OCY458791 OMT458791:OMU458791 OWP458791:OWQ458791 PGL458791:PGM458791 PQH458791:PQI458791 QAD458791:QAE458791 QJZ458791:QKA458791 QTV458791:QTW458791 RDR458791:RDS458791 RNN458791:RNO458791 RXJ458791:RXK458791 SHF458791:SHG458791 SRB458791:SRC458791 TAX458791:TAY458791 TKT458791:TKU458791 TUP458791:TUQ458791 UEL458791:UEM458791 UOH458791:UOI458791 UYD458791:UYE458791 VHZ458791:VIA458791 VRV458791:VRW458791 WBR458791:WBS458791 WLN458791:WLO458791 WVJ458791:WVK458791 B524327:C524327 IX524327:IY524327 ST524327:SU524327 ACP524327:ACQ524327 AML524327:AMM524327 AWH524327:AWI524327 BGD524327:BGE524327 BPZ524327:BQA524327 BZV524327:BZW524327 CJR524327:CJS524327 CTN524327:CTO524327 DDJ524327:DDK524327 DNF524327:DNG524327 DXB524327:DXC524327 EGX524327:EGY524327 EQT524327:EQU524327 FAP524327:FAQ524327 FKL524327:FKM524327 FUH524327:FUI524327 GED524327:GEE524327 GNZ524327:GOA524327 GXV524327:GXW524327 HHR524327:HHS524327 HRN524327:HRO524327 IBJ524327:IBK524327 ILF524327:ILG524327 IVB524327:IVC524327 JEX524327:JEY524327 JOT524327:JOU524327 JYP524327:JYQ524327 KIL524327:KIM524327 KSH524327:KSI524327 LCD524327:LCE524327 LLZ524327:LMA524327 LVV524327:LVW524327 MFR524327:MFS524327 MPN524327:MPO524327 MZJ524327:MZK524327 NJF524327:NJG524327 NTB524327:NTC524327 OCX524327:OCY524327 OMT524327:OMU524327 OWP524327:OWQ524327 PGL524327:PGM524327 PQH524327:PQI524327 QAD524327:QAE524327 QJZ524327:QKA524327 QTV524327:QTW524327 RDR524327:RDS524327 RNN524327:RNO524327 RXJ524327:RXK524327 SHF524327:SHG524327 SRB524327:SRC524327 TAX524327:TAY524327 TKT524327:TKU524327 TUP524327:TUQ524327 UEL524327:UEM524327 UOH524327:UOI524327 UYD524327:UYE524327 VHZ524327:VIA524327 VRV524327:VRW524327 WBR524327:WBS524327 WLN524327:WLO524327 WVJ524327:WVK524327 B589863:C589863 IX589863:IY589863 ST589863:SU589863 ACP589863:ACQ589863 AML589863:AMM589863 AWH589863:AWI589863 BGD589863:BGE589863 BPZ589863:BQA589863 BZV589863:BZW589863 CJR589863:CJS589863 CTN589863:CTO589863 DDJ589863:DDK589863 DNF589863:DNG589863 DXB589863:DXC589863 EGX589863:EGY589863 EQT589863:EQU589863 FAP589863:FAQ589863 FKL589863:FKM589863 FUH589863:FUI589863 GED589863:GEE589863 GNZ589863:GOA589863 GXV589863:GXW589863 HHR589863:HHS589863 HRN589863:HRO589863 IBJ589863:IBK589863 ILF589863:ILG589863 IVB589863:IVC589863 JEX589863:JEY589863 JOT589863:JOU589863 JYP589863:JYQ589863 KIL589863:KIM589863 KSH589863:KSI589863 LCD589863:LCE589863 LLZ589863:LMA589863 LVV589863:LVW589863 MFR589863:MFS589863 MPN589863:MPO589863 MZJ589863:MZK589863 NJF589863:NJG589863 NTB589863:NTC589863 OCX589863:OCY589863 OMT589863:OMU589863 OWP589863:OWQ589863 PGL589863:PGM589863 PQH589863:PQI589863 QAD589863:QAE589863 QJZ589863:QKA589863 QTV589863:QTW589863 RDR589863:RDS589863 RNN589863:RNO589863 RXJ589863:RXK589863 SHF589863:SHG589863 SRB589863:SRC589863 TAX589863:TAY589863 TKT589863:TKU589863 TUP589863:TUQ589863 UEL589863:UEM589863 UOH589863:UOI589863 UYD589863:UYE589863 VHZ589863:VIA589863 VRV589863:VRW589863 WBR589863:WBS589863 WLN589863:WLO589863 WVJ589863:WVK589863 B655399:C655399 IX655399:IY655399 ST655399:SU655399 ACP655399:ACQ655399 AML655399:AMM655399 AWH655399:AWI655399 BGD655399:BGE655399 BPZ655399:BQA655399 BZV655399:BZW655399 CJR655399:CJS655399 CTN655399:CTO655399 DDJ655399:DDK655399 DNF655399:DNG655399 DXB655399:DXC655399 EGX655399:EGY655399 EQT655399:EQU655399 FAP655399:FAQ655399 FKL655399:FKM655399 FUH655399:FUI655399 GED655399:GEE655399 GNZ655399:GOA655399 GXV655399:GXW655399 HHR655399:HHS655399 HRN655399:HRO655399 IBJ655399:IBK655399 ILF655399:ILG655399 IVB655399:IVC655399 JEX655399:JEY655399 JOT655399:JOU655399 JYP655399:JYQ655399 KIL655399:KIM655399 KSH655399:KSI655399 LCD655399:LCE655399 LLZ655399:LMA655399 LVV655399:LVW655399 MFR655399:MFS655399 MPN655399:MPO655399 MZJ655399:MZK655399 NJF655399:NJG655399 NTB655399:NTC655399 OCX655399:OCY655399 OMT655399:OMU655399 OWP655399:OWQ655399 PGL655399:PGM655399 PQH655399:PQI655399 QAD655399:QAE655399 QJZ655399:QKA655399 QTV655399:QTW655399 RDR655399:RDS655399 RNN655399:RNO655399 RXJ655399:RXK655399 SHF655399:SHG655399 SRB655399:SRC655399 TAX655399:TAY655399 TKT655399:TKU655399 TUP655399:TUQ655399 UEL655399:UEM655399 UOH655399:UOI655399 UYD655399:UYE655399 VHZ655399:VIA655399 VRV655399:VRW655399 WBR655399:WBS655399 WLN655399:WLO655399 WVJ655399:WVK655399 B720935:C720935 IX720935:IY720935 ST720935:SU720935 ACP720935:ACQ720935 AML720935:AMM720935 AWH720935:AWI720935 BGD720935:BGE720935 BPZ720935:BQA720935 BZV720935:BZW720935 CJR720935:CJS720935 CTN720935:CTO720935 DDJ720935:DDK720935 DNF720935:DNG720935 DXB720935:DXC720935 EGX720935:EGY720935 EQT720935:EQU720935 FAP720935:FAQ720935 FKL720935:FKM720935 FUH720935:FUI720935 GED720935:GEE720935 GNZ720935:GOA720935 GXV720935:GXW720935 HHR720935:HHS720935 HRN720935:HRO720935 IBJ720935:IBK720935 ILF720935:ILG720935 IVB720935:IVC720935 JEX720935:JEY720935 JOT720935:JOU720935 JYP720935:JYQ720935 KIL720935:KIM720935 KSH720935:KSI720935 LCD720935:LCE720935 LLZ720935:LMA720935 LVV720935:LVW720935 MFR720935:MFS720935 MPN720935:MPO720935 MZJ720935:MZK720935 NJF720935:NJG720935 NTB720935:NTC720935 OCX720935:OCY720935 OMT720935:OMU720935 OWP720935:OWQ720935 PGL720935:PGM720935 PQH720935:PQI720935 QAD720935:QAE720935 QJZ720935:QKA720935 QTV720935:QTW720935 RDR720935:RDS720935 RNN720935:RNO720935 RXJ720935:RXK720935 SHF720935:SHG720935 SRB720935:SRC720935 TAX720935:TAY720935 TKT720935:TKU720935 TUP720935:TUQ720935 UEL720935:UEM720935 UOH720935:UOI720935 UYD720935:UYE720935 VHZ720935:VIA720935 VRV720935:VRW720935 WBR720935:WBS720935 WLN720935:WLO720935 WVJ720935:WVK720935 B786471:C786471 IX786471:IY786471 ST786471:SU786471 ACP786471:ACQ786471 AML786471:AMM786471 AWH786471:AWI786471 BGD786471:BGE786471 BPZ786471:BQA786471 BZV786471:BZW786471 CJR786471:CJS786471 CTN786471:CTO786471 DDJ786471:DDK786471 DNF786471:DNG786471 DXB786471:DXC786471 EGX786471:EGY786471 EQT786471:EQU786471 FAP786471:FAQ786471 FKL786471:FKM786471 FUH786471:FUI786471 GED786471:GEE786471 GNZ786471:GOA786471 GXV786471:GXW786471 HHR786471:HHS786471 HRN786471:HRO786471 IBJ786471:IBK786471 ILF786471:ILG786471 IVB786471:IVC786471 JEX786471:JEY786471 JOT786471:JOU786471 JYP786471:JYQ786471 KIL786471:KIM786471 KSH786471:KSI786471 LCD786471:LCE786471 LLZ786471:LMA786471 LVV786471:LVW786471 MFR786471:MFS786471 MPN786471:MPO786471 MZJ786471:MZK786471 NJF786471:NJG786471 NTB786471:NTC786471 OCX786471:OCY786471 OMT786471:OMU786471 OWP786471:OWQ786471 PGL786471:PGM786471 PQH786471:PQI786471 QAD786471:QAE786471 QJZ786471:QKA786471 QTV786471:QTW786471 RDR786471:RDS786471 RNN786471:RNO786471 RXJ786471:RXK786471 SHF786471:SHG786471 SRB786471:SRC786471 TAX786471:TAY786471 TKT786471:TKU786471 TUP786471:TUQ786471 UEL786471:UEM786471 UOH786471:UOI786471 UYD786471:UYE786471 VHZ786471:VIA786471 VRV786471:VRW786471 WBR786471:WBS786471 WLN786471:WLO786471 WVJ786471:WVK786471 B852007:C852007 IX852007:IY852007 ST852007:SU852007 ACP852007:ACQ852007 AML852007:AMM852007 AWH852007:AWI852007 BGD852007:BGE852007 BPZ852007:BQA852007 BZV852007:BZW852007 CJR852007:CJS852007 CTN852007:CTO852007 DDJ852007:DDK852007 DNF852007:DNG852007 DXB852007:DXC852007 EGX852007:EGY852007 EQT852007:EQU852007 FAP852007:FAQ852007 FKL852007:FKM852007 FUH852007:FUI852007 GED852007:GEE852007 GNZ852007:GOA852007 GXV852007:GXW852007 HHR852007:HHS852007 HRN852007:HRO852007 IBJ852007:IBK852007 ILF852007:ILG852007 IVB852007:IVC852007 JEX852007:JEY852007 JOT852007:JOU852007 JYP852007:JYQ852007 KIL852007:KIM852007 KSH852007:KSI852007 LCD852007:LCE852007 LLZ852007:LMA852007 LVV852007:LVW852007 MFR852007:MFS852007 MPN852007:MPO852007 MZJ852007:MZK852007 NJF852007:NJG852007 NTB852007:NTC852007 OCX852007:OCY852007 OMT852007:OMU852007 OWP852007:OWQ852007 PGL852007:PGM852007 PQH852007:PQI852007 QAD852007:QAE852007 QJZ852007:QKA852007 QTV852007:QTW852007 RDR852007:RDS852007 RNN852007:RNO852007 RXJ852007:RXK852007 SHF852007:SHG852007 SRB852007:SRC852007 TAX852007:TAY852007 TKT852007:TKU852007 TUP852007:TUQ852007 UEL852007:UEM852007 UOH852007:UOI852007 UYD852007:UYE852007 VHZ852007:VIA852007 VRV852007:VRW852007 WBR852007:WBS852007 WLN852007:WLO852007 WVJ852007:WVK852007 B917543:C917543 IX917543:IY917543 ST917543:SU917543 ACP917543:ACQ917543 AML917543:AMM917543 AWH917543:AWI917543 BGD917543:BGE917543 BPZ917543:BQA917543 BZV917543:BZW917543 CJR917543:CJS917543 CTN917543:CTO917543 DDJ917543:DDK917543 DNF917543:DNG917543 DXB917543:DXC917543 EGX917543:EGY917543 EQT917543:EQU917543 FAP917543:FAQ917543 FKL917543:FKM917543 FUH917543:FUI917543 GED917543:GEE917543 GNZ917543:GOA917543 GXV917543:GXW917543 HHR917543:HHS917543 HRN917543:HRO917543 IBJ917543:IBK917543 ILF917543:ILG917543 IVB917543:IVC917543 JEX917543:JEY917543 JOT917543:JOU917543 JYP917543:JYQ917543 KIL917543:KIM917543 KSH917543:KSI917543 LCD917543:LCE917543 LLZ917543:LMA917543 LVV917543:LVW917543 MFR917543:MFS917543 MPN917543:MPO917543 MZJ917543:MZK917543 NJF917543:NJG917543 NTB917543:NTC917543 OCX917543:OCY917543 OMT917543:OMU917543 OWP917543:OWQ917543 PGL917543:PGM917543 PQH917543:PQI917543 QAD917543:QAE917543 QJZ917543:QKA917543 QTV917543:QTW917543 RDR917543:RDS917543 RNN917543:RNO917543 RXJ917543:RXK917543 SHF917543:SHG917543 SRB917543:SRC917543 TAX917543:TAY917543 TKT917543:TKU917543 TUP917543:TUQ917543 UEL917543:UEM917543 UOH917543:UOI917543 UYD917543:UYE917543 VHZ917543:VIA917543 VRV917543:VRW917543 WBR917543:WBS917543 WLN917543:WLO917543 WVJ917543:WVK917543 B983079:C983079 IX983079:IY983079 ST983079:SU983079 ACP983079:ACQ983079 AML983079:AMM983079 AWH983079:AWI983079 BGD983079:BGE983079 BPZ983079:BQA983079 BZV983079:BZW983079 CJR983079:CJS983079 CTN983079:CTO983079 DDJ983079:DDK983079 DNF983079:DNG983079 DXB983079:DXC983079 EGX983079:EGY983079 EQT983079:EQU983079 FAP983079:FAQ983079 FKL983079:FKM983079 FUH983079:FUI983079 GED983079:GEE983079 GNZ983079:GOA983079 GXV983079:GXW983079 HHR983079:HHS983079 HRN983079:HRO983079 IBJ983079:IBK983079 ILF983079:ILG983079 IVB983079:IVC983079 JEX983079:JEY983079 JOT983079:JOU983079 JYP983079:JYQ983079 KIL983079:KIM983079 KSH983079:KSI983079 LCD983079:LCE983079 LLZ983079:LMA983079 LVV983079:LVW983079 MFR983079:MFS983079 MPN983079:MPO983079 MZJ983079:MZK983079 NJF983079:NJG983079 NTB983079:NTC983079 OCX983079:OCY983079 OMT983079:OMU983079 OWP983079:OWQ983079 PGL983079:PGM983079 PQH983079:PQI983079 QAD983079:QAE983079 QJZ983079:QKA983079 QTV983079:QTW983079 RDR983079:RDS983079 RNN983079:RNO983079 RXJ983079:RXK983079 SHF983079:SHG983079 SRB983079:SRC983079 TAX983079:TAY983079 TKT983079:TKU983079 TUP983079:TUQ983079 UEL983079:UEM983079 UOH983079:UOI983079 UYD983079:UYE983079 VHZ983079:VIA983079 VRV983079:VRW983079 WBR983079:WBS983079 WLN983079:WLO983079 B39:C39">
      <formula1>$Q$36:$Q$41</formula1>
    </dataValidation>
    <dataValidation type="list" allowBlank="1" sqref="WVJ983078:WVK983078 IX38:IY38 ST38:SU38 ACP38:ACQ38 AML38:AMM38 AWH38:AWI38 BGD38:BGE38 BPZ38:BQA38 BZV38:BZW38 CJR38:CJS38 CTN38:CTO38 DDJ38:DDK38 DNF38:DNG38 DXB38:DXC38 EGX38:EGY38 EQT38:EQU38 FAP38:FAQ38 FKL38:FKM38 FUH38:FUI38 GED38:GEE38 GNZ38:GOA38 GXV38:GXW38 HHR38:HHS38 HRN38:HRO38 IBJ38:IBK38 ILF38:ILG38 IVB38:IVC38 JEX38:JEY38 JOT38:JOU38 JYP38:JYQ38 KIL38:KIM38 KSH38:KSI38 LCD38:LCE38 LLZ38:LMA38 LVV38:LVW38 MFR38:MFS38 MPN38:MPO38 MZJ38:MZK38 NJF38:NJG38 NTB38:NTC38 OCX38:OCY38 OMT38:OMU38 OWP38:OWQ38 PGL38:PGM38 PQH38:PQI38 QAD38:QAE38 QJZ38:QKA38 QTV38:QTW38 RDR38:RDS38 RNN38:RNO38 RXJ38:RXK38 SHF38:SHG38 SRB38:SRC38 TAX38:TAY38 TKT38:TKU38 TUP38:TUQ38 UEL38:UEM38 UOH38:UOI38 UYD38:UYE38 VHZ38:VIA38 VRV38:VRW38 WBR38:WBS38 WLN38:WLO38 WVJ38:WVK38 B65574:C65574 IX65574:IY65574 ST65574:SU65574 ACP65574:ACQ65574 AML65574:AMM65574 AWH65574:AWI65574 BGD65574:BGE65574 BPZ65574:BQA65574 BZV65574:BZW65574 CJR65574:CJS65574 CTN65574:CTO65574 DDJ65574:DDK65574 DNF65574:DNG65574 DXB65574:DXC65574 EGX65574:EGY65574 EQT65574:EQU65574 FAP65574:FAQ65574 FKL65574:FKM65574 FUH65574:FUI65574 GED65574:GEE65574 GNZ65574:GOA65574 GXV65574:GXW65574 HHR65574:HHS65574 HRN65574:HRO65574 IBJ65574:IBK65574 ILF65574:ILG65574 IVB65574:IVC65574 JEX65574:JEY65574 JOT65574:JOU65574 JYP65574:JYQ65574 KIL65574:KIM65574 KSH65574:KSI65574 LCD65574:LCE65574 LLZ65574:LMA65574 LVV65574:LVW65574 MFR65574:MFS65574 MPN65574:MPO65574 MZJ65574:MZK65574 NJF65574:NJG65574 NTB65574:NTC65574 OCX65574:OCY65574 OMT65574:OMU65574 OWP65574:OWQ65574 PGL65574:PGM65574 PQH65574:PQI65574 QAD65574:QAE65574 QJZ65574:QKA65574 QTV65574:QTW65574 RDR65574:RDS65574 RNN65574:RNO65574 RXJ65574:RXK65574 SHF65574:SHG65574 SRB65574:SRC65574 TAX65574:TAY65574 TKT65574:TKU65574 TUP65574:TUQ65574 UEL65574:UEM65574 UOH65574:UOI65574 UYD65574:UYE65574 VHZ65574:VIA65574 VRV65574:VRW65574 WBR65574:WBS65574 WLN65574:WLO65574 WVJ65574:WVK65574 B131110:C131110 IX131110:IY131110 ST131110:SU131110 ACP131110:ACQ131110 AML131110:AMM131110 AWH131110:AWI131110 BGD131110:BGE131110 BPZ131110:BQA131110 BZV131110:BZW131110 CJR131110:CJS131110 CTN131110:CTO131110 DDJ131110:DDK131110 DNF131110:DNG131110 DXB131110:DXC131110 EGX131110:EGY131110 EQT131110:EQU131110 FAP131110:FAQ131110 FKL131110:FKM131110 FUH131110:FUI131110 GED131110:GEE131110 GNZ131110:GOA131110 GXV131110:GXW131110 HHR131110:HHS131110 HRN131110:HRO131110 IBJ131110:IBK131110 ILF131110:ILG131110 IVB131110:IVC131110 JEX131110:JEY131110 JOT131110:JOU131110 JYP131110:JYQ131110 KIL131110:KIM131110 KSH131110:KSI131110 LCD131110:LCE131110 LLZ131110:LMA131110 LVV131110:LVW131110 MFR131110:MFS131110 MPN131110:MPO131110 MZJ131110:MZK131110 NJF131110:NJG131110 NTB131110:NTC131110 OCX131110:OCY131110 OMT131110:OMU131110 OWP131110:OWQ131110 PGL131110:PGM131110 PQH131110:PQI131110 QAD131110:QAE131110 QJZ131110:QKA131110 QTV131110:QTW131110 RDR131110:RDS131110 RNN131110:RNO131110 RXJ131110:RXK131110 SHF131110:SHG131110 SRB131110:SRC131110 TAX131110:TAY131110 TKT131110:TKU131110 TUP131110:TUQ131110 UEL131110:UEM131110 UOH131110:UOI131110 UYD131110:UYE131110 VHZ131110:VIA131110 VRV131110:VRW131110 WBR131110:WBS131110 WLN131110:WLO131110 WVJ131110:WVK131110 B196646:C196646 IX196646:IY196646 ST196646:SU196646 ACP196646:ACQ196646 AML196646:AMM196646 AWH196646:AWI196646 BGD196646:BGE196646 BPZ196646:BQA196646 BZV196646:BZW196646 CJR196646:CJS196646 CTN196646:CTO196646 DDJ196646:DDK196646 DNF196646:DNG196646 DXB196646:DXC196646 EGX196646:EGY196646 EQT196646:EQU196646 FAP196646:FAQ196646 FKL196646:FKM196646 FUH196646:FUI196646 GED196646:GEE196646 GNZ196646:GOA196646 GXV196646:GXW196646 HHR196646:HHS196646 HRN196646:HRO196646 IBJ196646:IBK196646 ILF196646:ILG196646 IVB196646:IVC196646 JEX196646:JEY196646 JOT196646:JOU196646 JYP196646:JYQ196646 KIL196646:KIM196646 KSH196646:KSI196646 LCD196646:LCE196646 LLZ196646:LMA196646 LVV196646:LVW196646 MFR196646:MFS196646 MPN196646:MPO196646 MZJ196646:MZK196646 NJF196646:NJG196646 NTB196646:NTC196646 OCX196646:OCY196646 OMT196646:OMU196646 OWP196646:OWQ196646 PGL196646:PGM196646 PQH196646:PQI196646 QAD196646:QAE196646 QJZ196646:QKA196646 QTV196646:QTW196646 RDR196646:RDS196646 RNN196646:RNO196646 RXJ196646:RXK196646 SHF196646:SHG196646 SRB196646:SRC196646 TAX196646:TAY196646 TKT196646:TKU196646 TUP196646:TUQ196646 UEL196646:UEM196646 UOH196646:UOI196646 UYD196646:UYE196646 VHZ196646:VIA196646 VRV196646:VRW196646 WBR196646:WBS196646 WLN196646:WLO196646 WVJ196646:WVK196646 B262182:C262182 IX262182:IY262182 ST262182:SU262182 ACP262182:ACQ262182 AML262182:AMM262182 AWH262182:AWI262182 BGD262182:BGE262182 BPZ262182:BQA262182 BZV262182:BZW262182 CJR262182:CJS262182 CTN262182:CTO262182 DDJ262182:DDK262182 DNF262182:DNG262182 DXB262182:DXC262182 EGX262182:EGY262182 EQT262182:EQU262182 FAP262182:FAQ262182 FKL262182:FKM262182 FUH262182:FUI262182 GED262182:GEE262182 GNZ262182:GOA262182 GXV262182:GXW262182 HHR262182:HHS262182 HRN262182:HRO262182 IBJ262182:IBK262182 ILF262182:ILG262182 IVB262182:IVC262182 JEX262182:JEY262182 JOT262182:JOU262182 JYP262182:JYQ262182 KIL262182:KIM262182 KSH262182:KSI262182 LCD262182:LCE262182 LLZ262182:LMA262182 LVV262182:LVW262182 MFR262182:MFS262182 MPN262182:MPO262182 MZJ262182:MZK262182 NJF262182:NJG262182 NTB262182:NTC262182 OCX262182:OCY262182 OMT262182:OMU262182 OWP262182:OWQ262182 PGL262182:PGM262182 PQH262182:PQI262182 QAD262182:QAE262182 QJZ262182:QKA262182 QTV262182:QTW262182 RDR262182:RDS262182 RNN262182:RNO262182 RXJ262182:RXK262182 SHF262182:SHG262182 SRB262182:SRC262182 TAX262182:TAY262182 TKT262182:TKU262182 TUP262182:TUQ262182 UEL262182:UEM262182 UOH262182:UOI262182 UYD262182:UYE262182 VHZ262182:VIA262182 VRV262182:VRW262182 WBR262182:WBS262182 WLN262182:WLO262182 WVJ262182:WVK262182 B327718:C327718 IX327718:IY327718 ST327718:SU327718 ACP327718:ACQ327718 AML327718:AMM327718 AWH327718:AWI327718 BGD327718:BGE327718 BPZ327718:BQA327718 BZV327718:BZW327718 CJR327718:CJS327718 CTN327718:CTO327718 DDJ327718:DDK327718 DNF327718:DNG327718 DXB327718:DXC327718 EGX327718:EGY327718 EQT327718:EQU327718 FAP327718:FAQ327718 FKL327718:FKM327718 FUH327718:FUI327718 GED327718:GEE327718 GNZ327718:GOA327718 GXV327718:GXW327718 HHR327718:HHS327718 HRN327718:HRO327718 IBJ327718:IBK327718 ILF327718:ILG327718 IVB327718:IVC327718 JEX327718:JEY327718 JOT327718:JOU327718 JYP327718:JYQ327718 KIL327718:KIM327718 KSH327718:KSI327718 LCD327718:LCE327718 LLZ327718:LMA327718 LVV327718:LVW327718 MFR327718:MFS327718 MPN327718:MPO327718 MZJ327718:MZK327718 NJF327718:NJG327718 NTB327718:NTC327718 OCX327718:OCY327718 OMT327718:OMU327718 OWP327718:OWQ327718 PGL327718:PGM327718 PQH327718:PQI327718 QAD327718:QAE327718 QJZ327718:QKA327718 QTV327718:QTW327718 RDR327718:RDS327718 RNN327718:RNO327718 RXJ327718:RXK327718 SHF327718:SHG327718 SRB327718:SRC327718 TAX327718:TAY327718 TKT327718:TKU327718 TUP327718:TUQ327718 UEL327718:UEM327718 UOH327718:UOI327718 UYD327718:UYE327718 VHZ327718:VIA327718 VRV327718:VRW327718 WBR327718:WBS327718 WLN327718:WLO327718 WVJ327718:WVK327718 B393254:C393254 IX393254:IY393254 ST393254:SU393254 ACP393254:ACQ393254 AML393254:AMM393254 AWH393254:AWI393254 BGD393254:BGE393254 BPZ393254:BQA393254 BZV393254:BZW393254 CJR393254:CJS393254 CTN393254:CTO393254 DDJ393254:DDK393254 DNF393254:DNG393254 DXB393254:DXC393254 EGX393254:EGY393254 EQT393254:EQU393254 FAP393254:FAQ393254 FKL393254:FKM393254 FUH393254:FUI393254 GED393254:GEE393254 GNZ393254:GOA393254 GXV393254:GXW393254 HHR393254:HHS393254 HRN393254:HRO393254 IBJ393254:IBK393254 ILF393254:ILG393254 IVB393254:IVC393254 JEX393254:JEY393254 JOT393254:JOU393254 JYP393254:JYQ393254 KIL393254:KIM393254 KSH393254:KSI393254 LCD393254:LCE393254 LLZ393254:LMA393254 LVV393254:LVW393254 MFR393254:MFS393254 MPN393254:MPO393254 MZJ393254:MZK393254 NJF393254:NJG393254 NTB393254:NTC393254 OCX393254:OCY393254 OMT393254:OMU393254 OWP393254:OWQ393254 PGL393254:PGM393254 PQH393254:PQI393254 QAD393254:QAE393254 QJZ393254:QKA393254 QTV393254:QTW393254 RDR393254:RDS393254 RNN393254:RNO393254 RXJ393254:RXK393254 SHF393254:SHG393254 SRB393254:SRC393254 TAX393254:TAY393254 TKT393254:TKU393254 TUP393254:TUQ393254 UEL393254:UEM393254 UOH393254:UOI393254 UYD393254:UYE393254 VHZ393254:VIA393254 VRV393254:VRW393254 WBR393254:WBS393254 WLN393254:WLO393254 WVJ393254:WVK393254 B458790:C458790 IX458790:IY458790 ST458790:SU458790 ACP458790:ACQ458790 AML458790:AMM458790 AWH458790:AWI458790 BGD458790:BGE458790 BPZ458790:BQA458790 BZV458790:BZW458790 CJR458790:CJS458790 CTN458790:CTO458790 DDJ458790:DDK458790 DNF458790:DNG458790 DXB458790:DXC458790 EGX458790:EGY458790 EQT458790:EQU458790 FAP458790:FAQ458790 FKL458790:FKM458790 FUH458790:FUI458790 GED458790:GEE458790 GNZ458790:GOA458790 GXV458790:GXW458790 HHR458790:HHS458790 HRN458790:HRO458790 IBJ458790:IBK458790 ILF458790:ILG458790 IVB458790:IVC458790 JEX458790:JEY458790 JOT458790:JOU458790 JYP458790:JYQ458790 KIL458790:KIM458790 KSH458790:KSI458790 LCD458790:LCE458790 LLZ458790:LMA458790 LVV458790:LVW458790 MFR458790:MFS458790 MPN458790:MPO458790 MZJ458790:MZK458790 NJF458790:NJG458790 NTB458790:NTC458790 OCX458790:OCY458790 OMT458790:OMU458790 OWP458790:OWQ458790 PGL458790:PGM458790 PQH458790:PQI458790 QAD458790:QAE458790 QJZ458790:QKA458790 QTV458790:QTW458790 RDR458790:RDS458790 RNN458790:RNO458790 RXJ458790:RXK458790 SHF458790:SHG458790 SRB458790:SRC458790 TAX458790:TAY458790 TKT458790:TKU458790 TUP458790:TUQ458790 UEL458790:UEM458790 UOH458790:UOI458790 UYD458790:UYE458790 VHZ458790:VIA458790 VRV458790:VRW458790 WBR458790:WBS458790 WLN458790:WLO458790 WVJ458790:WVK458790 B524326:C524326 IX524326:IY524326 ST524326:SU524326 ACP524326:ACQ524326 AML524326:AMM524326 AWH524326:AWI524326 BGD524326:BGE524326 BPZ524326:BQA524326 BZV524326:BZW524326 CJR524326:CJS524326 CTN524326:CTO524326 DDJ524326:DDK524326 DNF524326:DNG524326 DXB524326:DXC524326 EGX524326:EGY524326 EQT524326:EQU524326 FAP524326:FAQ524326 FKL524326:FKM524326 FUH524326:FUI524326 GED524326:GEE524326 GNZ524326:GOA524326 GXV524326:GXW524326 HHR524326:HHS524326 HRN524326:HRO524326 IBJ524326:IBK524326 ILF524326:ILG524326 IVB524326:IVC524326 JEX524326:JEY524326 JOT524326:JOU524326 JYP524326:JYQ524326 KIL524326:KIM524326 KSH524326:KSI524326 LCD524326:LCE524326 LLZ524326:LMA524326 LVV524326:LVW524326 MFR524326:MFS524326 MPN524326:MPO524326 MZJ524326:MZK524326 NJF524326:NJG524326 NTB524326:NTC524326 OCX524326:OCY524326 OMT524326:OMU524326 OWP524326:OWQ524326 PGL524326:PGM524326 PQH524326:PQI524326 QAD524326:QAE524326 QJZ524326:QKA524326 QTV524326:QTW524326 RDR524326:RDS524326 RNN524326:RNO524326 RXJ524326:RXK524326 SHF524326:SHG524326 SRB524326:SRC524326 TAX524326:TAY524326 TKT524326:TKU524326 TUP524326:TUQ524326 UEL524326:UEM524326 UOH524326:UOI524326 UYD524326:UYE524326 VHZ524326:VIA524326 VRV524326:VRW524326 WBR524326:WBS524326 WLN524326:WLO524326 WVJ524326:WVK524326 B589862:C589862 IX589862:IY589862 ST589862:SU589862 ACP589862:ACQ589862 AML589862:AMM589862 AWH589862:AWI589862 BGD589862:BGE589862 BPZ589862:BQA589862 BZV589862:BZW589862 CJR589862:CJS589862 CTN589862:CTO589862 DDJ589862:DDK589862 DNF589862:DNG589862 DXB589862:DXC589862 EGX589862:EGY589862 EQT589862:EQU589862 FAP589862:FAQ589862 FKL589862:FKM589862 FUH589862:FUI589862 GED589862:GEE589862 GNZ589862:GOA589862 GXV589862:GXW589862 HHR589862:HHS589862 HRN589862:HRO589862 IBJ589862:IBK589862 ILF589862:ILG589862 IVB589862:IVC589862 JEX589862:JEY589862 JOT589862:JOU589862 JYP589862:JYQ589862 KIL589862:KIM589862 KSH589862:KSI589862 LCD589862:LCE589862 LLZ589862:LMA589862 LVV589862:LVW589862 MFR589862:MFS589862 MPN589862:MPO589862 MZJ589862:MZK589862 NJF589862:NJG589862 NTB589862:NTC589862 OCX589862:OCY589862 OMT589862:OMU589862 OWP589862:OWQ589862 PGL589862:PGM589862 PQH589862:PQI589862 QAD589862:QAE589862 QJZ589862:QKA589862 QTV589862:QTW589862 RDR589862:RDS589862 RNN589862:RNO589862 RXJ589862:RXK589862 SHF589862:SHG589862 SRB589862:SRC589862 TAX589862:TAY589862 TKT589862:TKU589862 TUP589862:TUQ589862 UEL589862:UEM589862 UOH589862:UOI589862 UYD589862:UYE589862 VHZ589862:VIA589862 VRV589862:VRW589862 WBR589862:WBS589862 WLN589862:WLO589862 WVJ589862:WVK589862 B655398:C655398 IX655398:IY655398 ST655398:SU655398 ACP655398:ACQ655398 AML655398:AMM655398 AWH655398:AWI655398 BGD655398:BGE655398 BPZ655398:BQA655398 BZV655398:BZW655398 CJR655398:CJS655398 CTN655398:CTO655398 DDJ655398:DDK655398 DNF655398:DNG655398 DXB655398:DXC655398 EGX655398:EGY655398 EQT655398:EQU655398 FAP655398:FAQ655398 FKL655398:FKM655398 FUH655398:FUI655398 GED655398:GEE655398 GNZ655398:GOA655398 GXV655398:GXW655398 HHR655398:HHS655398 HRN655398:HRO655398 IBJ655398:IBK655398 ILF655398:ILG655398 IVB655398:IVC655398 JEX655398:JEY655398 JOT655398:JOU655398 JYP655398:JYQ655398 KIL655398:KIM655398 KSH655398:KSI655398 LCD655398:LCE655398 LLZ655398:LMA655398 LVV655398:LVW655398 MFR655398:MFS655398 MPN655398:MPO655398 MZJ655398:MZK655398 NJF655398:NJG655398 NTB655398:NTC655398 OCX655398:OCY655398 OMT655398:OMU655398 OWP655398:OWQ655398 PGL655398:PGM655398 PQH655398:PQI655398 QAD655398:QAE655398 QJZ655398:QKA655398 QTV655398:QTW655398 RDR655398:RDS655398 RNN655398:RNO655398 RXJ655398:RXK655398 SHF655398:SHG655398 SRB655398:SRC655398 TAX655398:TAY655398 TKT655398:TKU655398 TUP655398:TUQ655398 UEL655398:UEM655398 UOH655398:UOI655398 UYD655398:UYE655398 VHZ655398:VIA655398 VRV655398:VRW655398 WBR655398:WBS655398 WLN655398:WLO655398 WVJ655398:WVK655398 B720934:C720934 IX720934:IY720934 ST720934:SU720934 ACP720934:ACQ720934 AML720934:AMM720934 AWH720934:AWI720934 BGD720934:BGE720934 BPZ720934:BQA720934 BZV720934:BZW720934 CJR720934:CJS720934 CTN720934:CTO720934 DDJ720934:DDK720934 DNF720934:DNG720934 DXB720934:DXC720934 EGX720934:EGY720934 EQT720934:EQU720934 FAP720934:FAQ720934 FKL720934:FKM720934 FUH720934:FUI720934 GED720934:GEE720934 GNZ720934:GOA720934 GXV720934:GXW720934 HHR720934:HHS720934 HRN720934:HRO720934 IBJ720934:IBK720934 ILF720934:ILG720934 IVB720934:IVC720934 JEX720934:JEY720934 JOT720934:JOU720934 JYP720934:JYQ720934 KIL720934:KIM720934 KSH720934:KSI720934 LCD720934:LCE720934 LLZ720934:LMA720934 LVV720934:LVW720934 MFR720934:MFS720934 MPN720934:MPO720934 MZJ720934:MZK720934 NJF720934:NJG720934 NTB720934:NTC720934 OCX720934:OCY720934 OMT720934:OMU720934 OWP720934:OWQ720934 PGL720934:PGM720934 PQH720934:PQI720934 QAD720934:QAE720934 QJZ720934:QKA720934 QTV720934:QTW720934 RDR720934:RDS720934 RNN720934:RNO720934 RXJ720934:RXK720934 SHF720934:SHG720934 SRB720934:SRC720934 TAX720934:TAY720934 TKT720934:TKU720934 TUP720934:TUQ720934 UEL720934:UEM720934 UOH720934:UOI720934 UYD720934:UYE720934 VHZ720934:VIA720934 VRV720934:VRW720934 WBR720934:WBS720934 WLN720934:WLO720934 WVJ720934:WVK720934 B786470:C786470 IX786470:IY786470 ST786470:SU786470 ACP786470:ACQ786470 AML786470:AMM786470 AWH786470:AWI786470 BGD786470:BGE786470 BPZ786470:BQA786470 BZV786470:BZW786470 CJR786470:CJS786470 CTN786470:CTO786470 DDJ786470:DDK786470 DNF786470:DNG786470 DXB786470:DXC786470 EGX786470:EGY786470 EQT786470:EQU786470 FAP786470:FAQ786470 FKL786470:FKM786470 FUH786470:FUI786470 GED786470:GEE786470 GNZ786470:GOA786470 GXV786470:GXW786470 HHR786470:HHS786470 HRN786470:HRO786470 IBJ786470:IBK786470 ILF786470:ILG786470 IVB786470:IVC786470 JEX786470:JEY786470 JOT786470:JOU786470 JYP786470:JYQ786470 KIL786470:KIM786470 KSH786470:KSI786470 LCD786470:LCE786470 LLZ786470:LMA786470 LVV786470:LVW786470 MFR786470:MFS786470 MPN786470:MPO786470 MZJ786470:MZK786470 NJF786470:NJG786470 NTB786470:NTC786470 OCX786470:OCY786470 OMT786470:OMU786470 OWP786470:OWQ786470 PGL786470:PGM786470 PQH786470:PQI786470 QAD786470:QAE786470 QJZ786470:QKA786470 QTV786470:QTW786470 RDR786470:RDS786470 RNN786470:RNO786470 RXJ786470:RXK786470 SHF786470:SHG786470 SRB786470:SRC786470 TAX786470:TAY786470 TKT786470:TKU786470 TUP786470:TUQ786470 UEL786470:UEM786470 UOH786470:UOI786470 UYD786470:UYE786470 VHZ786470:VIA786470 VRV786470:VRW786470 WBR786470:WBS786470 WLN786470:WLO786470 WVJ786470:WVK786470 B852006:C852006 IX852006:IY852006 ST852006:SU852006 ACP852006:ACQ852006 AML852006:AMM852006 AWH852006:AWI852006 BGD852006:BGE852006 BPZ852006:BQA852006 BZV852006:BZW852006 CJR852006:CJS852006 CTN852006:CTO852006 DDJ852006:DDK852006 DNF852006:DNG852006 DXB852006:DXC852006 EGX852006:EGY852006 EQT852006:EQU852006 FAP852006:FAQ852006 FKL852006:FKM852006 FUH852006:FUI852006 GED852006:GEE852006 GNZ852006:GOA852006 GXV852006:GXW852006 HHR852006:HHS852006 HRN852006:HRO852006 IBJ852006:IBK852006 ILF852006:ILG852006 IVB852006:IVC852006 JEX852006:JEY852006 JOT852006:JOU852006 JYP852006:JYQ852006 KIL852006:KIM852006 KSH852006:KSI852006 LCD852006:LCE852006 LLZ852006:LMA852006 LVV852006:LVW852006 MFR852006:MFS852006 MPN852006:MPO852006 MZJ852006:MZK852006 NJF852006:NJG852006 NTB852006:NTC852006 OCX852006:OCY852006 OMT852006:OMU852006 OWP852006:OWQ852006 PGL852006:PGM852006 PQH852006:PQI852006 QAD852006:QAE852006 QJZ852006:QKA852006 QTV852006:QTW852006 RDR852006:RDS852006 RNN852006:RNO852006 RXJ852006:RXK852006 SHF852006:SHG852006 SRB852006:SRC852006 TAX852006:TAY852006 TKT852006:TKU852006 TUP852006:TUQ852006 UEL852006:UEM852006 UOH852006:UOI852006 UYD852006:UYE852006 VHZ852006:VIA852006 VRV852006:VRW852006 WBR852006:WBS852006 WLN852006:WLO852006 WVJ852006:WVK852006 B917542:C917542 IX917542:IY917542 ST917542:SU917542 ACP917542:ACQ917542 AML917542:AMM917542 AWH917542:AWI917542 BGD917542:BGE917542 BPZ917542:BQA917542 BZV917542:BZW917542 CJR917542:CJS917542 CTN917542:CTO917542 DDJ917542:DDK917542 DNF917542:DNG917542 DXB917542:DXC917542 EGX917542:EGY917542 EQT917542:EQU917542 FAP917542:FAQ917542 FKL917542:FKM917542 FUH917542:FUI917542 GED917542:GEE917542 GNZ917542:GOA917542 GXV917542:GXW917542 HHR917542:HHS917542 HRN917542:HRO917542 IBJ917542:IBK917542 ILF917542:ILG917542 IVB917542:IVC917542 JEX917542:JEY917542 JOT917542:JOU917542 JYP917542:JYQ917542 KIL917542:KIM917542 KSH917542:KSI917542 LCD917542:LCE917542 LLZ917542:LMA917542 LVV917542:LVW917542 MFR917542:MFS917542 MPN917542:MPO917542 MZJ917542:MZK917542 NJF917542:NJG917542 NTB917542:NTC917542 OCX917542:OCY917542 OMT917542:OMU917542 OWP917542:OWQ917542 PGL917542:PGM917542 PQH917542:PQI917542 QAD917542:QAE917542 QJZ917542:QKA917542 QTV917542:QTW917542 RDR917542:RDS917542 RNN917542:RNO917542 RXJ917542:RXK917542 SHF917542:SHG917542 SRB917542:SRC917542 TAX917542:TAY917542 TKT917542:TKU917542 TUP917542:TUQ917542 UEL917542:UEM917542 UOH917542:UOI917542 UYD917542:UYE917542 VHZ917542:VIA917542 VRV917542:VRW917542 WBR917542:WBS917542 WLN917542:WLO917542 WVJ917542:WVK917542 B983078:C983078 IX983078:IY983078 ST983078:SU983078 ACP983078:ACQ983078 AML983078:AMM983078 AWH983078:AWI983078 BGD983078:BGE983078 BPZ983078:BQA983078 BZV983078:BZW983078 CJR983078:CJS983078 CTN983078:CTO983078 DDJ983078:DDK983078 DNF983078:DNG983078 DXB983078:DXC983078 EGX983078:EGY983078 EQT983078:EQU983078 FAP983078:FAQ983078 FKL983078:FKM983078 FUH983078:FUI983078 GED983078:GEE983078 GNZ983078:GOA983078 GXV983078:GXW983078 HHR983078:HHS983078 HRN983078:HRO983078 IBJ983078:IBK983078 ILF983078:ILG983078 IVB983078:IVC983078 JEX983078:JEY983078 JOT983078:JOU983078 JYP983078:JYQ983078 KIL983078:KIM983078 KSH983078:KSI983078 LCD983078:LCE983078 LLZ983078:LMA983078 LVV983078:LVW983078 MFR983078:MFS983078 MPN983078:MPO983078 MZJ983078:MZK983078 NJF983078:NJG983078 NTB983078:NTC983078 OCX983078:OCY983078 OMT983078:OMU983078 OWP983078:OWQ983078 PGL983078:PGM983078 PQH983078:PQI983078 QAD983078:QAE983078 QJZ983078:QKA983078 QTV983078:QTW983078 RDR983078:RDS983078 RNN983078:RNO983078 RXJ983078:RXK983078 SHF983078:SHG983078 SRB983078:SRC983078 TAX983078:TAY983078 TKT983078:TKU983078 TUP983078:TUQ983078 UEL983078:UEM983078 UOH983078:UOI983078 UYD983078:UYE983078 VHZ983078:VIA983078 VRV983078:VRW983078 WBR983078:WBS983078 WLN983078:WLO983078 B38:C38">
      <formula1>$P$36:$P$38</formula1>
    </dataValidation>
    <dataValidation type="list" allowBlank="1" sqref="WVJ983077:WVK98307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B37:C37">
      <formula1>$O$36:$O$38</formula1>
    </dataValidation>
    <dataValidation type="list" allowBlank="1" sqref="WVJ983080:WVK983080 IX40:IY40 ST40:SU40 ACP40:ACQ40 AML40:AMM40 AWH40:AWI40 BGD40:BGE40 BPZ40:BQA40 BZV40:BZW40 CJR40:CJS40 CTN40:CTO40 DDJ40:DDK40 DNF40:DNG40 DXB40:DXC40 EGX40:EGY40 EQT40:EQU40 FAP40:FAQ40 FKL40:FKM40 FUH40:FUI40 GED40:GEE40 GNZ40:GOA40 GXV40:GXW40 HHR40:HHS40 HRN40:HRO40 IBJ40:IBK40 ILF40:ILG40 IVB40:IVC40 JEX40:JEY40 JOT40:JOU40 JYP40:JYQ40 KIL40:KIM40 KSH40:KSI40 LCD40:LCE40 LLZ40:LMA40 LVV40:LVW40 MFR40:MFS40 MPN40:MPO40 MZJ40:MZK40 NJF40:NJG40 NTB40:NTC40 OCX40:OCY40 OMT40:OMU40 OWP40:OWQ40 PGL40:PGM40 PQH40:PQI40 QAD40:QAE40 QJZ40:QKA40 QTV40:QTW40 RDR40:RDS40 RNN40:RNO40 RXJ40:RXK40 SHF40:SHG40 SRB40:SRC40 TAX40:TAY40 TKT40:TKU40 TUP40:TUQ40 UEL40:UEM40 UOH40:UOI40 UYD40:UYE40 VHZ40:VIA40 VRV40:VRW40 WBR40:WBS40 WLN40:WLO40 WVJ40:WVK40 B65576:C65576 IX65576:IY65576 ST65576:SU65576 ACP65576:ACQ65576 AML65576:AMM65576 AWH65576:AWI65576 BGD65576:BGE65576 BPZ65576:BQA65576 BZV65576:BZW65576 CJR65576:CJS65576 CTN65576:CTO65576 DDJ65576:DDK65576 DNF65576:DNG65576 DXB65576:DXC65576 EGX65576:EGY65576 EQT65576:EQU65576 FAP65576:FAQ65576 FKL65576:FKM65576 FUH65576:FUI65576 GED65576:GEE65576 GNZ65576:GOA65576 GXV65576:GXW65576 HHR65576:HHS65576 HRN65576:HRO65576 IBJ65576:IBK65576 ILF65576:ILG65576 IVB65576:IVC65576 JEX65576:JEY65576 JOT65576:JOU65576 JYP65576:JYQ65576 KIL65576:KIM65576 KSH65576:KSI65576 LCD65576:LCE65576 LLZ65576:LMA65576 LVV65576:LVW65576 MFR65576:MFS65576 MPN65576:MPO65576 MZJ65576:MZK65576 NJF65576:NJG65576 NTB65576:NTC65576 OCX65576:OCY65576 OMT65576:OMU65576 OWP65576:OWQ65576 PGL65576:PGM65576 PQH65576:PQI65576 QAD65576:QAE65576 QJZ65576:QKA65576 QTV65576:QTW65576 RDR65576:RDS65576 RNN65576:RNO65576 RXJ65576:RXK65576 SHF65576:SHG65576 SRB65576:SRC65576 TAX65576:TAY65576 TKT65576:TKU65576 TUP65576:TUQ65576 UEL65576:UEM65576 UOH65576:UOI65576 UYD65576:UYE65576 VHZ65576:VIA65576 VRV65576:VRW65576 WBR65576:WBS65576 WLN65576:WLO65576 WVJ65576:WVK65576 B131112:C131112 IX131112:IY131112 ST131112:SU131112 ACP131112:ACQ131112 AML131112:AMM131112 AWH131112:AWI131112 BGD131112:BGE131112 BPZ131112:BQA131112 BZV131112:BZW131112 CJR131112:CJS131112 CTN131112:CTO131112 DDJ131112:DDK131112 DNF131112:DNG131112 DXB131112:DXC131112 EGX131112:EGY131112 EQT131112:EQU131112 FAP131112:FAQ131112 FKL131112:FKM131112 FUH131112:FUI131112 GED131112:GEE131112 GNZ131112:GOA131112 GXV131112:GXW131112 HHR131112:HHS131112 HRN131112:HRO131112 IBJ131112:IBK131112 ILF131112:ILG131112 IVB131112:IVC131112 JEX131112:JEY131112 JOT131112:JOU131112 JYP131112:JYQ131112 KIL131112:KIM131112 KSH131112:KSI131112 LCD131112:LCE131112 LLZ131112:LMA131112 LVV131112:LVW131112 MFR131112:MFS131112 MPN131112:MPO131112 MZJ131112:MZK131112 NJF131112:NJG131112 NTB131112:NTC131112 OCX131112:OCY131112 OMT131112:OMU131112 OWP131112:OWQ131112 PGL131112:PGM131112 PQH131112:PQI131112 QAD131112:QAE131112 QJZ131112:QKA131112 QTV131112:QTW131112 RDR131112:RDS131112 RNN131112:RNO131112 RXJ131112:RXK131112 SHF131112:SHG131112 SRB131112:SRC131112 TAX131112:TAY131112 TKT131112:TKU131112 TUP131112:TUQ131112 UEL131112:UEM131112 UOH131112:UOI131112 UYD131112:UYE131112 VHZ131112:VIA131112 VRV131112:VRW131112 WBR131112:WBS131112 WLN131112:WLO131112 WVJ131112:WVK131112 B196648:C196648 IX196648:IY196648 ST196648:SU196648 ACP196648:ACQ196648 AML196648:AMM196648 AWH196648:AWI196648 BGD196648:BGE196648 BPZ196648:BQA196648 BZV196648:BZW196648 CJR196648:CJS196648 CTN196648:CTO196648 DDJ196648:DDK196648 DNF196648:DNG196648 DXB196648:DXC196648 EGX196648:EGY196648 EQT196648:EQU196648 FAP196648:FAQ196648 FKL196648:FKM196648 FUH196648:FUI196648 GED196648:GEE196648 GNZ196648:GOA196648 GXV196648:GXW196648 HHR196648:HHS196648 HRN196648:HRO196648 IBJ196648:IBK196648 ILF196648:ILG196648 IVB196648:IVC196648 JEX196648:JEY196648 JOT196648:JOU196648 JYP196648:JYQ196648 KIL196648:KIM196648 KSH196648:KSI196648 LCD196648:LCE196648 LLZ196648:LMA196648 LVV196648:LVW196648 MFR196648:MFS196648 MPN196648:MPO196648 MZJ196648:MZK196648 NJF196648:NJG196648 NTB196648:NTC196648 OCX196648:OCY196648 OMT196648:OMU196648 OWP196648:OWQ196648 PGL196648:PGM196648 PQH196648:PQI196648 QAD196648:QAE196648 QJZ196648:QKA196648 QTV196648:QTW196648 RDR196648:RDS196648 RNN196648:RNO196648 RXJ196648:RXK196648 SHF196648:SHG196648 SRB196648:SRC196648 TAX196648:TAY196648 TKT196648:TKU196648 TUP196648:TUQ196648 UEL196648:UEM196648 UOH196648:UOI196648 UYD196648:UYE196648 VHZ196648:VIA196648 VRV196648:VRW196648 WBR196648:WBS196648 WLN196648:WLO196648 WVJ196648:WVK196648 B262184:C262184 IX262184:IY262184 ST262184:SU262184 ACP262184:ACQ262184 AML262184:AMM262184 AWH262184:AWI262184 BGD262184:BGE262184 BPZ262184:BQA262184 BZV262184:BZW262184 CJR262184:CJS262184 CTN262184:CTO262184 DDJ262184:DDK262184 DNF262184:DNG262184 DXB262184:DXC262184 EGX262184:EGY262184 EQT262184:EQU262184 FAP262184:FAQ262184 FKL262184:FKM262184 FUH262184:FUI262184 GED262184:GEE262184 GNZ262184:GOA262184 GXV262184:GXW262184 HHR262184:HHS262184 HRN262184:HRO262184 IBJ262184:IBK262184 ILF262184:ILG262184 IVB262184:IVC262184 JEX262184:JEY262184 JOT262184:JOU262184 JYP262184:JYQ262184 KIL262184:KIM262184 KSH262184:KSI262184 LCD262184:LCE262184 LLZ262184:LMA262184 LVV262184:LVW262184 MFR262184:MFS262184 MPN262184:MPO262184 MZJ262184:MZK262184 NJF262184:NJG262184 NTB262184:NTC262184 OCX262184:OCY262184 OMT262184:OMU262184 OWP262184:OWQ262184 PGL262184:PGM262184 PQH262184:PQI262184 QAD262184:QAE262184 QJZ262184:QKA262184 QTV262184:QTW262184 RDR262184:RDS262184 RNN262184:RNO262184 RXJ262184:RXK262184 SHF262184:SHG262184 SRB262184:SRC262184 TAX262184:TAY262184 TKT262184:TKU262184 TUP262184:TUQ262184 UEL262184:UEM262184 UOH262184:UOI262184 UYD262184:UYE262184 VHZ262184:VIA262184 VRV262184:VRW262184 WBR262184:WBS262184 WLN262184:WLO262184 WVJ262184:WVK262184 B327720:C327720 IX327720:IY327720 ST327720:SU327720 ACP327720:ACQ327720 AML327720:AMM327720 AWH327720:AWI327720 BGD327720:BGE327720 BPZ327720:BQA327720 BZV327720:BZW327720 CJR327720:CJS327720 CTN327720:CTO327720 DDJ327720:DDK327720 DNF327720:DNG327720 DXB327720:DXC327720 EGX327720:EGY327720 EQT327720:EQU327720 FAP327720:FAQ327720 FKL327720:FKM327720 FUH327720:FUI327720 GED327720:GEE327720 GNZ327720:GOA327720 GXV327720:GXW327720 HHR327720:HHS327720 HRN327720:HRO327720 IBJ327720:IBK327720 ILF327720:ILG327720 IVB327720:IVC327720 JEX327720:JEY327720 JOT327720:JOU327720 JYP327720:JYQ327720 KIL327720:KIM327720 KSH327720:KSI327720 LCD327720:LCE327720 LLZ327720:LMA327720 LVV327720:LVW327720 MFR327720:MFS327720 MPN327720:MPO327720 MZJ327720:MZK327720 NJF327720:NJG327720 NTB327720:NTC327720 OCX327720:OCY327720 OMT327720:OMU327720 OWP327720:OWQ327720 PGL327720:PGM327720 PQH327720:PQI327720 QAD327720:QAE327720 QJZ327720:QKA327720 QTV327720:QTW327720 RDR327720:RDS327720 RNN327720:RNO327720 RXJ327720:RXK327720 SHF327720:SHG327720 SRB327720:SRC327720 TAX327720:TAY327720 TKT327720:TKU327720 TUP327720:TUQ327720 UEL327720:UEM327720 UOH327720:UOI327720 UYD327720:UYE327720 VHZ327720:VIA327720 VRV327720:VRW327720 WBR327720:WBS327720 WLN327720:WLO327720 WVJ327720:WVK327720 B393256:C393256 IX393256:IY393256 ST393256:SU393256 ACP393256:ACQ393256 AML393256:AMM393256 AWH393256:AWI393256 BGD393256:BGE393256 BPZ393256:BQA393256 BZV393256:BZW393256 CJR393256:CJS393256 CTN393256:CTO393256 DDJ393256:DDK393256 DNF393256:DNG393256 DXB393256:DXC393256 EGX393256:EGY393256 EQT393256:EQU393256 FAP393256:FAQ393256 FKL393256:FKM393256 FUH393256:FUI393256 GED393256:GEE393256 GNZ393256:GOA393256 GXV393256:GXW393256 HHR393256:HHS393256 HRN393256:HRO393256 IBJ393256:IBK393256 ILF393256:ILG393256 IVB393256:IVC393256 JEX393256:JEY393256 JOT393256:JOU393256 JYP393256:JYQ393256 KIL393256:KIM393256 KSH393256:KSI393256 LCD393256:LCE393256 LLZ393256:LMA393256 LVV393256:LVW393256 MFR393256:MFS393256 MPN393256:MPO393256 MZJ393256:MZK393256 NJF393256:NJG393256 NTB393256:NTC393256 OCX393256:OCY393256 OMT393256:OMU393256 OWP393256:OWQ393256 PGL393256:PGM393256 PQH393256:PQI393256 QAD393256:QAE393256 QJZ393256:QKA393256 QTV393256:QTW393256 RDR393256:RDS393256 RNN393256:RNO393256 RXJ393256:RXK393256 SHF393256:SHG393256 SRB393256:SRC393256 TAX393256:TAY393256 TKT393256:TKU393256 TUP393256:TUQ393256 UEL393256:UEM393256 UOH393256:UOI393256 UYD393256:UYE393256 VHZ393256:VIA393256 VRV393256:VRW393256 WBR393256:WBS393256 WLN393256:WLO393256 WVJ393256:WVK393256 B458792:C458792 IX458792:IY458792 ST458792:SU458792 ACP458792:ACQ458792 AML458792:AMM458792 AWH458792:AWI458792 BGD458792:BGE458792 BPZ458792:BQA458792 BZV458792:BZW458792 CJR458792:CJS458792 CTN458792:CTO458792 DDJ458792:DDK458792 DNF458792:DNG458792 DXB458792:DXC458792 EGX458792:EGY458792 EQT458792:EQU458792 FAP458792:FAQ458792 FKL458792:FKM458792 FUH458792:FUI458792 GED458792:GEE458792 GNZ458792:GOA458792 GXV458792:GXW458792 HHR458792:HHS458792 HRN458792:HRO458792 IBJ458792:IBK458792 ILF458792:ILG458792 IVB458792:IVC458792 JEX458792:JEY458792 JOT458792:JOU458792 JYP458792:JYQ458792 KIL458792:KIM458792 KSH458792:KSI458792 LCD458792:LCE458792 LLZ458792:LMA458792 LVV458792:LVW458792 MFR458792:MFS458792 MPN458792:MPO458792 MZJ458792:MZK458792 NJF458792:NJG458792 NTB458792:NTC458792 OCX458792:OCY458792 OMT458792:OMU458792 OWP458792:OWQ458792 PGL458792:PGM458792 PQH458792:PQI458792 QAD458792:QAE458792 QJZ458792:QKA458792 QTV458792:QTW458792 RDR458792:RDS458792 RNN458792:RNO458792 RXJ458792:RXK458792 SHF458792:SHG458792 SRB458792:SRC458792 TAX458792:TAY458792 TKT458792:TKU458792 TUP458792:TUQ458792 UEL458792:UEM458792 UOH458792:UOI458792 UYD458792:UYE458792 VHZ458792:VIA458792 VRV458792:VRW458792 WBR458792:WBS458792 WLN458792:WLO458792 WVJ458792:WVK458792 B524328:C524328 IX524328:IY524328 ST524328:SU524328 ACP524328:ACQ524328 AML524328:AMM524328 AWH524328:AWI524328 BGD524328:BGE524328 BPZ524328:BQA524328 BZV524328:BZW524328 CJR524328:CJS524328 CTN524328:CTO524328 DDJ524328:DDK524328 DNF524328:DNG524328 DXB524328:DXC524328 EGX524328:EGY524328 EQT524328:EQU524328 FAP524328:FAQ524328 FKL524328:FKM524328 FUH524328:FUI524328 GED524328:GEE524328 GNZ524328:GOA524328 GXV524328:GXW524328 HHR524328:HHS524328 HRN524328:HRO524328 IBJ524328:IBK524328 ILF524328:ILG524328 IVB524328:IVC524328 JEX524328:JEY524328 JOT524328:JOU524328 JYP524328:JYQ524328 KIL524328:KIM524328 KSH524328:KSI524328 LCD524328:LCE524328 LLZ524328:LMA524328 LVV524328:LVW524328 MFR524328:MFS524328 MPN524328:MPO524328 MZJ524328:MZK524328 NJF524328:NJG524328 NTB524328:NTC524328 OCX524328:OCY524328 OMT524328:OMU524328 OWP524328:OWQ524328 PGL524328:PGM524328 PQH524328:PQI524328 QAD524328:QAE524328 QJZ524328:QKA524328 QTV524328:QTW524328 RDR524328:RDS524328 RNN524328:RNO524328 RXJ524328:RXK524328 SHF524328:SHG524328 SRB524328:SRC524328 TAX524328:TAY524328 TKT524328:TKU524328 TUP524328:TUQ524328 UEL524328:UEM524328 UOH524328:UOI524328 UYD524328:UYE524328 VHZ524328:VIA524328 VRV524328:VRW524328 WBR524328:WBS524328 WLN524328:WLO524328 WVJ524328:WVK524328 B589864:C589864 IX589864:IY589864 ST589864:SU589864 ACP589864:ACQ589864 AML589864:AMM589864 AWH589864:AWI589864 BGD589864:BGE589864 BPZ589864:BQA589864 BZV589864:BZW589864 CJR589864:CJS589864 CTN589864:CTO589864 DDJ589864:DDK589864 DNF589864:DNG589864 DXB589864:DXC589864 EGX589864:EGY589864 EQT589864:EQU589864 FAP589864:FAQ589864 FKL589864:FKM589864 FUH589864:FUI589864 GED589864:GEE589864 GNZ589864:GOA589864 GXV589864:GXW589864 HHR589864:HHS589864 HRN589864:HRO589864 IBJ589864:IBK589864 ILF589864:ILG589864 IVB589864:IVC589864 JEX589864:JEY589864 JOT589864:JOU589864 JYP589864:JYQ589864 KIL589864:KIM589864 KSH589864:KSI589864 LCD589864:LCE589864 LLZ589864:LMA589864 LVV589864:LVW589864 MFR589864:MFS589864 MPN589864:MPO589864 MZJ589864:MZK589864 NJF589864:NJG589864 NTB589864:NTC589864 OCX589864:OCY589864 OMT589864:OMU589864 OWP589864:OWQ589864 PGL589864:PGM589864 PQH589864:PQI589864 QAD589864:QAE589864 QJZ589864:QKA589864 QTV589864:QTW589864 RDR589864:RDS589864 RNN589864:RNO589864 RXJ589864:RXK589864 SHF589864:SHG589864 SRB589864:SRC589864 TAX589864:TAY589864 TKT589864:TKU589864 TUP589864:TUQ589864 UEL589864:UEM589864 UOH589864:UOI589864 UYD589864:UYE589864 VHZ589864:VIA589864 VRV589864:VRW589864 WBR589864:WBS589864 WLN589864:WLO589864 WVJ589864:WVK589864 B655400:C655400 IX655400:IY655400 ST655400:SU655400 ACP655400:ACQ655400 AML655400:AMM655400 AWH655400:AWI655400 BGD655400:BGE655400 BPZ655400:BQA655400 BZV655400:BZW655400 CJR655400:CJS655400 CTN655400:CTO655400 DDJ655400:DDK655400 DNF655400:DNG655400 DXB655400:DXC655400 EGX655400:EGY655400 EQT655400:EQU655400 FAP655400:FAQ655400 FKL655400:FKM655400 FUH655400:FUI655400 GED655400:GEE655400 GNZ655400:GOA655400 GXV655400:GXW655400 HHR655400:HHS655400 HRN655400:HRO655400 IBJ655400:IBK655400 ILF655400:ILG655400 IVB655400:IVC655400 JEX655400:JEY655400 JOT655400:JOU655400 JYP655400:JYQ655400 KIL655400:KIM655400 KSH655400:KSI655400 LCD655400:LCE655400 LLZ655400:LMA655400 LVV655400:LVW655400 MFR655400:MFS655400 MPN655400:MPO655400 MZJ655400:MZK655400 NJF655400:NJG655400 NTB655400:NTC655400 OCX655400:OCY655400 OMT655400:OMU655400 OWP655400:OWQ655400 PGL655400:PGM655400 PQH655400:PQI655400 QAD655400:QAE655400 QJZ655400:QKA655400 QTV655400:QTW655400 RDR655400:RDS655400 RNN655400:RNO655400 RXJ655400:RXK655400 SHF655400:SHG655400 SRB655400:SRC655400 TAX655400:TAY655400 TKT655400:TKU655400 TUP655400:TUQ655400 UEL655400:UEM655400 UOH655400:UOI655400 UYD655400:UYE655400 VHZ655400:VIA655400 VRV655400:VRW655400 WBR655400:WBS655400 WLN655400:WLO655400 WVJ655400:WVK655400 B720936:C720936 IX720936:IY720936 ST720936:SU720936 ACP720936:ACQ720936 AML720936:AMM720936 AWH720936:AWI720936 BGD720936:BGE720936 BPZ720936:BQA720936 BZV720936:BZW720936 CJR720936:CJS720936 CTN720936:CTO720936 DDJ720936:DDK720936 DNF720936:DNG720936 DXB720936:DXC720936 EGX720936:EGY720936 EQT720936:EQU720936 FAP720936:FAQ720936 FKL720936:FKM720936 FUH720936:FUI720936 GED720936:GEE720936 GNZ720936:GOA720936 GXV720936:GXW720936 HHR720936:HHS720936 HRN720936:HRO720936 IBJ720936:IBK720936 ILF720936:ILG720936 IVB720936:IVC720936 JEX720936:JEY720936 JOT720936:JOU720936 JYP720936:JYQ720936 KIL720936:KIM720936 KSH720936:KSI720936 LCD720936:LCE720936 LLZ720936:LMA720936 LVV720936:LVW720936 MFR720936:MFS720936 MPN720936:MPO720936 MZJ720936:MZK720936 NJF720936:NJG720936 NTB720936:NTC720936 OCX720936:OCY720936 OMT720936:OMU720936 OWP720936:OWQ720936 PGL720936:PGM720936 PQH720936:PQI720936 QAD720936:QAE720936 QJZ720936:QKA720936 QTV720936:QTW720936 RDR720936:RDS720936 RNN720936:RNO720936 RXJ720936:RXK720936 SHF720936:SHG720936 SRB720936:SRC720936 TAX720936:TAY720936 TKT720936:TKU720936 TUP720936:TUQ720936 UEL720936:UEM720936 UOH720936:UOI720936 UYD720936:UYE720936 VHZ720936:VIA720936 VRV720936:VRW720936 WBR720936:WBS720936 WLN720936:WLO720936 WVJ720936:WVK720936 B786472:C786472 IX786472:IY786472 ST786472:SU786472 ACP786472:ACQ786472 AML786472:AMM786472 AWH786472:AWI786472 BGD786472:BGE786472 BPZ786472:BQA786472 BZV786472:BZW786472 CJR786472:CJS786472 CTN786472:CTO786472 DDJ786472:DDK786472 DNF786472:DNG786472 DXB786472:DXC786472 EGX786472:EGY786472 EQT786472:EQU786472 FAP786472:FAQ786472 FKL786472:FKM786472 FUH786472:FUI786472 GED786472:GEE786472 GNZ786472:GOA786472 GXV786472:GXW786472 HHR786472:HHS786472 HRN786472:HRO786472 IBJ786472:IBK786472 ILF786472:ILG786472 IVB786472:IVC786472 JEX786472:JEY786472 JOT786472:JOU786472 JYP786472:JYQ786472 KIL786472:KIM786472 KSH786472:KSI786472 LCD786472:LCE786472 LLZ786472:LMA786472 LVV786472:LVW786472 MFR786472:MFS786472 MPN786472:MPO786472 MZJ786472:MZK786472 NJF786472:NJG786472 NTB786472:NTC786472 OCX786472:OCY786472 OMT786472:OMU786472 OWP786472:OWQ786472 PGL786472:PGM786472 PQH786472:PQI786472 QAD786472:QAE786472 QJZ786472:QKA786472 QTV786472:QTW786472 RDR786472:RDS786472 RNN786472:RNO786472 RXJ786472:RXK786472 SHF786472:SHG786472 SRB786472:SRC786472 TAX786472:TAY786472 TKT786472:TKU786472 TUP786472:TUQ786472 UEL786472:UEM786472 UOH786472:UOI786472 UYD786472:UYE786472 VHZ786472:VIA786472 VRV786472:VRW786472 WBR786472:WBS786472 WLN786472:WLO786472 WVJ786472:WVK786472 B852008:C852008 IX852008:IY852008 ST852008:SU852008 ACP852008:ACQ852008 AML852008:AMM852008 AWH852008:AWI852008 BGD852008:BGE852008 BPZ852008:BQA852008 BZV852008:BZW852008 CJR852008:CJS852008 CTN852008:CTO852008 DDJ852008:DDK852008 DNF852008:DNG852008 DXB852008:DXC852008 EGX852008:EGY852008 EQT852008:EQU852008 FAP852008:FAQ852008 FKL852008:FKM852008 FUH852008:FUI852008 GED852008:GEE852008 GNZ852008:GOA852008 GXV852008:GXW852008 HHR852008:HHS852008 HRN852008:HRO852008 IBJ852008:IBK852008 ILF852008:ILG852008 IVB852008:IVC852008 JEX852008:JEY852008 JOT852008:JOU852008 JYP852008:JYQ852008 KIL852008:KIM852008 KSH852008:KSI852008 LCD852008:LCE852008 LLZ852008:LMA852008 LVV852008:LVW852008 MFR852008:MFS852008 MPN852008:MPO852008 MZJ852008:MZK852008 NJF852008:NJG852008 NTB852008:NTC852008 OCX852008:OCY852008 OMT852008:OMU852008 OWP852008:OWQ852008 PGL852008:PGM852008 PQH852008:PQI852008 QAD852008:QAE852008 QJZ852008:QKA852008 QTV852008:QTW852008 RDR852008:RDS852008 RNN852008:RNO852008 RXJ852008:RXK852008 SHF852008:SHG852008 SRB852008:SRC852008 TAX852008:TAY852008 TKT852008:TKU852008 TUP852008:TUQ852008 UEL852008:UEM852008 UOH852008:UOI852008 UYD852008:UYE852008 VHZ852008:VIA852008 VRV852008:VRW852008 WBR852008:WBS852008 WLN852008:WLO852008 WVJ852008:WVK852008 B917544:C917544 IX917544:IY917544 ST917544:SU917544 ACP917544:ACQ917544 AML917544:AMM917544 AWH917544:AWI917544 BGD917544:BGE917544 BPZ917544:BQA917544 BZV917544:BZW917544 CJR917544:CJS917544 CTN917544:CTO917544 DDJ917544:DDK917544 DNF917544:DNG917544 DXB917544:DXC917544 EGX917544:EGY917544 EQT917544:EQU917544 FAP917544:FAQ917544 FKL917544:FKM917544 FUH917544:FUI917544 GED917544:GEE917544 GNZ917544:GOA917544 GXV917544:GXW917544 HHR917544:HHS917544 HRN917544:HRO917544 IBJ917544:IBK917544 ILF917544:ILG917544 IVB917544:IVC917544 JEX917544:JEY917544 JOT917544:JOU917544 JYP917544:JYQ917544 KIL917544:KIM917544 KSH917544:KSI917544 LCD917544:LCE917544 LLZ917544:LMA917544 LVV917544:LVW917544 MFR917544:MFS917544 MPN917544:MPO917544 MZJ917544:MZK917544 NJF917544:NJG917544 NTB917544:NTC917544 OCX917544:OCY917544 OMT917544:OMU917544 OWP917544:OWQ917544 PGL917544:PGM917544 PQH917544:PQI917544 QAD917544:QAE917544 QJZ917544:QKA917544 QTV917544:QTW917544 RDR917544:RDS917544 RNN917544:RNO917544 RXJ917544:RXK917544 SHF917544:SHG917544 SRB917544:SRC917544 TAX917544:TAY917544 TKT917544:TKU917544 TUP917544:TUQ917544 UEL917544:UEM917544 UOH917544:UOI917544 UYD917544:UYE917544 VHZ917544:VIA917544 VRV917544:VRW917544 WBR917544:WBS917544 WLN917544:WLO917544 WVJ917544:WVK917544 B983080:C983080 IX983080:IY983080 ST983080:SU983080 ACP983080:ACQ983080 AML983080:AMM983080 AWH983080:AWI983080 BGD983080:BGE983080 BPZ983080:BQA983080 BZV983080:BZW983080 CJR983080:CJS983080 CTN983080:CTO983080 DDJ983080:DDK983080 DNF983080:DNG983080 DXB983080:DXC983080 EGX983080:EGY983080 EQT983080:EQU983080 FAP983080:FAQ983080 FKL983080:FKM983080 FUH983080:FUI983080 GED983080:GEE983080 GNZ983080:GOA983080 GXV983080:GXW983080 HHR983080:HHS983080 HRN983080:HRO983080 IBJ983080:IBK983080 ILF983080:ILG983080 IVB983080:IVC983080 JEX983080:JEY983080 JOT983080:JOU983080 JYP983080:JYQ983080 KIL983080:KIM983080 KSH983080:KSI983080 LCD983080:LCE983080 LLZ983080:LMA983080 LVV983080:LVW983080 MFR983080:MFS983080 MPN983080:MPO983080 MZJ983080:MZK983080 NJF983080:NJG983080 NTB983080:NTC983080 OCX983080:OCY983080 OMT983080:OMU983080 OWP983080:OWQ983080 PGL983080:PGM983080 PQH983080:PQI983080 QAD983080:QAE983080 QJZ983080:QKA983080 QTV983080:QTW983080 RDR983080:RDS983080 RNN983080:RNO983080 RXJ983080:RXK983080 SHF983080:SHG983080 SRB983080:SRC983080 TAX983080:TAY983080 TKT983080:TKU983080 TUP983080:TUQ983080 UEL983080:UEM983080 UOH983080:UOI983080 UYD983080:UYE983080 VHZ983080:VIA983080 VRV983080:VRW983080 WBR983080:WBS983080 WLN983080:WLO983080 B40:C40">
      <formula1>$R$36:$R$38</formula1>
    </dataValidation>
    <dataValidation type="list" allowBlank="1" sqref="WVJ983076:WVK983076 IX36:IY36 ST36:SU36 ACP36:ACQ36 AML36:AMM36 AWH36:AWI36 BGD36:BGE36 BPZ36:BQA36 BZV36:BZW36 CJR36:CJS36 CTN36:CTO36 DDJ36:DDK36 DNF36:DNG36 DXB36:DXC36 EGX36:EGY36 EQT36:EQU36 FAP36:FAQ36 FKL36:FKM36 FUH36:FUI36 GED36:GEE36 GNZ36:GOA36 GXV36:GXW36 HHR36:HHS36 HRN36:HRO36 IBJ36:IBK36 ILF36:ILG36 IVB36:IVC36 JEX36:JEY36 JOT36:JOU36 JYP36:JYQ36 KIL36:KIM36 KSH36:KSI36 LCD36:LCE36 LLZ36:LMA36 LVV36:LVW36 MFR36:MFS36 MPN36:MPO36 MZJ36:MZK36 NJF36:NJG36 NTB36:NTC36 OCX36:OCY36 OMT36:OMU36 OWP36:OWQ36 PGL36:PGM36 PQH36:PQI36 QAD36:QAE36 QJZ36:QKA36 QTV36:QTW36 RDR36:RDS36 RNN36:RNO36 RXJ36:RXK36 SHF36:SHG36 SRB36:SRC36 TAX36:TAY36 TKT36:TKU36 TUP36:TUQ36 UEL36:UEM36 UOH36:UOI36 UYD36:UYE36 VHZ36:VIA36 VRV36:VRW36 WBR36:WBS36 WLN36:WLO36 WVJ36:WVK36 B65572:C65572 IX65572:IY65572 ST65572:SU65572 ACP65572:ACQ65572 AML65572:AMM65572 AWH65572:AWI65572 BGD65572:BGE65572 BPZ65572:BQA65572 BZV65572:BZW65572 CJR65572:CJS65572 CTN65572:CTO65572 DDJ65572:DDK65572 DNF65572:DNG65572 DXB65572:DXC65572 EGX65572:EGY65572 EQT65572:EQU65572 FAP65572:FAQ65572 FKL65572:FKM65572 FUH65572:FUI65572 GED65572:GEE65572 GNZ65572:GOA65572 GXV65572:GXW65572 HHR65572:HHS65572 HRN65572:HRO65572 IBJ65572:IBK65572 ILF65572:ILG65572 IVB65572:IVC65572 JEX65572:JEY65572 JOT65572:JOU65572 JYP65572:JYQ65572 KIL65572:KIM65572 KSH65572:KSI65572 LCD65572:LCE65572 LLZ65572:LMA65572 LVV65572:LVW65572 MFR65572:MFS65572 MPN65572:MPO65572 MZJ65572:MZK65572 NJF65572:NJG65572 NTB65572:NTC65572 OCX65572:OCY65572 OMT65572:OMU65572 OWP65572:OWQ65572 PGL65572:PGM65572 PQH65572:PQI65572 QAD65572:QAE65572 QJZ65572:QKA65572 QTV65572:QTW65572 RDR65572:RDS65572 RNN65572:RNO65572 RXJ65572:RXK65572 SHF65572:SHG65572 SRB65572:SRC65572 TAX65572:TAY65572 TKT65572:TKU65572 TUP65572:TUQ65572 UEL65572:UEM65572 UOH65572:UOI65572 UYD65572:UYE65572 VHZ65572:VIA65572 VRV65572:VRW65572 WBR65572:WBS65572 WLN65572:WLO65572 WVJ65572:WVK65572 B131108:C131108 IX131108:IY131108 ST131108:SU131108 ACP131108:ACQ131108 AML131108:AMM131108 AWH131108:AWI131108 BGD131108:BGE131108 BPZ131108:BQA131108 BZV131108:BZW131108 CJR131108:CJS131108 CTN131108:CTO131108 DDJ131108:DDK131108 DNF131108:DNG131108 DXB131108:DXC131108 EGX131108:EGY131108 EQT131108:EQU131108 FAP131108:FAQ131108 FKL131108:FKM131108 FUH131108:FUI131108 GED131108:GEE131108 GNZ131108:GOA131108 GXV131108:GXW131108 HHR131108:HHS131108 HRN131108:HRO131108 IBJ131108:IBK131108 ILF131108:ILG131108 IVB131108:IVC131108 JEX131108:JEY131108 JOT131108:JOU131108 JYP131108:JYQ131108 KIL131108:KIM131108 KSH131108:KSI131108 LCD131108:LCE131108 LLZ131108:LMA131108 LVV131108:LVW131108 MFR131108:MFS131108 MPN131108:MPO131108 MZJ131108:MZK131108 NJF131108:NJG131108 NTB131108:NTC131108 OCX131108:OCY131108 OMT131108:OMU131108 OWP131108:OWQ131108 PGL131108:PGM131108 PQH131108:PQI131108 QAD131108:QAE131108 QJZ131108:QKA131108 QTV131108:QTW131108 RDR131108:RDS131108 RNN131108:RNO131108 RXJ131108:RXK131108 SHF131108:SHG131108 SRB131108:SRC131108 TAX131108:TAY131108 TKT131108:TKU131108 TUP131108:TUQ131108 UEL131108:UEM131108 UOH131108:UOI131108 UYD131108:UYE131108 VHZ131108:VIA131108 VRV131108:VRW131108 WBR131108:WBS131108 WLN131108:WLO131108 WVJ131108:WVK131108 B196644:C196644 IX196644:IY196644 ST196644:SU196644 ACP196644:ACQ196644 AML196644:AMM196644 AWH196644:AWI196644 BGD196644:BGE196644 BPZ196644:BQA196644 BZV196644:BZW196644 CJR196644:CJS196644 CTN196644:CTO196644 DDJ196644:DDK196644 DNF196644:DNG196644 DXB196644:DXC196644 EGX196644:EGY196644 EQT196644:EQU196644 FAP196644:FAQ196644 FKL196644:FKM196644 FUH196644:FUI196644 GED196644:GEE196644 GNZ196644:GOA196644 GXV196644:GXW196644 HHR196644:HHS196644 HRN196644:HRO196644 IBJ196644:IBK196644 ILF196644:ILG196644 IVB196644:IVC196644 JEX196644:JEY196644 JOT196644:JOU196644 JYP196644:JYQ196644 KIL196644:KIM196644 KSH196644:KSI196644 LCD196644:LCE196644 LLZ196644:LMA196644 LVV196644:LVW196644 MFR196644:MFS196644 MPN196644:MPO196644 MZJ196644:MZK196644 NJF196644:NJG196644 NTB196644:NTC196644 OCX196644:OCY196644 OMT196644:OMU196644 OWP196644:OWQ196644 PGL196644:PGM196644 PQH196644:PQI196644 QAD196644:QAE196644 QJZ196644:QKA196644 QTV196644:QTW196644 RDR196644:RDS196644 RNN196644:RNO196644 RXJ196644:RXK196644 SHF196644:SHG196644 SRB196644:SRC196644 TAX196644:TAY196644 TKT196644:TKU196644 TUP196644:TUQ196644 UEL196644:UEM196644 UOH196644:UOI196644 UYD196644:UYE196644 VHZ196644:VIA196644 VRV196644:VRW196644 WBR196644:WBS196644 WLN196644:WLO196644 WVJ196644:WVK196644 B262180:C262180 IX262180:IY262180 ST262180:SU262180 ACP262180:ACQ262180 AML262180:AMM262180 AWH262180:AWI262180 BGD262180:BGE262180 BPZ262180:BQA262180 BZV262180:BZW262180 CJR262180:CJS262180 CTN262180:CTO262180 DDJ262180:DDK262180 DNF262180:DNG262180 DXB262180:DXC262180 EGX262180:EGY262180 EQT262180:EQU262180 FAP262180:FAQ262180 FKL262180:FKM262180 FUH262180:FUI262180 GED262180:GEE262180 GNZ262180:GOA262180 GXV262180:GXW262180 HHR262180:HHS262180 HRN262180:HRO262180 IBJ262180:IBK262180 ILF262180:ILG262180 IVB262180:IVC262180 JEX262180:JEY262180 JOT262180:JOU262180 JYP262180:JYQ262180 KIL262180:KIM262180 KSH262180:KSI262180 LCD262180:LCE262180 LLZ262180:LMA262180 LVV262180:LVW262180 MFR262180:MFS262180 MPN262180:MPO262180 MZJ262180:MZK262180 NJF262180:NJG262180 NTB262180:NTC262180 OCX262180:OCY262180 OMT262180:OMU262180 OWP262180:OWQ262180 PGL262180:PGM262180 PQH262180:PQI262180 QAD262180:QAE262180 QJZ262180:QKA262180 QTV262180:QTW262180 RDR262180:RDS262180 RNN262180:RNO262180 RXJ262180:RXK262180 SHF262180:SHG262180 SRB262180:SRC262180 TAX262180:TAY262180 TKT262180:TKU262180 TUP262180:TUQ262180 UEL262180:UEM262180 UOH262180:UOI262180 UYD262180:UYE262180 VHZ262180:VIA262180 VRV262180:VRW262180 WBR262180:WBS262180 WLN262180:WLO262180 WVJ262180:WVK262180 B327716:C327716 IX327716:IY327716 ST327716:SU327716 ACP327716:ACQ327716 AML327716:AMM327716 AWH327716:AWI327716 BGD327716:BGE327716 BPZ327716:BQA327716 BZV327716:BZW327716 CJR327716:CJS327716 CTN327716:CTO327716 DDJ327716:DDK327716 DNF327716:DNG327716 DXB327716:DXC327716 EGX327716:EGY327716 EQT327716:EQU327716 FAP327716:FAQ327716 FKL327716:FKM327716 FUH327716:FUI327716 GED327716:GEE327716 GNZ327716:GOA327716 GXV327716:GXW327716 HHR327716:HHS327716 HRN327716:HRO327716 IBJ327716:IBK327716 ILF327716:ILG327716 IVB327716:IVC327716 JEX327716:JEY327716 JOT327716:JOU327716 JYP327716:JYQ327716 KIL327716:KIM327716 KSH327716:KSI327716 LCD327716:LCE327716 LLZ327716:LMA327716 LVV327716:LVW327716 MFR327716:MFS327716 MPN327716:MPO327716 MZJ327716:MZK327716 NJF327716:NJG327716 NTB327716:NTC327716 OCX327716:OCY327716 OMT327716:OMU327716 OWP327716:OWQ327716 PGL327716:PGM327716 PQH327716:PQI327716 QAD327716:QAE327716 QJZ327716:QKA327716 QTV327716:QTW327716 RDR327716:RDS327716 RNN327716:RNO327716 RXJ327716:RXK327716 SHF327716:SHG327716 SRB327716:SRC327716 TAX327716:TAY327716 TKT327716:TKU327716 TUP327716:TUQ327716 UEL327716:UEM327716 UOH327716:UOI327716 UYD327716:UYE327716 VHZ327716:VIA327716 VRV327716:VRW327716 WBR327716:WBS327716 WLN327716:WLO327716 WVJ327716:WVK327716 B393252:C393252 IX393252:IY393252 ST393252:SU393252 ACP393252:ACQ393252 AML393252:AMM393252 AWH393252:AWI393252 BGD393252:BGE393252 BPZ393252:BQA393252 BZV393252:BZW393252 CJR393252:CJS393252 CTN393252:CTO393252 DDJ393252:DDK393252 DNF393252:DNG393252 DXB393252:DXC393252 EGX393252:EGY393252 EQT393252:EQU393252 FAP393252:FAQ393252 FKL393252:FKM393252 FUH393252:FUI393252 GED393252:GEE393252 GNZ393252:GOA393252 GXV393252:GXW393252 HHR393252:HHS393252 HRN393252:HRO393252 IBJ393252:IBK393252 ILF393252:ILG393252 IVB393252:IVC393252 JEX393252:JEY393252 JOT393252:JOU393252 JYP393252:JYQ393252 KIL393252:KIM393252 KSH393252:KSI393252 LCD393252:LCE393252 LLZ393252:LMA393252 LVV393252:LVW393252 MFR393252:MFS393252 MPN393252:MPO393252 MZJ393252:MZK393252 NJF393252:NJG393252 NTB393252:NTC393252 OCX393252:OCY393252 OMT393252:OMU393252 OWP393252:OWQ393252 PGL393252:PGM393252 PQH393252:PQI393252 QAD393252:QAE393252 QJZ393252:QKA393252 QTV393252:QTW393252 RDR393252:RDS393252 RNN393252:RNO393252 RXJ393252:RXK393252 SHF393252:SHG393252 SRB393252:SRC393252 TAX393252:TAY393252 TKT393252:TKU393252 TUP393252:TUQ393252 UEL393252:UEM393252 UOH393252:UOI393252 UYD393252:UYE393252 VHZ393252:VIA393252 VRV393252:VRW393252 WBR393252:WBS393252 WLN393252:WLO393252 WVJ393252:WVK393252 B458788:C458788 IX458788:IY458788 ST458788:SU458788 ACP458788:ACQ458788 AML458788:AMM458788 AWH458788:AWI458788 BGD458788:BGE458788 BPZ458788:BQA458788 BZV458788:BZW458788 CJR458788:CJS458788 CTN458788:CTO458788 DDJ458788:DDK458788 DNF458788:DNG458788 DXB458788:DXC458788 EGX458788:EGY458788 EQT458788:EQU458788 FAP458788:FAQ458788 FKL458788:FKM458788 FUH458788:FUI458788 GED458788:GEE458788 GNZ458788:GOA458788 GXV458788:GXW458788 HHR458788:HHS458788 HRN458788:HRO458788 IBJ458788:IBK458788 ILF458788:ILG458788 IVB458788:IVC458788 JEX458788:JEY458788 JOT458788:JOU458788 JYP458788:JYQ458788 KIL458788:KIM458788 KSH458788:KSI458788 LCD458788:LCE458788 LLZ458788:LMA458788 LVV458788:LVW458788 MFR458788:MFS458788 MPN458788:MPO458788 MZJ458788:MZK458788 NJF458788:NJG458788 NTB458788:NTC458788 OCX458788:OCY458788 OMT458788:OMU458788 OWP458788:OWQ458788 PGL458788:PGM458788 PQH458788:PQI458788 QAD458788:QAE458788 QJZ458788:QKA458788 QTV458788:QTW458788 RDR458788:RDS458788 RNN458788:RNO458788 RXJ458788:RXK458788 SHF458788:SHG458788 SRB458788:SRC458788 TAX458788:TAY458788 TKT458788:TKU458788 TUP458788:TUQ458788 UEL458788:UEM458788 UOH458788:UOI458788 UYD458788:UYE458788 VHZ458788:VIA458788 VRV458788:VRW458788 WBR458788:WBS458788 WLN458788:WLO458788 WVJ458788:WVK458788 B524324:C524324 IX524324:IY524324 ST524324:SU524324 ACP524324:ACQ524324 AML524324:AMM524324 AWH524324:AWI524324 BGD524324:BGE524324 BPZ524324:BQA524324 BZV524324:BZW524324 CJR524324:CJS524324 CTN524324:CTO524324 DDJ524324:DDK524324 DNF524324:DNG524324 DXB524324:DXC524324 EGX524324:EGY524324 EQT524324:EQU524324 FAP524324:FAQ524324 FKL524324:FKM524324 FUH524324:FUI524324 GED524324:GEE524324 GNZ524324:GOA524324 GXV524324:GXW524324 HHR524324:HHS524324 HRN524324:HRO524324 IBJ524324:IBK524324 ILF524324:ILG524324 IVB524324:IVC524324 JEX524324:JEY524324 JOT524324:JOU524324 JYP524324:JYQ524324 KIL524324:KIM524324 KSH524324:KSI524324 LCD524324:LCE524324 LLZ524324:LMA524324 LVV524324:LVW524324 MFR524324:MFS524324 MPN524324:MPO524324 MZJ524324:MZK524324 NJF524324:NJG524324 NTB524324:NTC524324 OCX524324:OCY524324 OMT524324:OMU524324 OWP524324:OWQ524324 PGL524324:PGM524324 PQH524324:PQI524324 QAD524324:QAE524324 QJZ524324:QKA524324 QTV524324:QTW524324 RDR524324:RDS524324 RNN524324:RNO524324 RXJ524324:RXK524324 SHF524324:SHG524324 SRB524324:SRC524324 TAX524324:TAY524324 TKT524324:TKU524324 TUP524324:TUQ524324 UEL524324:UEM524324 UOH524324:UOI524324 UYD524324:UYE524324 VHZ524324:VIA524324 VRV524324:VRW524324 WBR524324:WBS524324 WLN524324:WLO524324 WVJ524324:WVK524324 B589860:C589860 IX589860:IY589860 ST589860:SU589860 ACP589860:ACQ589860 AML589860:AMM589860 AWH589860:AWI589860 BGD589860:BGE589860 BPZ589860:BQA589860 BZV589860:BZW589860 CJR589860:CJS589860 CTN589860:CTO589860 DDJ589860:DDK589860 DNF589860:DNG589860 DXB589860:DXC589860 EGX589860:EGY589860 EQT589860:EQU589860 FAP589860:FAQ589860 FKL589860:FKM589860 FUH589860:FUI589860 GED589860:GEE589860 GNZ589860:GOA589860 GXV589860:GXW589860 HHR589860:HHS589860 HRN589860:HRO589860 IBJ589860:IBK589860 ILF589860:ILG589860 IVB589860:IVC589860 JEX589860:JEY589860 JOT589860:JOU589860 JYP589860:JYQ589860 KIL589860:KIM589860 KSH589860:KSI589860 LCD589860:LCE589860 LLZ589860:LMA589860 LVV589860:LVW589860 MFR589860:MFS589860 MPN589860:MPO589860 MZJ589860:MZK589860 NJF589860:NJG589860 NTB589860:NTC589860 OCX589860:OCY589860 OMT589860:OMU589860 OWP589860:OWQ589860 PGL589860:PGM589860 PQH589860:PQI589860 QAD589860:QAE589860 QJZ589860:QKA589860 QTV589860:QTW589860 RDR589860:RDS589860 RNN589860:RNO589860 RXJ589860:RXK589860 SHF589860:SHG589860 SRB589860:SRC589860 TAX589860:TAY589860 TKT589860:TKU589860 TUP589860:TUQ589860 UEL589860:UEM589860 UOH589860:UOI589860 UYD589860:UYE589860 VHZ589860:VIA589860 VRV589860:VRW589860 WBR589860:WBS589860 WLN589860:WLO589860 WVJ589860:WVK589860 B655396:C655396 IX655396:IY655396 ST655396:SU655396 ACP655396:ACQ655396 AML655396:AMM655396 AWH655396:AWI655396 BGD655396:BGE655396 BPZ655396:BQA655396 BZV655396:BZW655396 CJR655396:CJS655396 CTN655396:CTO655396 DDJ655396:DDK655396 DNF655396:DNG655396 DXB655396:DXC655396 EGX655396:EGY655396 EQT655396:EQU655396 FAP655396:FAQ655396 FKL655396:FKM655396 FUH655396:FUI655396 GED655396:GEE655396 GNZ655396:GOA655396 GXV655396:GXW655396 HHR655396:HHS655396 HRN655396:HRO655396 IBJ655396:IBK655396 ILF655396:ILG655396 IVB655396:IVC655396 JEX655396:JEY655396 JOT655396:JOU655396 JYP655396:JYQ655396 KIL655396:KIM655396 KSH655396:KSI655396 LCD655396:LCE655396 LLZ655396:LMA655396 LVV655396:LVW655396 MFR655396:MFS655396 MPN655396:MPO655396 MZJ655396:MZK655396 NJF655396:NJG655396 NTB655396:NTC655396 OCX655396:OCY655396 OMT655396:OMU655396 OWP655396:OWQ655396 PGL655396:PGM655396 PQH655396:PQI655396 QAD655396:QAE655396 QJZ655396:QKA655396 QTV655396:QTW655396 RDR655396:RDS655396 RNN655396:RNO655396 RXJ655396:RXK655396 SHF655396:SHG655396 SRB655396:SRC655396 TAX655396:TAY655396 TKT655396:TKU655396 TUP655396:TUQ655396 UEL655396:UEM655396 UOH655396:UOI655396 UYD655396:UYE655396 VHZ655396:VIA655396 VRV655396:VRW655396 WBR655396:WBS655396 WLN655396:WLO655396 WVJ655396:WVK655396 B720932:C720932 IX720932:IY720932 ST720932:SU720932 ACP720932:ACQ720932 AML720932:AMM720932 AWH720932:AWI720932 BGD720932:BGE720932 BPZ720932:BQA720932 BZV720932:BZW720932 CJR720932:CJS720932 CTN720932:CTO720932 DDJ720932:DDK720932 DNF720932:DNG720932 DXB720932:DXC720932 EGX720932:EGY720932 EQT720932:EQU720932 FAP720932:FAQ720932 FKL720932:FKM720932 FUH720932:FUI720932 GED720932:GEE720932 GNZ720932:GOA720932 GXV720932:GXW720932 HHR720932:HHS720932 HRN720932:HRO720932 IBJ720932:IBK720932 ILF720932:ILG720932 IVB720932:IVC720932 JEX720932:JEY720932 JOT720932:JOU720932 JYP720932:JYQ720932 KIL720932:KIM720932 KSH720932:KSI720932 LCD720932:LCE720932 LLZ720932:LMA720932 LVV720932:LVW720932 MFR720932:MFS720932 MPN720932:MPO720932 MZJ720932:MZK720932 NJF720932:NJG720932 NTB720932:NTC720932 OCX720932:OCY720932 OMT720932:OMU720932 OWP720932:OWQ720932 PGL720932:PGM720932 PQH720932:PQI720932 QAD720932:QAE720932 QJZ720932:QKA720932 QTV720932:QTW720932 RDR720932:RDS720932 RNN720932:RNO720932 RXJ720932:RXK720932 SHF720932:SHG720932 SRB720932:SRC720932 TAX720932:TAY720932 TKT720932:TKU720932 TUP720932:TUQ720932 UEL720932:UEM720932 UOH720932:UOI720932 UYD720932:UYE720932 VHZ720932:VIA720932 VRV720932:VRW720932 WBR720932:WBS720932 WLN720932:WLO720932 WVJ720932:WVK720932 B786468:C786468 IX786468:IY786468 ST786468:SU786468 ACP786468:ACQ786468 AML786468:AMM786468 AWH786468:AWI786468 BGD786468:BGE786468 BPZ786468:BQA786468 BZV786468:BZW786468 CJR786468:CJS786468 CTN786468:CTO786468 DDJ786468:DDK786468 DNF786468:DNG786468 DXB786468:DXC786468 EGX786468:EGY786468 EQT786468:EQU786468 FAP786468:FAQ786468 FKL786468:FKM786468 FUH786468:FUI786468 GED786468:GEE786468 GNZ786468:GOA786468 GXV786468:GXW786468 HHR786468:HHS786468 HRN786468:HRO786468 IBJ786468:IBK786468 ILF786468:ILG786468 IVB786468:IVC786468 JEX786468:JEY786468 JOT786468:JOU786468 JYP786468:JYQ786468 KIL786468:KIM786468 KSH786468:KSI786468 LCD786468:LCE786468 LLZ786468:LMA786468 LVV786468:LVW786468 MFR786468:MFS786468 MPN786468:MPO786468 MZJ786468:MZK786468 NJF786468:NJG786468 NTB786468:NTC786468 OCX786468:OCY786468 OMT786468:OMU786468 OWP786468:OWQ786468 PGL786468:PGM786468 PQH786468:PQI786468 QAD786468:QAE786468 QJZ786468:QKA786468 QTV786468:QTW786468 RDR786468:RDS786468 RNN786468:RNO786468 RXJ786468:RXK786468 SHF786468:SHG786468 SRB786468:SRC786468 TAX786468:TAY786468 TKT786468:TKU786468 TUP786468:TUQ786468 UEL786468:UEM786468 UOH786468:UOI786468 UYD786468:UYE786468 VHZ786468:VIA786468 VRV786468:VRW786468 WBR786468:WBS786468 WLN786468:WLO786468 WVJ786468:WVK786468 B852004:C852004 IX852004:IY852004 ST852004:SU852004 ACP852004:ACQ852004 AML852004:AMM852004 AWH852004:AWI852004 BGD852004:BGE852004 BPZ852004:BQA852004 BZV852004:BZW852004 CJR852004:CJS852004 CTN852004:CTO852004 DDJ852004:DDK852004 DNF852004:DNG852004 DXB852004:DXC852004 EGX852004:EGY852004 EQT852004:EQU852004 FAP852004:FAQ852004 FKL852004:FKM852004 FUH852004:FUI852004 GED852004:GEE852004 GNZ852004:GOA852004 GXV852004:GXW852004 HHR852004:HHS852004 HRN852004:HRO852004 IBJ852004:IBK852004 ILF852004:ILG852004 IVB852004:IVC852004 JEX852004:JEY852004 JOT852004:JOU852004 JYP852004:JYQ852004 KIL852004:KIM852004 KSH852004:KSI852004 LCD852004:LCE852004 LLZ852004:LMA852004 LVV852004:LVW852004 MFR852004:MFS852004 MPN852004:MPO852004 MZJ852004:MZK852004 NJF852004:NJG852004 NTB852004:NTC852004 OCX852004:OCY852004 OMT852004:OMU852004 OWP852004:OWQ852004 PGL852004:PGM852004 PQH852004:PQI852004 QAD852004:QAE852004 QJZ852004:QKA852004 QTV852004:QTW852004 RDR852004:RDS852004 RNN852004:RNO852004 RXJ852004:RXK852004 SHF852004:SHG852004 SRB852004:SRC852004 TAX852004:TAY852004 TKT852004:TKU852004 TUP852004:TUQ852004 UEL852004:UEM852004 UOH852004:UOI852004 UYD852004:UYE852004 VHZ852004:VIA852004 VRV852004:VRW852004 WBR852004:WBS852004 WLN852004:WLO852004 WVJ852004:WVK852004 B917540:C917540 IX917540:IY917540 ST917540:SU917540 ACP917540:ACQ917540 AML917540:AMM917540 AWH917540:AWI917540 BGD917540:BGE917540 BPZ917540:BQA917540 BZV917540:BZW917540 CJR917540:CJS917540 CTN917540:CTO917540 DDJ917540:DDK917540 DNF917540:DNG917540 DXB917540:DXC917540 EGX917540:EGY917540 EQT917540:EQU917540 FAP917540:FAQ917540 FKL917540:FKM917540 FUH917540:FUI917540 GED917540:GEE917540 GNZ917540:GOA917540 GXV917540:GXW917540 HHR917540:HHS917540 HRN917540:HRO917540 IBJ917540:IBK917540 ILF917540:ILG917540 IVB917540:IVC917540 JEX917540:JEY917540 JOT917540:JOU917540 JYP917540:JYQ917540 KIL917540:KIM917540 KSH917540:KSI917540 LCD917540:LCE917540 LLZ917540:LMA917540 LVV917540:LVW917540 MFR917540:MFS917540 MPN917540:MPO917540 MZJ917540:MZK917540 NJF917540:NJG917540 NTB917540:NTC917540 OCX917540:OCY917540 OMT917540:OMU917540 OWP917540:OWQ917540 PGL917540:PGM917540 PQH917540:PQI917540 QAD917540:QAE917540 QJZ917540:QKA917540 QTV917540:QTW917540 RDR917540:RDS917540 RNN917540:RNO917540 RXJ917540:RXK917540 SHF917540:SHG917540 SRB917540:SRC917540 TAX917540:TAY917540 TKT917540:TKU917540 TUP917540:TUQ917540 UEL917540:UEM917540 UOH917540:UOI917540 UYD917540:UYE917540 VHZ917540:VIA917540 VRV917540:VRW917540 WBR917540:WBS917540 WLN917540:WLO917540 WVJ917540:WVK917540 B983076:C983076 IX983076:IY983076 ST983076:SU983076 ACP983076:ACQ983076 AML983076:AMM983076 AWH983076:AWI983076 BGD983076:BGE983076 BPZ983076:BQA983076 BZV983076:BZW983076 CJR983076:CJS983076 CTN983076:CTO983076 DDJ983076:DDK983076 DNF983076:DNG983076 DXB983076:DXC983076 EGX983076:EGY983076 EQT983076:EQU983076 FAP983076:FAQ983076 FKL983076:FKM983076 FUH983076:FUI983076 GED983076:GEE983076 GNZ983076:GOA983076 GXV983076:GXW983076 HHR983076:HHS983076 HRN983076:HRO983076 IBJ983076:IBK983076 ILF983076:ILG983076 IVB983076:IVC983076 JEX983076:JEY983076 JOT983076:JOU983076 JYP983076:JYQ983076 KIL983076:KIM983076 KSH983076:KSI983076 LCD983076:LCE983076 LLZ983076:LMA983076 LVV983076:LVW983076 MFR983076:MFS983076 MPN983076:MPO983076 MZJ983076:MZK983076 NJF983076:NJG983076 NTB983076:NTC983076 OCX983076:OCY983076 OMT983076:OMU983076 OWP983076:OWQ983076 PGL983076:PGM983076 PQH983076:PQI983076 QAD983076:QAE983076 QJZ983076:QKA983076 QTV983076:QTW983076 RDR983076:RDS983076 RNN983076:RNO983076 RXJ983076:RXK983076 SHF983076:SHG983076 SRB983076:SRC983076 TAX983076:TAY983076 TKT983076:TKU983076 TUP983076:TUQ983076 UEL983076:UEM983076 UOH983076:UOI983076 UYD983076:UYE983076 VHZ983076:VIA983076 VRV983076:VRW983076 WBR983076:WBS983076 WLN983076:WLO983076 B36:C36">
      <formula1>$N$36:$N$40</formula1>
    </dataValidation>
    <dataValidation type="list" allowBlank="1" sqref="WVJ983075:WVK983075 IX35:IY35 ST35:SU35 ACP35:ACQ35 AML35:AMM35 AWH35:AWI35 BGD35:BGE35 BPZ35:BQA35 BZV35:BZW35 CJR35:CJS35 CTN35:CTO35 DDJ35:DDK35 DNF35:DNG35 DXB35:DXC35 EGX35:EGY35 EQT35:EQU35 FAP35:FAQ35 FKL35:FKM35 FUH35:FUI35 GED35:GEE35 GNZ35:GOA35 GXV35:GXW35 HHR35:HHS35 HRN35:HRO35 IBJ35:IBK35 ILF35:ILG35 IVB35:IVC35 JEX35:JEY35 JOT35:JOU35 JYP35:JYQ35 KIL35:KIM35 KSH35:KSI35 LCD35:LCE35 LLZ35:LMA35 LVV35:LVW35 MFR35:MFS35 MPN35:MPO35 MZJ35:MZK35 NJF35:NJG35 NTB35:NTC35 OCX35:OCY35 OMT35:OMU35 OWP35:OWQ35 PGL35:PGM35 PQH35:PQI35 QAD35:QAE35 QJZ35:QKA35 QTV35:QTW35 RDR35:RDS35 RNN35:RNO35 RXJ35:RXK35 SHF35:SHG35 SRB35:SRC35 TAX35:TAY35 TKT35:TKU35 TUP35:TUQ35 UEL35:UEM35 UOH35:UOI35 UYD35:UYE35 VHZ35:VIA35 VRV35:VRW35 WBR35:WBS35 WLN35:WLO35 WVJ35:WVK35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B35:C35">
      <formula1>$M$36:$M$38</formula1>
    </dataValidation>
    <dataValidation type="list" allowBlank="1" sqref="B30:C31 IX30:IY31 ST30:SU31 ACP30:ACQ31 AML30:AMM31 AWH30:AWI31 BGD30:BGE31 BPZ30:BQA31 BZV30:BZW31 CJR30:CJS31 CTN30:CTO31 DDJ30:DDK31 DNF30:DNG31 DXB30:DXC31 EGX30:EGY31 EQT30:EQU31 FAP30:FAQ31 FKL30:FKM31 FUH30:FUI31 GED30:GEE31 GNZ30:GOA31 GXV30:GXW31 HHR30:HHS31 HRN30:HRO31 IBJ30:IBK31 ILF30:ILG31 IVB30:IVC31 JEX30:JEY31 JOT30:JOU31 JYP30:JYQ31 KIL30:KIM31 KSH30:KSI31 LCD30:LCE31 LLZ30:LMA31 LVV30:LVW31 MFR30:MFS31 MPN30:MPO31 MZJ30:MZK31 NJF30:NJG31 NTB30:NTC31 OCX30:OCY31 OMT30:OMU31 OWP30:OWQ31 PGL30:PGM31 PQH30:PQI31 QAD30:QAE31 QJZ30:QKA31 QTV30:QTW31 RDR30:RDS31 RNN30:RNO31 RXJ30:RXK31 SHF30:SHG31 SRB30:SRC31 TAX30:TAY31 TKT30:TKU31 TUP30:TUQ31 UEL30:UEM31 UOH30:UOI31 UYD30:UYE31 VHZ30:VIA31 VRV30:VRW31 WBR30:WBS31 WLN30:WLO31 WVJ30:WVK31 B65566:C65567 IX65566:IY65567 ST65566:SU65567 ACP65566:ACQ65567 AML65566:AMM65567 AWH65566:AWI65567 BGD65566:BGE65567 BPZ65566:BQA65567 BZV65566:BZW65567 CJR65566:CJS65567 CTN65566:CTO65567 DDJ65566:DDK65567 DNF65566:DNG65567 DXB65566:DXC65567 EGX65566:EGY65567 EQT65566:EQU65567 FAP65566:FAQ65567 FKL65566:FKM65567 FUH65566:FUI65567 GED65566:GEE65567 GNZ65566:GOA65567 GXV65566:GXW65567 HHR65566:HHS65567 HRN65566:HRO65567 IBJ65566:IBK65567 ILF65566:ILG65567 IVB65566:IVC65567 JEX65566:JEY65567 JOT65566:JOU65567 JYP65566:JYQ65567 KIL65566:KIM65567 KSH65566:KSI65567 LCD65566:LCE65567 LLZ65566:LMA65567 LVV65566:LVW65567 MFR65566:MFS65567 MPN65566:MPO65567 MZJ65566:MZK65567 NJF65566:NJG65567 NTB65566:NTC65567 OCX65566:OCY65567 OMT65566:OMU65567 OWP65566:OWQ65567 PGL65566:PGM65567 PQH65566:PQI65567 QAD65566:QAE65567 QJZ65566:QKA65567 QTV65566:QTW65567 RDR65566:RDS65567 RNN65566:RNO65567 RXJ65566:RXK65567 SHF65566:SHG65567 SRB65566:SRC65567 TAX65566:TAY65567 TKT65566:TKU65567 TUP65566:TUQ65567 UEL65566:UEM65567 UOH65566:UOI65567 UYD65566:UYE65567 VHZ65566:VIA65567 VRV65566:VRW65567 WBR65566:WBS65567 WLN65566:WLO65567 WVJ65566:WVK65567 B131102:C131103 IX131102:IY131103 ST131102:SU131103 ACP131102:ACQ131103 AML131102:AMM131103 AWH131102:AWI131103 BGD131102:BGE131103 BPZ131102:BQA131103 BZV131102:BZW131103 CJR131102:CJS131103 CTN131102:CTO131103 DDJ131102:DDK131103 DNF131102:DNG131103 DXB131102:DXC131103 EGX131102:EGY131103 EQT131102:EQU131103 FAP131102:FAQ131103 FKL131102:FKM131103 FUH131102:FUI131103 GED131102:GEE131103 GNZ131102:GOA131103 GXV131102:GXW131103 HHR131102:HHS131103 HRN131102:HRO131103 IBJ131102:IBK131103 ILF131102:ILG131103 IVB131102:IVC131103 JEX131102:JEY131103 JOT131102:JOU131103 JYP131102:JYQ131103 KIL131102:KIM131103 KSH131102:KSI131103 LCD131102:LCE131103 LLZ131102:LMA131103 LVV131102:LVW131103 MFR131102:MFS131103 MPN131102:MPO131103 MZJ131102:MZK131103 NJF131102:NJG131103 NTB131102:NTC131103 OCX131102:OCY131103 OMT131102:OMU131103 OWP131102:OWQ131103 PGL131102:PGM131103 PQH131102:PQI131103 QAD131102:QAE131103 QJZ131102:QKA131103 QTV131102:QTW131103 RDR131102:RDS131103 RNN131102:RNO131103 RXJ131102:RXK131103 SHF131102:SHG131103 SRB131102:SRC131103 TAX131102:TAY131103 TKT131102:TKU131103 TUP131102:TUQ131103 UEL131102:UEM131103 UOH131102:UOI131103 UYD131102:UYE131103 VHZ131102:VIA131103 VRV131102:VRW131103 WBR131102:WBS131103 WLN131102:WLO131103 WVJ131102:WVK131103 B196638:C196639 IX196638:IY196639 ST196638:SU196639 ACP196638:ACQ196639 AML196638:AMM196639 AWH196638:AWI196639 BGD196638:BGE196639 BPZ196638:BQA196639 BZV196638:BZW196639 CJR196638:CJS196639 CTN196638:CTO196639 DDJ196638:DDK196639 DNF196638:DNG196639 DXB196638:DXC196639 EGX196638:EGY196639 EQT196638:EQU196639 FAP196638:FAQ196639 FKL196638:FKM196639 FUH196638:FUI196639 GED196638:GEE196639 GNZ196638:GOA196639 GXV196638:GXW196639 HHR196638:HHS196639 HRN196638:HRO196639 IBJ196638:IBK196639 ILF196638:ILG196639 IVB196638:IVC196639 JEX196638:JEY196639 JOT196638:JOU196639 JYP196638:JYQ196639 KIL196638:KIM196639 KSH196638:KSI196639 LCD196638:LCE196639 LLZ196638:LMA196639 LVV196638:LVW196639 MFR196638:MFS196639 MPN196638:MPO196639 MZJ196638:MZK196639 NJF196638:NJG196639 NTB196638:NTC196639 OCX196638:OCY196639 OMT196638:OMU196639 OWP196638:OWQ196639 PGL196638:PGM196639 PQH196638:PQI196639 QAD196638:QAE196639 QJZ196638:QKA196639 QTV196638:QTW196639 RDR196638:RDS196639 RNN196638:RNO196639 RXJ196638:RXK196639 SHF196638:SHG196639 SRB196638:SRC196639 TAX196638:TAY196639 TKT196638:TKU196639 TUP196638:TUQ196639 UEL196638:UEM196639 UOH196638:UOI196639 UYD196638:UYE196639 VHZ196638:VIA196639 VRV196638:VRW196639 WBR196638:WBS196639 WLN196638:WLO196639 WVJ196638:WVK196639 B262174:C262175 IX262174:IY262175 ST262174:SU262175 ACP262174:ACQ262175 AML262174:AMM262175 AWH262174:AWI262175 BGD262174:BGE262175 BPZ262174:BQA262175 BZV262174:BZW262175 CJR262174:CJS262175 CTN262174:CTO262175 DDJ262174:DDK262175 DNF262174:DNG262175 DXB262174:DXC262175 EGX262174:EGY262175 EQT262174:EQU262175 FAP262174:FAQ262175 FKL262174:FKM262175 FUH262174:FUI262175 GED262174:GEE262175 GNZ262174:GOA262175 GXV262174:GXW262175 HHR262174:HHS262175 HRN262174:HRO262175 IBJ262174:IBK262175 ILF262174:ILG262175 IVB262174:IVC262175 JEX262174:JEY262175 JOT262174:JOU262175 JYP262174:JYQ262175 KIL262174:KIM262175 KSH262174:KSI262175 LCD262174:LCE262175 LLZ262174:LMA262175 LVV262174:LVW262175 MFR262174:MFS262175 MPN262174:MPO262175 MZJ262174:MZK262175 NJF262174:NJG262175 NTB262174:NTC262175 OCX262174:OCY262175 OMT262174:OMU262175 OWP262174:OWQ262175 PGL262174:PGM262175 PQH262174:PQI262175 QAD262174:QAE262175 QJZ262174:QKA262175 QTV262174:QTW262175 RDR262174:RDS262175 RNN262174:RNO262175 RXJ262174:RXK262175 SHF262174:SHG262175 SRB262174:SRC262175 TAX262174:TAY262175 TKT262174:TKU262175 TUP262174:TUQ262175 UEL262174:UEM262175 UOH262174:UOI262175 UYD262174:UYE262175 VHZ262174:VIA262175 VRV262174:VRW262175 WBR262174:WBS262175 WLN262174:WLO262175 WVJ262174:WVK262175 B327710:C327711 IX327710:IY327711 ST327710:SU327711 ACP327710:ACQ327711 AML327710:AMM327711 AWH327710:AWI327711 BGD327710:BGE327711 BPZ327710:BQA327711 BZV327710:BZW327711 CJR327710:CJS327711 CTN327710:CTO327711 DDJ327710:DDK327711 DNF327710:DNG327711 DXB327710:DXC327711 EGX327710:EGY327711 EQT327710:EQU327711 FAP327710:FAQ327711 FKL327710:FKM327711 FUH327710:FUI327711 GED327710:GEE327711 GNZ327710:GOA327711 GXV327710:GXW327711 HHR327710:HHS327711 HRN327710:HRO327711 IBJ327710:IBK327711 ILF327710:ILG327711 IVB327710:IVC327711 JEX327710:JEY327711 JOT327710:JOU327711 JYP327710:JYQ327711 KIL327710:KIM327711 KSH327710:KSI327711 LCD327710:LCE327711 LLZ327710:LMA327711 LVV327710:LVW327711 MFR327710:MFS327711 MPN327710:MPO327711 MZJ327710:MZK327711 NJF327710:NJG327711 NTB327710:NTC327711 OCX327710:OCY327711 OMT327710:OMU327711 OWP327710:OWQ327711 PGL327710:PGM327711 PQH327710:PQI327711 QAD327710:QAE327711 QJZ327710:QKA327711 QTV327710:QTW327711 RDR327710:RDS327711 RNN327710:RNO327711 RXJ327710:RXK327711 SHF327710:SHG327711 SRB327710:SRC327711 TAX327710:TAY327711 TKT327710:TKU327711 TUP327710:TUQ327711 UEL327710:UEM327711 UOH327710:UOI327711 UYD327710:UYE327711 VHZ327710:VIA327711 VRV327710:VRW327711 WBR327710:WBS327711 WLN327710:WLO327711 WVJ327710:WVK327711 B393246:C393247 IX393246:IY393247 ST393246:SU393247 ACP393246:ACQ393247 AML393246:AMM393247 AWH393246:AWI393247 BGD393246:BGE393247 BPZ393246:BQA393247 BZV393246:BZW393247 CJR393246:CJS393247 CTN393246:CTO393247 DDJ393246:DDK393247 DNF393246:DNG393247 DXB393246:DXC393247 EGX393246:EGY393247 EQT393246:EQU393247 FAP393246:FAQ393247 FKL393246:FKM393247 FUH393246:FUI393247 GED393246:GEE393247 GNZ393246:GOA393247 GXV393246:GXW393247 HHR393246:HHS393247 HRN393246:HRO393247 IBJ393246:IBK393247 ILF393246:ILG393247 IVB393246:IVC393247 JEX393246:JEY393247 JOT393246:JOU393247 JYP393246:JYQ393247 KIL393246:KIM393247 KSH393246:KSI393247 LCD393246:LCE393247 LLZ393246:LMA393247 LVV393246:LVW393247 MFR393246:MFS393247 MPN393246:MPO393247 MZJ393246:MZK393247 NJF393246:NJG393247 NTB393246:NTC393247 OCX393246:OCY393247 OMT393246:OMU393247 OWP393246:OWQ393247 PGL393246:PGM393247 PQH393246:PQI393247 QAD393246:QAE393247 QJZ393246:QKA393247 QTV393246:QTW393247 RDR393246:RDS393247 RNN393246:RNO393247 RXJ393246:RXK393247 SHF393246:SHG393247 SRB393246:SRC393247 TAX393246:TAY393247 TKT393246:TKU393247 TUP393246:TUQ393247 UEL393246:UEM393247 UOH393246:UOI393247 UYD393246:UYE393247 VHZ393246:VIA393247 VRV393246:VRW393247 WBR393246:WBS393247 WLN393246:WLO393247 WVJ393246:WVK393247 B458782:C458783 IX458782:IY458783 ST458782:SU458783 ACP458782:ACQ458783 AML458782:AMM458783 AWH458782:AWI458783 BGD458782:BGE458783 BPZ458782:BQA458783 BZV458782:BZW458783 CJR458782:CJS458783 CTN458782:CTO458783 DDJ458782:DDK458783 DNF458782:DNG458783 DXB458782:DXC458783 EGX458782:EGY458783 EQT458782:EQU458783 FAP458782:FAQ458783 FKL458782:FKM458783 FUH458782:FUI458783 GED458782:GEE458783 GNZ458782:GOA458783 GXV458782:GXW458783 HHR458782:HHS458783 HRN458782:HRO458783 IBJ458782:IBK458783 ILF458782:ILG458783 IVB458782:IVC458783 JEX458782:JEY458783 JOT458782:JOU458783 JYP458782:JYQ458783 KIL458782:KIM458783 KSH458782:KSI458783 LCD458782:LCE458783 LLZ458782:LMA458783 LVV458782:LVW458783 MFR458782:MFS458783 MPN458782:MPO458783 MZJ458782:MZK458783 NJF458782:NJG458783 NTB458782:NTC458783 OCX458782:OCY458783 OMT458782:OMU458783 OWP458782:OWQ458783 PGL458782:PGM458783 PQH458782:PQI458783 QAD458782:QAE458783 QJZ458782:QKA458783 QTV458782:QTW458783 RDR458782:RDS458783 RNN458782:RNO458783 RXJ458782:RXK458783 SHF458782:SHG458783 SRB458782:SRC458783 TAX458782:TAY458783 TKT458782:TKU458783 TUP458782:TUQ458783 UEL458782:UEM458783 UOH458782:UOI458783 UYD458782:UYE458783 VHZ458782:VIA458783 VRV458782:VRW458783 WBR458782:WBS458783 WLN458782:WLO458783 WVJ458782:WVK458783 B524318:C524319 IX524318:IY524319 ST524318:SU524319 ACP524318:ACQ524319 AML524318:AMM524319 AWH524318:AWI524319 BGD524318:BGE524319 BPZ524318:BQA524319 BZV524318:BZW524319 CJR524318:CJS524319 CTN524318:CTO524319 DDJ524318:DDK524319 DNF524318:DNG524319 DXB524318:DXC524319 EGX524318:EGY524319 EQT524318:EQU524319 FAP524318:FAQ524319 FKL524318:FKM524319 FUH524318:FUI524319 GED524318:GEE524319 GNZ524318:GOA524319 GXV524318:GXW524319 HHR524318:HHS524319 HRN524318:HRO524319 IBJ524318:IBK524319 ILF524318:ILG524319 IVB524318:IVC524319 JEX524318:JEY524319 JOT524318:JOU524319 JYP524318:JYQ524319 KIL524318:KIM524319 KSH524318:KSI524319 LCD524318:LCE524319 LLZ524318:LMA524319 LVV524318:LVW524319 MFR524318:MFS524319 MPN524318:MPO524319 MZJ524318:MZK524319 NJF524318:NJG524319 NTB524318:NTC524319 OCX524318:OCY524319 OMT524318:OMU524319 OWP524318:OWQ524319 PGL524318:PGM524319 PQH524318:PQI524319 QAD524318:QAE524319 QJZ524318:QKA524319 QTV524318:QTW524319 RDR524318:RDS524319 RNN524318:RNO524319 RXJ524318:RXK524319 SHF524318:SHG524319 SRB524318:SRC524319 TAX524318:TAY524319 TKT524318:TKU524319 TUP524318:TUQ524319 UEL524318:UEM524319 UOH524318:UOI524319 UYD524318:UYE524319 VHZ524318:VIA524319 VRV524318:VRW524319 WBR524318:WBS524319 WLN524318:WLO524319 WVJ524318:WVK524319 B589854:C589855 IX589854:IY589855 ST589854:SU589855 ACP589854:ACQ589855 AML589854:AMM589855 AWH589854:AWI589855 BGD589854:BGE589855 BPZ589854:BQA589855 BZV589854:BZW589855 CJR589854:CJS589855 CTN589854:CTO589855 DDJ589854:DDK589855 DNF589854:DNG589855 DXB589854:DXC589855 EGX589854:EGY589855 EQT589854:EQU589855 FAP589854:FAQ589855 FKL589854:FKM589855 FUH589854:FUI589855 GED589854:GEE589855 GNZ589854:GOA589855 GXV589854:GXW589855 HHR589854:HHS589855 HRN589854:HRO589855 IBJ589854:IBK589855 ILF589854:ILG589855 IVB589854:IVC589855 JEX589854:JEY589855 JOT589854:JOU589855 JYP589854:JYQ589855 KIL589854:KIM589855 KSH589854:KSI589855 LCD589854:LCE589855 LLZ589854:LMA589855 LVV589854:LVW589855 MFR589854:MFS589855 MPN589854:MPO589855 MZJ589854:MZK589855 NJF589854:NJG589855 NTB589854:NTC589855 OCX589854:OCY589855 OMT589854:OMU589855 OWP589854:OWQ589855 PGL589854:PGM589855 PQH589854:PQI589855 QAD589854:QAE589855 QJZ589854:QKA589855 QTV589854:QTW589855 RDR589854:RDS589855 RNN589854:RNO589855 RXJ589854:RXK589855 SHF589854:SHG589855 SRB589854:SRC589855 TAX589854:TAY589855 TKT589854:TKU589855 TUP589854:TUQ589855 UEL589854:UEM589855 UOH589854:UOI589855 UYD589854:UYE589855 VHZ589854:VIA589855 VRV589854:VRW589855 WBR589854:WBS589855 WLN589854:WLO589855 WVJ589854:WVK589855 B655390:C655391 IX655390:IY655391 ST655390:SU655391 ACP655390:ACQ655391 AML655390:AMM655391 AWH655390:AWI655391 BGD655390:BGE655391 BPZ655390:BQA655391 BZV655390:BZW655391 CJR655390:CJS655391 CTN655390:CTO655391 DDJ655390:DDK655391 DNF655390:DNG655391 DXB655390:DXC655391 EGX655390:EGY655391 EQT655390:EQU655391 FAP655390:FAQ655391 FKL655390:FKM655391 FUH655390:FUI655391 GED655390:GEE655391 GNZ655390:GOA655391 GXV655390:GXW655391 HHR655390:HHS655391 HRN655390:HRO655391 IBJ655390:IBK655391 ILF655390:ILG655391 IVB655390:IVC655391 JEX655390:JEY655391 JOT655390:JOU655391 JYP655390:JYQ655391 KIL655390:KIM655391 KSH655390:KSI655391 LCD655390:LCE655391 LLZ655390:LMA655391 LVV655390:LVW655391 MFR655390:MFS655391 MPN655390:MPO655391 MZJ655390:MZK655391 NJF655390:NJG655391 NTB655390:NTC655391 OCX655390:OCY655391 OMT655390:OMU655391 OWP655390:OWQ655391 PGL655390:PGM655391 PQH655390:PQI655391 QAD655390:QAE655391 QJZ655390:QKA655391 QTV655390:QTW655391 RDR655390:RDS655391 RNN655390:RNO655391 RXJ655390:RXK655391 SHF655390:SHG655391 SRB655390:SRC655391 TAX655390:TAY655391 TKT655390:TKU655391 TUP655390:TUQ655391 UEL655390:UEM655391 UOH655390:UOI655391 UYD655390:UYE655391 VHZ655390:VIA655391 VRV655390:VRW655391 WBR655390:WBS655391 WLN655390:WLO655391 WVJ655390:WVK655391 B720926:C720927 IX720926:IY720927 ST720926:SU720927 ACP720926:ACQ720927 AML720926:AMM720927 AWH720926:AWI720927 BGD720926:BGE720927 BPZ720926:BQA720927 BZV720926:BZW720927 CJR720926:CJS720927 CTN720926:CTO720927 DDJ720926:DDK720927 DNF720926:DNG720927 DXB720926:DXC720927 EGX720926:EGY720927 EQT720926:EQU720927 FAP720926:FAQ720927 FKL720926:FKM720927 FUH720926:FUI720927 GED720926:GEE720927 GNZ720926:GOA720927 GXV720926:GXW720927 HHR720926:HHS720927 HRN720926:HRO720927 IBJ720926:IBK720927 ILF720926:ILG720927 IVB720926:IVC720927 JEX720926:JEY720927 JOT720926:JOU720927 JYP720926:JYQ720927 KIL720926:KIM720927 KSH720926:KSI720927 LCD720926:LCE720927 LLZ720926:LMA720927 LVV720926:LVW720927 MFR720926:MFS720927 MPN720926:MPO720927 MZJ720926:MZK720927 NJF720926:NJG720927 NTB720926:NTC720927 OCX720926:OCY720927 OMT720926:OMU720927 OWP720926:OWQ720927 PGL720926:PGM720927 PQH720926:PQI720927 QAD720926:QAE720927 QJZ720926:QKA720927 QTV720926:QTW720927 RDR720926:RDS720927 RNN720926:RNO720927 RXJ720926:RXK720927 SHF720926:SHG720927 SRB720926:SRC720927 TAX720926:TAY720927 TKT720926:TKU720927 TUP720926:TUQ720927 UEL720926:UEM720927 UOH720926:UOI720927 UYD720926:UYE720927 VHZ720926:VIA720927 VRV720926:VRW720927 WBR720926:WBS720927 WLN720926:WLO720927 WVJ720926:WVK720927 B786462:C786463 IX786462:IY786463 ST786462:SU786463 ACP786462:ACQ786463 AML786462:AMM786463 AWH786462:AWI786463 BGD786462:BGE786463 BPZ786462:BQA786463 BZV786462:BZW786463 CJR786462:CJS786463 CTN786462:CTO786463 DDJ786462:DDK786463 DNF786462:DNG786463 DXB786462:DXC786463 EGX786462:EGY786463 EQT786462:EQU786463 FAP786462:FAQ786463 FKL786462:FKM786463 FUH786462:FUI786463 GED786462:GEE786463 GNZ786462:GOA786463 GXV786462:GXW786463 HHR786462:HHS786463 HRN786462:HRO786463 IBJ786462:IBK786463 ILF786462:ILG786463 IVB786462:IVC786463 JEX786462:JEY786463 JOT786462:JOU786463 JYP786462:JYQ786463 KIL786462:KIM786463 KSH786462:KSI786463 LCD786462:LCE786463 LLZ786462:LMA786463 LVV786462:LVW786463 MFR786462:MFS786463 MPN786462:MPO786463 MZJ786462:MZK786463 NJF786462:NJG786463 NTB786462:NTC786463 OCX786462:OCY786463 OMT786462:OMU786463 OWP786462:OWQ786463 PGL786462:PGM786463 PQH786462:PQI786463 QAD786462:QAE786463 QJZ786462:QKA786463 QTV786462:QTW786463 RDR786462:RDS786463 RNN786462:RNO786463 RXJ786462:RXK786463 SHF786462:SHG786463 SRB786462:SRC786463 TAX786462:TAY786463 TKT786462:TKU786463 TUP786462:TUQ786463 UEL786462:UEM786463 UOH786462:UOI786463 UYD786462:UYE786463 VHZ786462:VIA786463 VRV786462:VRW786463 WBR786462:WBS786463 WLN786462:WLO786463 WVJ786462:WVK786463 B851998:C851999 IX851998:IY851999 ST851998:SU851999 ACP851998:ACQ851999 AML851998:AMM851999 AWH851998:AWI851999 BGD851998:BGE851999 BPZ851998:BQA851999 BZV851998:BZW851999 CJR851998:CJS851999 CTN851998:CTO851999 DDJ851998:DDK851999 DNF851998:DNG851999 DXB851998:DXC851999 EGX851998:EGY851999 EQT851998:EQU851999 FAP851998:FAQ851999 FKL851998:FKM851999 FUH851998:FUI851999 GED851998:GEE851999 GNZ851998:GOA851999 GXV851998:GXW851999 HHR851998:HHS851999 HRN851998:HRO851999 IBJ851998:IBK851999 ILF851998:ILG851999 IVB851998:IVC851999 JEX851998:JEY851999 JOT851998:JOU851999 JYP851998:JYQ851999 KIL851998:KIM851999 KSH851998:KSI851999 LCD851998:LCE851999 LLZ851998:LMA851999 LVV851998:LVW851999 MFR851998:MFS851999 MPN851998:MPO851999 MZJ851998:MZK851999 NJF851998:NJG851999 NTB851998:NTC851999 OCX851998:OCY851999 OMT851998:OMU851999 OWP851998:OWQ851999 PGL851998:PGM851999 PQH851998:PQI851999 QAD851998:QAE851999 QJZ851998:QKA851999 QTV851998:QTW851999 RDR851998:RDS851999 RNN851998:RNO851999 RXJ851998:RXK851999 SHF851998:SHG851999 SRB851998:SRC851999 TAX851998:TAY851999 TKT851998:TKU851999 TUP851998:TUQ851999 UEL851998:UEM851999 UOH851998:UOI851999 UYD851998:UYE851999 VHZ851998:VIA851999 VRV851998:VRW851999 WBR851998:WBS851999 WLN851998:WLO851999 WVJ851998:WVK851999 B917534:C917535 IX917534:IY917535 ST917534:SU917535 ACP917534:ACQ917535 AML917534:AMM917535 AWH917534:AWI917535 BGD917534:BGE917535 BPZ917534:BQA917535 BZV917534:BZW917535 CJR917534:CJS917535 CTN917534:CTO917535 DDJ917534:DDK917535 DNF917534:DNG917535 DXB917534:DXC917535 EGX917534:EGY917535 EQT917534:EQU917535 FAP917534:FAQ917535 FKL917534:FKM917535 FUH917534:FUI917535 GED917534:GEE917535 GNZ917534:GOA917535 GXV917534:GXW917535 HHR917534:HHS917535 HRN917534:HRO917535 IBJ917534:IBK917535 ILF917534:ILG917535 IVB917534:IVC917535 JEX917534:JEY917535 JOT917534:JOU917535 JYP917534:JYQ917535 KIL917534:KIM917535 KSH917534:KSI917535 LCD917534:LCE917535 LLZ917534:LMA917535 LVV917534:LVW917535 MFR917534:MFS917535 MPN917534:MPO917535 MZJ917534:MZK917535 NJF917534:NJG917535 NTB917534:NTC917535 OCX917534:OCY917535 OMT917534:OMU917535 OWP917534:OWQ917535 PGL917534:PGM917535 PQH917534:PQI917535 QAD917534:QAE917535 QJZ917534:QKA917535 QTV917534:QTW917535 RDR917534:RDS917535 RNN917534:RNO917535 RXJ917534:RXK917535 SHF917534:SHG917535 SRB917534:SRC917535 TAX917534:TAY917535 TKT917534:TKU917535 TUP917534:TUQ917535 UEL917534:UEM917535 UOH917534:UOI917535 UYD917534:UYE917535 VHZ917534:VIA917535 VRV917534:VRW917535 WBR917534:WBS917535 WLN917534:WLO917535 WVJ917534:WVK917535 B983070:C983071 IX983070:IY983071 ST983070:SU983071 ACP983070:ACQ983071 AML983070:AMM983071 AWH983070:AWI983071 BGD983070:BGE983071 BPZ983070:BQA983071 BZV983070:BZW983071 CJR983070:CJS983071 CTN983070:CTO983071 DDJ983070:DDK983071 DNF983070:DNG983071 DXB983070:DXC983071 EGX983070:EGY983071 EQT983070:EQU983071 FAP983070:FAQ983071 FKL983070:FKM983071 FUH983070:FUI983071 GED983070:GEE983071 GNZ983070:GOA983071 GXV983070:GXW983071 HHR983070:HHS983071 HRN983070:HRO983071 IBJ983070:IBK983071 ILF983070:ILG983071 IVB983070:IVC983071 JEX983070:JEY983071 JOT983070:JOU983071 JYP983070:JYQ983071 KIL983070:KIM983071 KSH983070:KSI983071 LCD983070:LCE983071 LLZ983070:LMA983071 LVV983070:LVW983071 MFR983070:MFS983071 MPN983070:MPO983071 MZJ983070:MZK983071 NJF983070:NJG983071 NTB983070:NTC983071 OCX983070:OCY983071 OMT983070:OMU983071 OWP983070:OWQ983071 PGL983070:PGM983071 PQH983070:PQI983071 QAD983070:QAE983071 QJZ983070:QKA983071 QTV983070:QTW983071 RDR983070:RDS983071 RNN983070:RNO983071 RXJ983070:RXK983071 SHF983070:SHG983071 SRB983070:SRC983071 TAX983070:TAY983071 TKT983070:TKU983071 TUP983070:TUQ983071 UEL983070:UEM983071 UOH983070:UOI983071 UYD983070:UYE983071 VHZ983070:VIA983071 VRV983070:VRW983071 WBR983070:WBS983071 WLN983070:WLO983071 WVJ983070:WVK983071 B96:C97 IX96:IY97 ST96:SU97 ACP96:ACQ97 AML96:AMM97 AWH96:AWI97 BGD96:BGE97 BPZ96:BQA97 BZV96:BZW97 CJR96:CJS97 CTN96:CTO97 DDJ96:DDK97 DNF96:DNG97 DXB96:DXC97 EGX96:EGY97 EQT96:EQU97 FAP96:FAQ97 FKL96:FKM97 FUH96:FUI97 GED96:GEE97 GNZ96:GOA97 GXV96:GXW97 HHR96:HHS97 HRN96:HRO97 IBJ96:IBK97 ILF96:ILG97 IVB96:IVC97 JEX96:JEY97 JOT96:JOU97 JYP96:JYQ97 KIL96:KIM97 KSH96:KSI97 LCD96:LCE97 LLZ96:LMA97 LVV96:LVW97 MFR96:MFS97 MPN96:MPO97 MZJ96:MZK97 NJF96:NJG97 NTB96:NTC97 OCX96:OCY97 OMT96:OMU97 OWP96:OWQ97 PGL96:PGM97 PQH96:PQI97 QAD96:QAE97 QJZ96:QKA97 QTV96:QTW97 RDR96:RDS97 RNN96:RNO97 RXJ96:RXK97 SHF96:SHG97 SRB96:SRC97 TAX96:TAY97 TKT96:TKU97 TUP96:TUQ97 UEL96:UEM97 UOH96:UOI97 UYD96:UYE97 VHZ96:VIA97 VRV96:VRW97 WBR96:WBS97 WLN96:WLO97 WVJ96:WVK97 B65632:C65633 IX65632:IY65633 ST65632:SU65633 ACP65632:ACQ65633 AML65632:AMM65633 AWH65632:AWI65633 BGD65632:BGE65633 BPZ65632:BQA65633 BZV65632:BZW65633 CJR65632:CJS65633 CTN65632:CTO65633 DDJ65632:DDK65633 DNF65632:DNG65633 DXB65632:DXC65633 EGX65632:EGY65633 EQT65632:EQU65633 FAP65632:FAQ65633 FKL65632:FKM65633 FUH65632:FUI65633 GED65632:GEE65633 GNZ65632:GOA65633 GXV65632:GXW65633 HHR65632:HHS65633 HRN65632:HRO65633 IBJ65632:IBK65633 ILF65632:ILG65633 IVB65632:IVC65633 JEX65632:JEY65633 JOT65632:JOU65633 JYP65632:JYQ65633 KIL65632:KIM65633 KSH65632:KSI65633 LCD65632:LCE65633 LLZ65632:LMA65633 LVV65632:LVW65633 MFR65632:MFS65633 MPN65632:MPO65633 MZJ65632:MZK65633 NJF65632:NJG65633 NTB65632:NTC65633 OCX65632:OCY65633 OMT65632:OMU65633 OWP65632:OWQ65633 PGL65632:PGM65633 PQH65632:PQI65633 QAD65632:QAE65633 QJZ65632:QKA65633 QTV65632:QTW65633 RDR65632:RDS65633 RNN65632:RNO65633 RXJ65632:RXK65633 SHF65632:SHG65633 SRB65632:SRC65633 TAX65632:TAY65633 TKT65632:TKU65633 TUP65632:TUQ65633 UEL65632:UEM65633 UOH65632:UOI65633 UYD65632:UYE65633 VHZ65632:VIA65633 VRV65632:VRW65633 WBR65632:WBS65633 WLN65632:WLO65633 WVJ65632:WVK65633 B131168:C131169 IX131168:IY131169 ST131168:SU131169 ACP131168:ACQ131169 AML131168:AMM131169 AWH131168:AWI131169 BGD131168:BGE131169 BPZ131168:BQA131169 BZV131168:BZW131169 CJR131168:CJS131169 CTN131168:CTO131169 DDJ131168:DDK131169 DNF131168:DNG131169 DXB131168:DXC131169 EGX131168:EGY131169 EQT131168:EQU131169 FAP131168:FAQ131169 FKL131168:FKM131169 FUH131168:FUI131169 GED131168:GEE131169 GNZ131168:GOA131169 GXV131168:GXW131169 HHR131168:HHS131169 HRN131168:HRO131169 IBJ131168:IBK131169 ILF131168:ILG131169 IVB131168:IVC131169 JEX131168:JEY131169 JOT131168:JOU131169 JYP131168:JYQ131169 KIL131168:KIM131169 KSH131168:KSI131169 LCD131168:LCE131169 LLZ131168:LMA131169 LVV131168:LVW131169 MFR131168:MFS131169 MPN131168:MPO131169 MZJ131168:MZK131169 NJF131168:NJG131169 NTB131168:NTC131169 OCX131168:OCY131169 OMT131168:OMU131169 OWP131168:OWQ131169 PGL131168:PGM131169 PQH131168:PQI131169 QAD131168:QAE131169 QJZ131168:QKA131169 QTV131168:QTW131169 RDR131168:RDS131169 RNN131168:RNO131169 RXJ131168:RXK131169 SHF131168:SHG131169 SRB131168:SRC131169 TAX131168:TAY131169 TKT131168:TKU131169 TUP131168:TUQ131169 UEL131168:UEM131169 UOH131168:UOI131169 UYD131168:UYE131169 VHZ131168:VIA131169 VRV131168:VRW131169 WBR131168:WBS131169 WLN131168:WLO131169 WVJ131168:WVK131169 B196704:C196705 IX196704:IY196705 ST196704:SU196705 ACP196704:ACQ196705 AML196704:AMM196705 AWH196704:AWI196705 BGD196704:BGE196705 BPZ196704:BQA196705 BZV196704:BZW196705 CJR196704:CJS196705 CTN196704:CTO196705 DDJ196704:DDK196705 DNF196704:DNG196705 DXB196704:DXC196705 EGX196704:EGY196705 EQT196704:EQU196705 FAP196704:FAQ196705 FKL196704:FKM196705 FUH196704:FUI196705 GED196704:GEE196705 GNZ196704:GOA196705 GXV196704:GXW196705 HHR196704:HHS196705 HRN196704:HRO196705 IBJ196704:IBK196705 ILF196704:ILG196705 IVB196704:IVC196705 JEX196704:JEY196705 JOT196704:JOU196705 JYP196704:JYQ196705 KIL196704:KIM196705 KSH196704:KSI196705 LCD196704:LCE196705 LLZ196704:LMA196705 LVV196704:LVW196705 MFR196704:MFS196705 MPN196704:MPO196705 MZJ196704:MZK196705 NJF196704:NJG196705 NTB196704:NTC196705 OCX196704:OCY196705 OMT196704:OMU196705 OWP196704:OWQ196705 PGL196704:PGM196705 PQH196704:PQI196705 QAD196704:QAE196705 QJZ196704:QKA196705 QTV196704:QTW196705 RDR196704:RDS196705 RNN196704:RNO196705 RXJ196704:RXK196705 SHF196704:SHG196705 SRB196704:SRC196705 TAX196704:TAY196705 TKT196704:TKU196705 TUP196704:TUQ196705 UEL196704:UEM196705 UOH196704:UOI196705 UYD196704:UYE196705 VHZ196704:VIA196705 VRV196704:VRW196705 WBR196704:WBS196705 WLN196704:WLO196705 WVJ196704:WVK196705 B262240:C262241 IX262240:IY262241 ST262240:SU262241 ACP262240:ACQ262241 AML262240:AMM262241 AWH262240:AWI262241 BGD262240:BGE262241 BPZ262240:BQA262241 BZV262240:BZW262241 CJR262240:CJS262241 CTN262240:CTO262241 DDJ262240:DDK262241 DNF262240:DNG262241 DXB262240:DXC262241 EGX262240:EGY262241 EQT262240:EQU262241 FAP262240:FAQ262241 FKL262240:FKM262241 FUH262240:FUI262241 GED262240:GEE262241 GNZ262240:GOA262241 GXV262240:GXW262241 HHR262240:HHS262241 HRN262240:HRO262241 IBJ262240:IBK262241 ILF262240:ILG262241 IVB262240:IVC262241 JEX262240:JEY262241 JOT262240:JOU262241 JYP262240:JYQ262241 KIL262240:KIM262241 KSH262240:KSI262241 LCD262240:LCE262241 LLZ262240:LMA262241 LVV262240:LVW262241 MFR262240:MFS262241 MPN262240:MPO262241 MZJ262240:MZK262241 NJF262240:NJG262241 NTB262240:NTC262241 OCX262240:OCY262241 OMT262240:OMU262241 OWP262240:OWQ262241 PGL262240:PGM262241 PQH262240:PQI262241 QAD262240:QAE262241 QJZ262240:QKA262241 QTV262240:QTW262241 RDR262240:RDS262241 RNN262240:RNO262241 RXJ262240:RXK262241 SHF262240:SHG262241 SRB262240:SRC262241 TAX262240:TAY262241 TKT262240:TKU262241 TUP262240:TUQ262241 UEL262240:UEM262241 UOH262240:UOI262241 UYD262240:UYE262241 VHZ262240:VIA262241 VRV262240:VRW262241 WBR262240:WBS262241 WLN262240:WLO262241 WVJ262240:WVK262241 B327776:C327777 IX327776:IY327777 ST327776:SU327777 ACP327776:ACQ327777 AML327776:AMM327777 AWH327776:AWI327777 BGD327776:BGE327777 BPZ327776:BQA327777 BZV327776:BZW327777 CJR327776:CJS327777 CTN327776:CTO327777 DDJ327776:DDK327777 DNF327776:DNG327777 DXB327776:DXC327777 EGX327776:EGY327777 EQT327776:EQU327777 FAP327776:FAQ327777 FKL327776:FKM327777 FUH327776:FUI327777 GED327776:GEE327777 GNZ327776:GOA327777 GXV327776:GXW327777 HHR327776:HHS327777 HRN327776:HRO327777 IBJ327776:IBK327777 ILF327776:ILG327777 IVB327776:IVC327777 JEX327776:JEY327777 JOT327776:JOU327777 JYP327776:JYQ327777 KIL327776:KIM327777 KSH327776:KSI327777 LCD327776:LCE327777 LLZ327776:LMA327777 LVV327776:LVW327777 MFR327776:MFS327777 MPN327776:MPO327777 MZJ327776:MZK327777 NJF327776:NJG327777 NTB327776:NTC327777 OCX327776:OCY327777 OMT327776:OMU327777 OWP327776:OWQ327777 PGL327776:PGM327777 PQH327776:PQI327777 QAD327776:QAE327777 QJZ327776:QKA327777 QTV327776:QTW327777 RDR327776:RDS327777 RNN327776:RNO327777 RXJ327776:RXK327777 SHF327776:SHG327777 SRB327776:SRC327777 TAX327776:TAY327777 TKT327776:TKU327777 TUP327776:TUQ327777 UEL327776:UEM327777 UOH327776:UOI327777 UYD327776:UYE327777 VHZ327776:VIA327777 VRV327776:VRW327777 WBR327776:WBS327777 WLN327776:WLO327777 WVJ327776:WVK327777 B393312:C393313 IX393312:IY393313 ST393312:SU393313 ACP393312:ACQ393313 AML393312:AMM393313 AWH393312:AWI393313 BGD393312:BGE393313 BPZ393312:BQA393313 BZV393312:BZW393313 CJR393312:CJS393313 CTN393312:CTO393313 DDJ393312:DDK393313 DNF393312:DNG393313 DXB393312:DXC393313 EGX393312:EGY393313 EQT393312:EQU393313 FAP393312:FAQ393313 FKL393312:FKM393313 FUH393312:FUI393313 GED393312:GEE393313 GNZ393312:GOA393313 GXV393312:GXW393313 HHR393312:HHS393313 HRN393312:HRO393313 IBJ393312:IBK393313 ILF393312:ILG393313 IVB393312:IVC393313 JEX393312:JEY393313 JOT393312:JOU393313 JYP393312:JYQ393313 KIL393312:KIM393313 KSH393312:KSI393313 LCD393312:LCE393313 LLZ393312:LMA393313 LVV393312:LVW393313 MFR393312:MFS393313 MPN393312:MPO393313 MZJ393312:MZK393313 NJF393312:NJG393313 NTB393312:NTC393313 OCX393312:OCY393313 OMT393312:OMU393313 OWP393312:OWQ393313 PGL393312:PGM393313 PQH393312:PQI393313 QAD393312:QAE393313 QJZ393312:QKA393313 QTV393312:QTW393313 RDR393312:RDS393313 RNN393312:RNO393313 RXJ393312:RXK393313 SHF393312:SHG393313 SRB393312:SRC393313 TAX393312:TAY393313 TKT393312:TKU393313 TUP393312:TUQ393313 UEL393312:UEM393313 UOH393312:UOI393313 UYD393312:UYE393313 VHZ393312:VIA393313 VRV393312:VRW393313 WBR393312:WBS393313 WLN393312:WLO393313 WVJ393312:WVK393313 B458848:C458849 IX458848:IY458849 ST458848:SU458849 ACP458848:ACQ458849 AML458848:AMM458849 AWH458848:AWI458849 BGD458848:BGE458849 BPZ458848:BQA458849 BZV458848:BZW458849 CJR458848:CJS458849 CTN458848:CTO458849 DDJ458848:DDK458849 DNF458848:DNG458849 DXB458848:DXC458849 EGX458848:EGY458849 EQT458848:EQU458849 FAP458848:FAQ458849 FKL458848:FKM458849 FUH458848:FUI458849 GED458848:GEE458849 GNZ458848:GOA458849 GXV458848:GXW458849 HHR458848:HHS458849 HRN458848:HRO458849 IBJ458848:IBK458849 ILF458848:ILG458849 IVB458848:IVC458849 JEX458848:JEY458849 JOT458848:JOU458849 JYP458848:JYQ458849 KIL458848:KIM458849 KSH458848:KSI458849 LCD458848:LCE458849 LLZ458848:LMA458849 LVV458848:LVW458849 MFR458848:MFS458849 MPN458848:MPO458849 MZJ458848:MZK458849 NJF458848:NJG458849 NTB458848:NTC458849 OCX458848:OCY458849 OMT458848:OMU458849 OWP458848:OWQ458849 PGL458848:PGM458849 PQH458848:PQI458849 QAD458848:QAE458849 QJZ458848:QKA458849 QTV458848:QTW458849 RDR458848:RDS458849 RNN458848:RNO458849 RXJ458848:RXK458849 SHF458848:SHG458849 SRB458848:SRC458849 TAX458848:TAY458849 TKT458848:TKU458849 TUP458848:TUQ458849 UEL458848:UEM458849 UOH458848:UOI458849 UYD458848:UYE458849 VHZ458848:VIA458849 VRV458848:VRW458849 WBR458848:WBS458849 WLN458848:WLO458849 WVJ458848:WVK458849 B524384:C524385 IX524384:IY524385 ST524384:SU524385 ACP524384:ACQ524385 AML524384:AMM524385 AWH524384:AWI524385 BGD524384:BGE524385 BPZ524384:BQA524385 BZV524384:BZW524385 CJR524384:CJS524385 CTN524384:CTO524385 DDJ524384:DDK524385 DNF524384:DNG524385 DXB524384:DXC524385 EGX524384:EGY524385 EQT524384:EQU524385 FAP524384:FAQ524385 FKL524384:FKM524385 FUH524384:FUI524385 GED524384:GEE524385 GNZ524384:GOA524385 GXV524384:GXW524385 HHR524384:HHS524385 HRN524384:HRO524385 IBJ524384:IBK524385 ILF524384:ILG524385 IVB524384:IVC524385 JEX524384:JEY524385 JOT524384:JOU524385 JYP524384:JYQ524385 KIL524384:KIM524385 KSH524384:KSI524385 LCD524384:LCE524385 LLZ524384:LMA524385 LVV524384:LVW524385 MFR524384:MFS524385 MPN524384:MPO524385 MZJ524384:MZK524385 NJF524384:NJG524385 NTB524384:NTC524385 OCX524384:OCY524385 OMT524384:OMU524385 OWP524384:OWQ524385 PGL524384:PGM524385 PQH524384:PQI524385 QAD524384:QAE524385 QJZ524384:QKA524385 QTV524384:QTW524385 RDR524384:RDS524385 RNN524384:RNO524385 RXJ524384:RXK524385 SHF524384:SHG524385 SRB524384:SRC524385 TAX524384:TAY524385 TKT524384:TKU524385 TUP524384:TUQ524385 UEL524384:UEM524385 UOH524384:UOI524385 UYD524384:UYE524385 VHZ524384:VIA524385 VRV524384:VRW524385 WBR524384:WBS524385 WLN524384:WLO524385 WVJ524384:WVK524385 B589920:C589921 IX589920:IY589921 ST589920:SU589921 ACP589920:ACQ589921 AML589920:AMM589921 AWH589920:AWI589921 BGD589920:BGE589921 BPZ589920:BQA589921 BZV589920:BZW589921 CJR589920:CJS589921 CTN589920:CTO589921 DDJ589920:DDK589921 DNF589920:DNG589921 DXB589920:DXC589921 EGX589920:EGY589921 EQT589920:EQU589921 FAP589920:FAQ589921 FKL589920:FKM589921 FUH589920:FUI589921 GED589920:GEE589921 GNZ589920:GOA589921 GXV589920:GXW589921 HHR589920:HHS589921 HRN589920:HRO589921 IBJ589920:IBK589921 ILF589920:ILG589921 IVB589920:IVC589921 JEX589920:JEY589921 JOT589920:JOU589921 JYP589920:JYQ589921 KIL589920:KIM589921 KSH589920:KSI589921 LCD589920:LCE589921 LLZ589920:LMA589921 LVV589920:LVW589921 MFR589920:MFS589921 MPN589920:MPO589921 MZJ589920:MZK589921 NJF589920:NJG589921 NTB589920:NTC589921 OCX589920:OCY589921 OMT589920:OMU589921 OWP589920:OWQ589921 PGL589920:PGM589921 PQH589920:PQI589921 QAD589920:QAE589921 QJZ589920:QKA589921 QTV589920:QTW589921 RDR589920:RDS589921 RNN589920:RNO589921 RXJ589920:RXK589921 SHF589920:SHG589921 SRB589920:SRC589921 TAX589920:TAY589921 TKT589920:TKU589921 TUP589920:TUQ589921 UEL589920:UEM589921 UOH589920:UOI589921 UYD589920:UYE589921 VHZ589920:VIA589921 VRV589920:VRW589921 WBR589920:WBS589921 WLN589920:WLO589921 WVJ589920:WVK589921 B655456:C655457 IX655456:IY655457 ST655456:SU655457 ACP655456:ACQ655457 AML655456:AMM655457 AWH655456:AWI655457 BGD655456:BGE655457 BPZ655456:BQA655457 BZV655456:BZW655457 CJR655456:CJS655457 CTN655456:CTO655457 DDJ655456:DDK655457 DNF655456:DNG655457 DXB655456:DXC655457 EGX655456:EGY655457 EQT655456:EQU655457 FAP655456:FAQ655457 FKL655456:FKM655457 FUH655456:FUI655457 GED655456:GEE655457 GNZ655456:GOA655457 GXV655456:GXW655457 HHR655456:HHS655457 HRN655456:HRO655457 IBJ655456:IBK655457 ILF655456:ILG655457 IVB655456:IVC655457 JEX655456:JEY655457 JOT655456:JOU655457 JYP655456:JYQ655457 KIL655456:KIM655457 KSH655456:KSI655457 LCD655456:LCE655457 LLZ655456:LMA655457 LVV655456:LVW655457 MFR655456:MFS655457 MPN655456:MPO655457 MZJ655456:MZK655457 NJF655456:NJG655457 NTB655456:NTC655457 OCX655456:OCY655457 OMT655456:OMU655457 OWP655456:OWQ655457 PGL655456:PGM655457 PQH655456:PQI655457 QAD655456:QAE655457 QJZ655456:QKA655457 QTV655456:QTW655457 RDR655456:RDS655457 RNN655456:RNO655457 RXJ655456:RXK655457 SHF655456:SHG655457 SRB655456:SRC655457 TAX655456:TAY655457 TKT655456:TKU655457 TUP655456:TUQ655457 UEL655456:UEM655457 UOH655456:UOI655457 UYD655456:UYE655457 VHZ655456:VIA655457 VRV655456:VRW655457 WBR655456:WBS655457 WLN655456:WLO655457 WVJ655456:WVK655457 B720992:C720993 IX720992:IY720993 ST720992:SU720993 ACP720992:ACQ720993 AML720992:AMM720993 AWH720992:AWI720993 BGD720992:BGE720993 BPZ720992:BQA720993 BZV720992:BZW720993 CJR720992:CJS720993 CTN720992:CTO720993 DDJ720992:DDK720993 DNF720992:DNG720993 DXB720992:DXC720993 EGX720992:EGY720993 EQT720992:EQU720993 FAP720992:FAQ720993 FKL720992:FKM720993 FUH720992:FUI720993 GED720992:GEE720993 GNZ720992:GOA720993 GXV720992:GXW720993 HHR720992:HHS720993 HRN720992:HRO720993 IBJ720992:IBK720993 ILF720992:ILG720993 IVB720992:IVC720993 JEX720992:JEY720993 JOT720992:JOU720993 JYP720992:JYQ720993 KIL720992:KIM720993 KSH720992:KSI720993 LCD720992:LCE720993 LLZ720992:LMA720993 LVV720992:LVW720993 MFR720992:MFS720993 MPN720992:MPO720993 MZJ720992:MZK720993 NJF720992:NJG720993 NTB720992:NTC720993 OCX720992:OCY720993 OMT720992:OMU720993 OWP720992:OWQ720993 PGL720992:PGM720993 PQH720992:PQI720993 QAD720992:QAE720993 QJZ720992:QKA720993 QTV720992:QTW720993 RDR720992:RDS720993 RNN720992:RNO720993 RXJ720992:RXK720993 SHF720992:SHG720993 SRB720992:SRC720993 TAX720992:TAY720993 TKT720992:TKU720993 TUP720992:TUQ720993 UEL720992:UEM720993 UOH720992:UOI720993 UYD720992:UYE720993 VHZ720992:VIA720993 VRV720992:VRW720993 WBR720992:WBS720993 WLN720992:WLO720993 WVJ720992:WVK720993 B786528:C786529 IX786528:IY786529 ST786528:SU786529 ACP786528:ACQ786529 AML786528:AMM786529 AWH786528:AWI786529 BGD786528:BGE786529 BPZ786528:BQA786529 BZV786528:BZW786529 CJR786528:CJS786529 CTN786528:CTO786529 DDJ786528:DDK786529 DNF786528:DNG786529 DXB786528:DXC786529 EGX786528:EGY786529 EQT786528:EQU786529 FAP786528:FAQ786529 FKL786528:FKM786529 FUH786528:FUI786529 GED786528:GEE786529 GNZ786528:GOA786529 GXV786528:GXW786529 HHR786528:HHS786529 HRN786528:HRO786529 IBJ786528:IBK786529 ILF786528:ILG786529 IVB786528:IVC786529 JEX786528:JEY786529 JOT786528:JOU786529 JYP786528:JYQ786529 KIL786528:KIM786529 KSH786528:KSI786529 LCD786528:LCE786529 LLZ786528:LMA786529 LVV786528:LVW786529 MFR786528:MFS786529 MPN786528:MPO786529 MZJ786528:MZK786529 NJF786528:NJG786529 NTB786528:NTC786529 OCX786528:OCY786529 OMT786528:OMU786529 OWP786528:OWQ786529 PGL786528:PGM786529 PQH786528:PQI786529 QAD786528:QAE786529 QJZ786528:QKA786529 QTV786528:QTW786529 RDR786528:RDS786529 RNN786528:RNO786529 RXJ786528:RXK786529 SHF786528:SHG786529 SRB786528:SRC786529 TAX786528:TAY786529 TKT786528:TKU786529 TUP786528:TUQ786529 UEL786528:UEM786529 UOH786528:UOI786529 UYD786528:UYE786529 VHZ786528:VIA786529 VRV786528:VRW786529 WBR786528:WBS786529 WLN786528:WLO786529 WVJ786528:WVK786529 B852064:C852065 IX852064:IY852065 ST852064:SU852065 ACP852064:ACQ852065 AML852064:AMM852065 AWH852064:AWI852065 BGD852064:BGE852065 BPZ852064:BQA852065 BZV852064:BZW852065 CJR852064:CJS852065 CTN852064:CTO852065 DDJ852064:DDK852065 DNF852064:DNG852065 DXB852064:DXC852065 EGX852064:EGY852065 EQT852064:EQU852065 FAP852064:FAQ852065 FKL852064:FKM852065 FUH852064:FUI852065 GED852064:GEE852065 GNZ852064:GOA852065 GXV852064:GXW852065 HHR852064:HHS852065 HRN852064:HRO852065 IBJ852064:IBK852065 ILF852064:ILG852065 IVB852064:IVC852065 JEX852064:JEY852065 JOT852064:JOU852065 JYP852064:JYQ852065 KIL852064:KIM852065 KSH852064:KSI852065 LCD852064:LCE852065 LLZ852064:LMA852065 LVV852064:LVW852065 MFR852064:MFS852065 MPN852064:MPO852065 MZJ852064:MZK852065 NJF852064:NJG852065 NTB852064:NTC852065 OCX852064:OCY852065 OMT852064:OMU852065 OWP852064:OWQ852065 PGL852064:PGM852065 PQH852064:PQI852065 QAD852064:QAE852065 QJZ852064:QKA852065 QTV852064:QTW852065 RDR852064:RDS852065 RNN852064:RNO852065 RXJ852064:RXK852065 SHF852064:SHG852065 SRB852064:SRC852065 TAX852064:TAY852065 TKT852064:TKU852065 TUP852064:TUQ852065 UEL852064:UEM852065 UOH852064:UOI852065 UYD852064:UYE852065 VHZ852064:VIA852065 VRV852064:VRW852065 WBR852064:WBS852065 WLN852064:WLO852065 WVJ852064:WVK852065 B917600:C917601 IX917600:IY917601 ST917600:SU917601 ACP917600:ACQ917601 AML917600:AMM917601 AWH917600:AWI917601 BGD917600:BGE917601 BPZ917600:BQA917601 BZV917600:BZW917601 CJR917600:CJS917601 CTN917600:CTO917601 DDJ917600:DDK917601 DNF917600:DNG917601 DXB917600:DXC917601 EGX917600:EGY917601 EQT917600:EQU917601 FAP917600:FAQ917601 FKL917600:FKM917601 FUH917600:FUI917601 GED917600:GEE917601 GNZ917600:GOA917601 GXV917600:GXW917601 HHR917600:HHS917601 HRN917600:HRO917601 IBJ917600:IBK917601 ILF917600:ILG917601 IVB917600:IVC917601 JEX917600:JEY917601 JOT917600:JOU917601 JYP917600:JYQ917601 KIL917600:KIM917601 KSH917600:KSI917601 LCD917600:LCE917601 LLZ917600:LMA917601 LVV917600:LVW917601 MFR917600:MFS917601 MPN917600:MPO917601 MZJ917600:MZK917601 NJF917600:NJG917601 NTB917600:NTC917601 OCX917600:OCY917601 OMT917600:OMU917601 OWP917600:OWQ917601 PGL917600:PGM917601 PQH917600:PQI917601 QAD917600:QAE917601 QJZ917600:QKA917601 QTV917600:QTW917601 RDR917600:RDS917601 RNN917600:RNO917601 RXJ917600:RXK917601 SHF917600:SHG917601 SRB917600:SRC917601 TAX917600:TAY917601 TKT917600:TKU917601 TUP917600:TUQ917601 UEL917600:UEM917601 UOH917600:UOI917601 UYD917600:UYE917601 VHZ917600:VIA917601 VRV917600:VRW917601 WBR917600:WBS917601 WLN917600:WLO917601 WVJ917600:WVK917601 B983136:C983137 IX983136:IY983137 ST983136:SU983137 ACP983136:ACQ983137 AML983136:AMM983137 AWH983136:AWI983137 BGD983136:BGE983137 BPZ983136:BQA983137 BZV983136:BZW983137 CJR983136:CJS983137 CTN983136:CTO983137 DDJ983136:DDK983137 DNF983136:DNG983137 DXB983136:DXC983137 EGX983136:EGY983137 EQT983136:EQU983137 FAP983136:FAQ983137 FKL983136:FKM983137 FUH983136:FUI983137 GED983136:GEE983137 GNZ983136:GOA983137 GXV983136:GXW983137 HHR983136:HHS983137 HRN983136:HRO983137 IBJ983136:IBK983137 ILF983136:ILG983137 IVB983136:IVC983137 JEX983136:JEY983137 JOT983136:JOU983137 JYP983136:JYQ983137 KIL983136:KIM983137 KSH983136:KSI983137 LCD983136:LCE983137 LLZ983136:LMA983137 LVV983136:LVW983137 MFR983136:MFS983137 MPN983136:MPO983137 MZJ983136:MZK983137 NJF983136:NJG983137 NTB983136:NTC983137 OCX983136:OCY983137 OMT983136:OMU983137 OWP983136:OWQ983137 PGL983136:PGM983137 PQH983136:PQI983137 QAD983136:QAE983137 QJZ983136:QKA983137 QTV983136:QTW983137 RDR983136:RDS983137 RNN983136:RNO983137 RXJ983136:RXK983137 SHF983136:SHG983137 SRB983136:SRC983137 TAX983136:TAY983137 TKT983136:TKU983137 TUP983136:TUQ983137 UEL983136:UEM983137 UOH983136:UOI983137 UYD983136:UYE983137 VHZ983136:VIA983137 VRV983136:VRW983137 WBR983136:WBS983137 WLN983136:WLO983137 WVJ983136:WVK983137">
      <formula1>$X$22:$X$31</formula1>
    </dataValidation>
    <dataValidation type="list" allowBlank="1"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B95:C95 IX95:IY95 ST95:SU95 ACP95:ACQ95 AML95:AMM95 AWH95:AWI95 BGD95:BGE95 BPZ95:BQA95 BZV95:BZW95 CJR95:CJS95 CTN95:CTO95 DDJ95:DDK95 DNF95:DNG95 DXB95:DXC95 EGX95:EGY95 EQT95:EQU95 FAP95:FAQ95 FKL95:FKM95 FUH95:FUI95 GED95:GEE95 GNZ95:GOA95 GXV95:GXW95 HHR95:HHS95 HRN95:HRO95 IBJ95:IBK95 ILF95:ILG95 IVB95:IVC95 JEX95:JEY95 JOT95:JOU95 JYP95:JYQ95 KIL95:KIM95 KSH95:KSI95 LCD95:LCE95 LLZ95:LMA95 LVV95:LVW95 MFR95:MFS95 MPN95:MPO95 MZJ95:MZK95 NJF95:NJG95 NTB95:NTC95 OCX95:OCY95 OMT95:OMU95 OWP95:OWQ95 PGL95:PGM95 PQH95:PQI95 QAD95:QAE95 QJZ95:QKA95 QTV95:QTW95 RDR95:RDS95 RNN95:RNO95 RXJ95:RXK95 SHF95:SHG95 SRB95:SRC95 TAX95:TAY95 TKT95:TKU95 TUP95:TUQ95 UEL95:UEM95 UOH95:UOI95 UYD95:UYE95 VHZ95:VIA95 VRV95:VRW95 WBR95:WBS95 WLN95:WLO95 WVJ95:WVK95 B65631:C65631 IX65631:IY65631 ST65631:SU65631 ACP65631:ACQ65631 AML65631:AMM65631 AWH65631:AWI65631 BGD65631:BGE65631 BPZ65631:BQA65631 BZV65631:BZW65631 CJR65631:CJS65631 CTN65631:CTO65631 DDJ65631:DDK65631 DNF65631:DNG65631 DXB65631:DXC65631 EGX65631:EGY65631 EQT65631:EQU65631 FAP65631:FAQ65631 FKL65631:FKM65631 FUH65631:FUI65631 GED65631:GEE65631 GNZ65631:GOA65631 GXV65631:GXW65631 HHR65631:HHS65631 HRN65631:HRO65631 IBJ65631:IBK65631 ILF65631:ILG65631 IVB65631:IVC65631 JEX65631:JEY65631 JOT65631:JOU65631 JYP65631:JYQ65631 KIL65631:KIM65631 KSH65631:KSI65631 LCD65631:LCE65631 LLZ65631:LMA65631 LVV65631:LVW65631 MFR65631:MFS65631 MPN65631:MPO65631 MZJ65631:MZK65631 NJF65631:NJG65631 NTB65631:NTC65631 OCX65631:OCY65631 OMT65631:OMU65631 OWP65631:OWQ65631 PGL65631:PGM65631 PQH65631:PQI65631 QAD65631:QAE65631 QJZ65631:QKA65631 QTV65631:QTW65631 RDR65631:RDS65631 RNN65631:RNO65631 RXJ65631:RXK65631 SHF65631:SHG65631 SRB65631:SRC65631 TAX65631:TAY65631 TKT65631:TKU65631 TUP65631:TUQ65631 UEL65631:UEM65631 UOH65631:UOI65631 UYD65631:UYE65631 VHZ65631:VIA65631 VRV65631:VRW65631 WBR65631:WBS65631 WLN65631:WLO65631 WVJ65631:WVK65631 B131167:C131167 IX131167:IY131167 ST131167:SU131167 ACP131167:ACQ131167 AML131167:AMM131167 AWH131167:AWI131167 BGD131167:BGE131167 BPZ131167:BQA131167 BZV131167:BZW131167 CJR131167:CJS131167 CTN131167:CTO131167 DDJ131167:DDK131167 DNF131167:DNG131167 DXB131167:DXC131167 EGX131167:EGY131167 EQT131167:EQU131167 FAP131167:FAQ131167 FKL131167:FKM131167 FUH131167:FUI131167 GED131167:GEE131167 GNZ131167:GOA131167 GXV131167:GXW131167 HHR131167:HHS131167 HRN131167:HRO131167 IBJ131167:IBK131167 ILF131167:ILG131167 IVB131167:IVC131167 JEX131167:JEY131167 JOT131167:JOU131167 JYP131167:JYQ131167 KIL131167:KIM131167 KSH131167:KSI131167 LCD131167:LCE131167 LLZ131167:LMA131167 LVV131167:LVW131167 MFR131167:MFS131167 MPN131167:MPO131167 MZJ131167:MZK131167 NJF131167:NJG131167 NTB131167:NTC131167 OCX131167:OCY131167 OMT131167:OMU131167 OWP131167:OWQ131167 PGL131167:PGM131167 PQH131167:PQI131167 QAD131167:QAE131167 QJZ131167:QKA131167 QTV131167:QTW131167 RDR131167:RDS131167 RNN131167:RNO131167 RXJ131167:RXK131167 SHF131167:SHG131167 SRB131167:SRC131167 TAX131167:TAY131167 TKT131167:TKU131167 TUP131167:TUQ131167 UEL131167:UEM131167 UOH131167:UOI131167 UYD131167:UYE131167 VHZ131167:VIA131167 VRV131167:VRW131167 WBR131167:WBS131167 WLN131167:WLO131167 WVJ131167:WVK131167 B196703:C196703 IX196703:IY196703 ST196703:SU196703 ACP196703:ACQ196703 AML196703:AMM196703 AWH196703:AWI196703 BGD196703:BGE196703 BPZ196703:BQA196703 BZV196703:BZW196703 CJR196703:CJS196703 CTN196703:CTO196703 DDJ196703:DDK196703 DNF196703:DNG196703 DXB196703:DXC196703 EGX196703:EGY196703 EQT196703:EQU196703 FAP196703:FAQ196703 FKL196703:FKM196703 FUH196703:FUI196703 GED196703:GEE196703 GNZ196703:GOA196703 GXV196703:GXW196703 HHR196703:HHS196703 HRN196703:HRO196703 IBJ196703:IBK196703 ILF196703:ILG196703 IVB196703:IVC196703 JEX196703:JEY196703 JOT196703:JOU196703 JYP196703:JYQ196703 KIL196703:KIM196703 KSH196703:KSI196703 LCD196703:LCE196703 LLZ196703:LMA196703 LVV196703:LVW196703 MFR196703:MFS196703 MPN196703:MPO196703 MZJ196703:MZK196703 NJF196703:NJG196703 NTB196703:NTC196703 OCX196703:OCY196703 OMT196703:OMU196703 OWP196703:OWQ196703 PGL196703:PGM196703 PQH196703:PQI196703 QAD196703:QAE196703 QJZ196703:QKA196703 QTV196703:QTW196703 RDR196703:RDS196703 RNN196703:RNO196703 RXJ196703:RXK196703 SHF196703:SHG196703 SRB196703:SRC196703 TAX196703:TAY196703 TKT196703:TKU196703 TUP196703:TUQ196703 UEL196703:UEM196703 UOH196703:UOI196703 UYD196703:UYE196703 VHZ196703:VIA196703 VRV196703:VRW196703 WBR196703:WBS196703 WLN196703:WLO196703 WVJ196703:WVK196703 B262239:C262239 IX262239:IY262239 ST262239:SU262239 ACP262239:ACQ262239 AML262239:AMM262239 AWH262239:AWI262239 BGD262239:BGE262239 BPZ262239:BQA262239 BZV262239:BZW262239 CJR262239:CJS262239 CTN262239:CTO262239 DDJ262239:DDK262239 DNF262239:DNG262239 DXB262239:DXC262239 EGX262239:EGY262239 EQT262239:EQU262239 FAP262239:FAQ262239 FKL262239:FKM262239 FUH262239:FUI262239 GED262239:GEE262239 GNZ262239:GOA262239 GXV262239:GXW262239 HHR262239:HHS262239 HRN262239:HRO262239 IBJ262239:IBK262239 ILF262239:ILG262239 IVB262239:IVC262239 JEX262239:JEY262239 JOT262239:JOU262239 JYP262239:JYQ262239 KIL262239:KIM262239 KSH262239:KSI262239 LCD262239:LCE262239 LLZ262239:LMA262239 LVV262239:LVW262239 MFR262239:MFS262239 MPN262239:MPO262239 MZJ262239:MZK262239 NJF262239:NJG262239 NTB262239:NTC262239 OCX262239:OCY262239 OMT262239:OMU262239 OWP262239:OWQ262239 PGL262239:PGM262239 PQH262239:PQI262239 QAD262239:QAE262239 QJZ262239:QKA262239 QTV262239:QTW262239 RDR262239:RDS262239 RNN262239:RNO262239 RXJ262239:RXK262239 SHF262239:SHG262239 SRB262239:SRC262239 TAX262239:TAY262239 TKT262239:TKU262239 TUP262239:TUQ262239 UEL262239:UEM262239 UOH262239:UOI262239 UYD262239:UYE262239 VHZ262239:VIA262239 VRV262239:VRW262239 WBR262239:WBS262239 WLN262239:WLO262239 WVJ262239:WVK262239 B327775:C327775 IX327775:IY327775 ST327775:SU327775 ACP327775:ACQ327775 AML327775:AMM327775 AWH327775:AWI327775 BGD327775:BGE327775 BPZ327775:BQA327775 BZV327775:BZW327775 CJR327775:CJS327775 CTN327775:CTO327775 DDJ327775:DDK327775 DNF327775:DNG327775 DXB327775:DXC327775 EGX327775:EGY327775 EQT327775:EQU327775 FAP327775:FAQ327775 FKL327775:FKM327775 FUH327775:FUI327775 GED327775:GEE327775 GNZ327775:GOA327775 GXV327775:GXW327775 HHR327775:HHS327775 HRN327775:HRO327775 IBJ327775:IBK327775 ILF327775:ILG327775 IVB327775:IVC327775 JEX327775:JEY327775 JOT327775:JOU327775 JYP327775:JYQ327775 KIL327775:KIM327775 KSH327775:KSI327775 LCD327775:LCE327775 LLZ327775:LMA327775 LVV327775:LVW327775 MFR327775:MFS327775 MPN327775:MPO327775 MZJ327775:MZK327775 NJF327775:NJG327775 NTB327775:NTC327775 OCX327775:OCY327775 OMT327775:OMU327775 OWP327775:OWQ327775 PGL327775:PGM327775 PQH327775:PQI327775 QAD327775:QAE327775 QJZ327775:QKA327775 QTV327775:QTW327775 RDR327775:RDS327775 RNN327775:RNO327775 RXJ327775:RXK327775 SHF327775:SHG327775 SRB327775:SRC327775 TAX327775:TAY327775 TKT327775:TKU327775 TUP327775:TUQ327775 UEL327775:UEM327775 UOH327775:UOI327775 UYD327775:UYE327775 VHZ327775:VIA327775 VRV327775:VRW327775 WBR327775:WBS327775 WLN327775:WLO327775 WVJ327775:WVK327775 B393311:C393311 IX393311:IY393311 ST393311:SU393311 ACP393311:ACQ393311 AML393311:AMM393311 AWH393311:AWI393311 BGD393311:BGE393311 BPZ393311:BQA393311 BZV393311:BZW393311 CJR393311:CJS393311 CTN393311:CTO393311 DDJ393311:DDK393311 DNF393311:DNG393311 DXB393311:DXC393311 EGX393311:EGY393311 EQT393311:EQU393311 FAP393311:FAQ393311 FKL393311:FKM393311 FUH393311:FUI393311 GED393311:GEE393311 GNZ393311:GOA393311 GXV393311:GXW393311 HHR393311:HHS393311 HRN393311:HRO393311 IBJ393311:IBK393311 ILF393311:ILG393311 IVB393311:IVC393311 JEX393311:JEY393311 JOT393311:JOU393311 JYP393311:JYQ393311 KIL393311:KIM393311 KSH393311:KSI393311 LCD393311:LCE393311 LLZ393311:LMA393311 LVV393311:LVW393311 MFR393311:MFS393311 MPN393311:MPO393311 MZJ393311:MZK393311 NJF393311:NJG393311 NTB393311:NTC393311 OCX393311:OCY393311 OMT393311:OMU393311 OWP393311:OWQ393311 PGL393311:PGM393311 PQH393311:PQI393311 QAD393311:QAE393311 QJZ393311:QKA393311 QTV393311:QTW393311 RDR393311:RDS393311 RNN393311:RNO393311 RXJ393311:RXK393311 SHF393311:SHG393311 SRB393311:SRC393311 TAX393311:TAY393311 TKT393311:TKU393311 TUP393311:TUQ393311 UEL393311:UEM393311 UOH393311:UOI393311 UYD393311:UYE393311 VHZ393311:VIA393311 VRV393311:VRW393311 WBR393311:WBS393311 WLN393311:WLO393311 WVJ393311:WVK393311 B458847:C458847 IX458847:IY458847 ST458847:SU458847 ACP458847:ACQ458847 AML458847:AMM458847 AWH458847:AWI458847 BGD458847:BGE458847 BPZ458847:BQA458847 BZV458847:BZW458847 CJR458847:CJS458847 CTN458847:CTO458847 DDJ458847:DDK458847 DNF458847:DNG458847 DXB458847:DXC458847 EGX458847:EGY458847 EQT458847:EQU458847 FAP458847:FAQ458847 FKL458847:FKM458847 FUH458847:FUI458847 GED458847:GEE458847 GNZ458847:GOA458847 GXV458847:GXW458847 HHR458847:HHS458847 HRN458847:HRO458847 IBJ458847:IBK458847 ILF458847:ILG458847 IVB458847:IVC458847 JEX458847:JEY458847 JOT458847:JOU458847 JYP458847:JYQ458847 KIL458847:KIM458847 KSH458847:KSI458847 LCD458847:LCE458847 LLZ458847:LMA458847 LVV458847:LVW458847 MFR458847:MFS458847 MPN458847:MPO458847 MZJ458847:MZK458847 NJF458847:NJG458847 NTB458847:NTC458847 OCX458847:OCY458847 OMT458847:OMU458847 OWP458847:OWQ458847 PGL458847:PGM458847 PQH458847:PQI458847 QAD458847:QAE458847 QJZ458847:QKA458847 QTV458847:QTW458847 RDR458847:RDS458847 RNN458847:RNO458847 RXJ458847:RXK458847 SHF458847:SHG458847 SRB458847:SRC458847 TAX458847:TAY458847 TKT458847:TKU458847 TUP458847:TUQ458847 UEL458847:UEM458847 UOH458847:UOI458847 UYD458847:UYE458847 VHZ458847:VIA458847 VRV458847:VRW458847 WBR458847:WBS458847 WLN458847:WLO458847 WVJ458847:WVK458847 B524383:C524383 IX524383:IY524383 ST524383:SU524383 ACP524383:ACQ524383 AML524383:AMM524383 AWH524383:AWI524383 BGD524383:BGE524383 BPZ524383:BQA524383 BZV524383:BZW524383 CJR524383:CJS524383 CTN524383:CTO524383 DDJ524383:DDK524383 DNF524383:DNG524383 DXB524383:DXC524383 EGX524383:EGY524383 EQT524383:EQU524383 FAP524383:FAQ524383 FKL524383:FKM524383 FUH524383:FUI524383 GED524383:GEE524383 GNZ524383:GOA524383 GXV524383:GXW524383 HHR524383:HHS524383 HRN524383:HRO524383 IBJ524383:IBK524383 ILF524383:ILG524383 IVB524383:IVC524383 JEX524383:JEY524383 JOT524383:JOU524383 JYP524383:JYQ524383 KIL524383:KIM524383 KSH524383:KSI524383 LCD524383:LCE524383 LLZ524383:LMA524383 LVV524383:LVW524383 MFR524383:MFS524383 MPN524383:MPO524383 MZJ524383:MZK524383 NJF524383:NJG524383 NTB524383:NTC524383 OCX524383:OCY524383 OMT524383:OMU524383 OWP524383:OWQ524383 PGL524383:PGM524383 PQH524383:PQI524383 QAD524383:QAE524383 QJZ524383:QKA524383 QTV524383:QTW524383 RDR524383:RDS524383 RNN524383:RNO524383 RXJ524383:RXK524383 SHF524383:SHG524383 SRB524383:SRC524383 TAX524383:TAY524383 TKT524383:TKU524383 TUP524383:TUQ524383 UEL524383:UEM524383 UOH524383:UOI524383 UYD524383:UYE524383 VHZ524383:VIA524383 VRV524383:VRW524383 WBR524383:WBS524383 WLN524383:WLO524383 WVJ524383:WVK524383 B589919:C589919 IX589919:IY589919 ST589919:SU589919 ACP589919:ACQ589919 AML589919:AMM589919 AWH589919:AWI589919 BGD589919:BGE589919 BPZ589919:BQA589919 BZV589919:BZW589919 CJR589919:CJS589919 CTN589919:CTO589919 DDJ589919:DDK589919 DNF589919:DNG589919 DXB589919:DXC589919 EGX589919:EGY589919 EQT589919:EQU589919 FAP589919:FAQ589919 FKL589919:FKM589919 FUH589919:FUI589919 GED589919:GEE589919 GNZ589919:GOA589919 GXV589919:GXW589919 HHR589919:HHS589919 HRN589919:HRO589919 IBJ589919:IBK589919 ILF589919:ILG589919 IVB589919:IVC589919 JEX589919:JEY589919 JOT589919:JOU589919 JYP589919:JYQ589919 KIL589919:KIM589919 KSH589919:KSI589919 LCD589919:LCE589919 LLZ589919:LMA589919 LVV589919:LVW589919 MFR589919:MFS589919 MPN589919:MPO589919 MZJ589919:MZK589919 NJF589919:NJG589919 NTB589919:NTC589919 OCX589919:OCY589919 OMT589919:OMU589919 OWP589919:OWQ589919 PGL589919:PGM589919 PQH589919:PQI589919 QAD589919:QAE589919 QJZ589919:QKA589919 QTV589919:QTW589919 RDR589919:RDS589919 RNN589919:RNO589919 RXJ589919:RXK589919 SHF589919:SHG589919 SRB589919:SRC589919 TAX589919:TAY589919 TKT589919:TKU589919 TUP589919:TUQ589919 UEL589919:UEM589919 UOH589919:UOI589919 UYD589919:UYE589919 VHZ589919:VIA589919 VRV589919:VRW589919 WBR589919:WBS589919 WLN589919:WLO589919 WVJ589919:WVK589919 B655455:C655455 IX655455:IY655455 ST655455:SU655455 ACP655455:ACQ655455 AML655455:AMM655455 AWH655455:AWI655455 BGD655455:BGE655455 BPZ655455:BQA655455 BZV655455:BZW655455 CJR655455:CJS655455 CTN655455:CTO655455 DDJ655455:DDK655455 DNF655455:DNG655455 DXB655455:DXC655455 EGX655455:EGY655455 EQT655455:EQU655455 FAP655455:FAQ655455 FKL655455:FKM655455 FUH655455:FUI655455 GED655455:GEE655455 GNZ655455:GOA655455 GXV655455:GXW655455 HHR655455:HHS655455 HRN655455:HRO655455 IBJ655455:IBK655455 ILF655455:ILG655455 IVB655455:IVC655455 JEX655455:JEY655455 JOT655455:JOU655455 JYP655455:JYQ655455 KIL655455:KIM655455 KSH655455:KSI655455 LCD655455:LCE655455 LLZ655455:LMA655455 LVV655455:LVW655455 MFR655455:MFS655455 MPN655455:MPO655455 MZJ655455:MZK655455 NJF655455:NJG655455 NTB655455:NTC655455 OCX655455:OCY655455 OMT655455:OMU655455 OWP655455:OWQ655455 PGL655455:PGM655455 PQH655455:PQI655455 QAD655455:QAE655455 QJZ655455:QKA655455 QTV655455:QTW655455 RDR655455:RDS655455 RNN655455:RNO655455 RXJ655455:RXK655455 SHF655455:SHG655455 SRB655455:SRC655455 TAX655455:TAY655455 TKT655455:TKU655455 TUP655455:TUQ655455 UEL655455:UEM655455 UOH655455:UOI655455 UYD655455:UYE655455 VHZ655455:VIA655455 VRV655455:VRW655455 WBR655455:WBS655455 WLN655455:WLO655455 WVJ655455:WVK655455 B720991:C720991 IX720991:IY720991 ST720991:SU720991 ACP720991:ACQ720991 AML720991:AMM720991 AWH720991:AWI720991 BGD720991:BGE720991 BPZ720991:BQA720991 BZV720991:BZW720991 CJR720991:CJS720991 CTN720991:CTO720991 DDJ720991:DDK720991 DNF720991:DNG720991 DXB720991:DXC720991 EGX720991:EGY720991 EQT720991:EQU720991 FAP720991:FAQ720991 FKL720991:FKM720991 FUH720991:FUI720991 GED720991:GEE720991 GNZ720991:GOA720991 GXV720991:GXW720991 HHR720991:HHS720991 HRN720991:HRO720991 IBJ720991:IBK720991 ILF720991:ILG720991 IVB720991:IVC720991 JEX720991:JEY720991 JOT720991:JOU720991 JYP720991:JYQ720991 KIL720991:KIM720991 KSH720991:KSI720991 LCD720991:LCE720991 LLZ720991:LMA720991 LVV720991:LVW720991 MFR720991:MFS720991 MPN720991:MPO720991 MZJ720991:MZK720991 NJF720991:NJG720991 NTB720991:NTC720991 OCX720991:OCY720991 OMT720991:OMU720991 OWP720991:OWQ720991 PGL720991:PGM720991 PQH720991:PQI720991 QAD720991:QAE720991 QJZ720991:QKA720991 QTV720991:QTW720991 RDR720991:RDS720991 RNN720991:RNO720991 RXJ720991:RXK720991 SHF720991:SHG720991 SRB720991:SRC720991 TAX720991:TAY720991 TKT720991:TKU720991 TUP720991:TUQ720991 UEL720991:UEM720991 UOH720991:UOI720991 UYD720991:UYE720991 VHZ720991:VIA720991 VRV720991:VRW720991 WBR720991:WBS720991 WLN720991:WLO720991 WVJ720991:WVK720991 B786527:C786527 IX786527:IY786527 ST786527:SU786527 ACP786527:ACQ786527 AML786527:AMM786527 AWH786527:AWI786527 BGD786527:BGE786527 BPZ786527:BQA786527 BZV786527:BZW786527 CJR786527:CJS786527 CTN786527:CTO786527 DDJ786527:DDK786527 DNF786527:DNG786527 DXB786527:DXC786527 EGX786527:EGY786527 EQT786527:EQU786527 FAP786527:FAQ786527 FKL786527:FKM786527 FUH786527:FUI786527 GED786527:GEE786527 GNZ786527:GOA786527 GXV786527:GXW786527 HHR786527:HHS786527 HRN786527:HRO786527 IBJ786527:IBK786527 ILF786527:ILG786527 IVB786527:IVC786527 JEX786527:JEY786527 JOT786527:JOU786527 JYP786527:JYQ786527 KIL786527:KIM786527 KSH786527:KSI786527 LCD786527:LCE786527 LLZ786527:LMA786527 LVV786527:LVW786527 MFR786527:MFS786527 MPN786527:MPO786527 MZJ786527:MZK786527 NJF786527:NJG786527 NTB786527:NTC786527 OCX786527:OCY786527 OMT786527:OMU786527 OWP786527:OWQ786527 PGL786527:PGM786527 PQH786527:PQI786527 QAD786527:QAE786527 QJZ786527:QKA786527 QTV786527:QTW786527 RDR786527:RDS786527 RNN786527:RNO786527 RXJ786527:RXK786527 SHF786527:SHG786527 SRB786527:SRC786527 TAX786527:TAY786527 TKT786527:TKU786527 TUP786527:TUQ786527 UEL786527:UEM786527 UOH786527:UOI786527 UYD786527:UYE786527 VHZ786527:VIA786527 VRV786527:VRW786527 WBR786527:WBS786527 WLN786527:WLO786527 WVJ786527:WVK786527 B852063:C852063 IX852063:IY852063 ST852063:SU852063 ACP852063:ACQ852063 AML852063:AMM852063 AWH852063:AWI852063 BGD852063:BGE852063 BPZ852063:BQA852063 BZV852063:BZW852063 CJR852063:CJS852063 CTN852063:CTO852063 DDJ852063:DDK852063 DNF852063:DNG852063 DXB852063:DXC852063 EGX852063:EGY852063 EQT852063:EQU852063 FAP852063:FAQ852063 FKL852063:FKM852063 FUH852063:FUI852063 GED852063:GEE852063 GNZ852063:GOA852063 GXV852063:GXW852063 HHR852063:HHS852063 HRN852063:HRO852063 IBJ852063:IBK852063 ILF852063:ILG852063 IVB852063:IVC852063 JEX852063:JEY852063 JOT852063:JOU852063 JYP852063:JYQ852063 KIL852063:KIM852063 KSH852063:KSI852063 LCD852063:LCE852063 LLZ852063:LMA852063 LVV852063:LVW852063 MFR852063:MFS852063 MPN852063:MPO852063 MZJ852063:MZK852063 NJF852063:NJG852063 NTB852063:NTC852063 OCX852063:OCY852063 OMT852063:OMU852063 OWP852063:OWQ852063 PGL852063:PGM852063 PQH852063:PQI852063 QAD852063:QAE852063 QJZ852063:QKA852063 QTV852063:QTW852063 RDR852063:RDS852063 RNN852063:RNO852063 RXJ852063:RXK852063 SHF852063:SHG852063 SRB852063:SRC852063 TAX852063:TAY852063 TKT852063:TKU852063 TUP852063:TUQ852063 UEL852063:UEM852063 UOH852063:UOI852063 UYD852063:UYE852063 VHZ852063:VIA852063 VRV852063:VRW852063 WBR852063:WBS852063 WLN852063:WLO852063 WVJ852063:WVK852063 B917599:C917599 IX917599:IY917599 ST917599:SU917599 ACP917599:ACQ917599 AML917599:AMM917599 AWH917599:AWI917599 BGD917599:BGE917599 BPZ917599:BQA917599 BZV917599:BZW917599 CJR917599:CJS917599 CTN917599:CTO917599 DDJ917599:DDK917599 DNF917599:DNG917599 DXB917599:DXC917599 EGX917599:EGY917599 EQT917599:EQU917599 FAP917599:FAQ917599 FKL917599:FKM917599 FUH917599:FUI917599 GED917599:GEE917599 GNZ917599:GOA917599 GXV917599:GXW917599 HHR917599:HHS917599 HRN917599:HRO917599 IBJ917599:IBK917599 ILF917599:ILG917599 IVB917599:IVC917599 JEX917599:JEY917599 JOT917599:JOU917599 JYP917599:JYQ917599 KIL917599:KIM917599 KSH917599:KSI917599 LCD917599:LCE917599 LLZ917599:LMA917599 LVV917599:LVW917599 MFR917599:MFS917599 MPN917599:MPO917599 MZJ917599:MZK917599 NJF917599:NJG917599 NTB917599:NTC917599 OCX917599:OCY917599 OMT917599:OMU917599 OWP917599:OWQ917599 PGL917599:PGM917599 PQH917599:PQI917599 QAD917599:QAE917599 QJZ917599:QKA917599 QTV917599:QTW917599 RDR917599:RDS917599 RNN917599:RNO917599 RXJ917599:RXK917599 SHF917599:SHG917599 SRB917599:SRC917599 TAX917599:TAY917599 TKT917599:TKU917599 TUP917599:TUQ917599 UEL917599:UEM917599 UOH917599:UOI917599 UYD917599:UYE917599 VHZ917599:VIA917599 VRV917599:VRW917599 WBR917599:WBS917599 WLN917599:WLO917599 WVJ917599:WVK917599 B983135:C983135 IX983135:IY983135 ST983135:SU983135 ACP983135:ACQ983135 AML983135:AMM983135 AWH983135:AWI983135 BGD983135:BGE983135 BPZ983135:BQA983135 BZV983135:BZW983135 CJR983135:CJS983135 CTN983135:CTO983135 DDJ983135:DDK983135 DNF983135:DNG983135 DXB983135:DXC983135 EGX983135:EGY983135 EQT983135:EQU983135 FAP983135:FAQ983135 FKL983135:FKM983135 FUH983135:FUI983135 GED983135:GEE983135 GNZ983135:GOA983135 GXV983135:GXW983135 HHR983135:HHS983135 HRN983135:HRO983135 IBJ983135:IBK983135 ILF983135:ILG983135 IVB983135:IVC983135 JEX983135:JEY983135 JOT983135:JOU983135 JYP983135:JYQ983135 KIL983135:KIM983135 KSH983135:KSI983135 LCD983135:LCE983135 LLZ983135:LMA983135 LVV983135:LVW983135 MFR983135:MFS983135 MPN983135:MPO983135 MZJ983135:MZK983135 NJF983135:NJG983135 NTB983135:NTC983135 OCX983135:OCY983135 OMT983135:OMU983135 OWP983135:OWQ983135 PGL983135:PGM983135 PQH983135:PQI983135 QAD983135:QAE983135 QJZ983135:QKA983135 QTV983135:QTW983135 RDR983135:RDS983135 RNN983135:RNO983135 RXJ983135:RXK983135 SHF983135:SHG983135 SRB983135:SRC983135 TAX983135:TAY983135 TKT983135:TKU983135 TUP983135:TUQ983135 UEL983135:UEM983135 UOH983135:UOI983135 UYD983135:UYE983135 VHZ983135:VIA983135 VRV983135:VRW983135 WBR983135:WBS983135 WLN983135:WLO983135 WVJ983135:WVK983135">
      <formula1>$W$22:$W$25</formula1>
    </dataValidation>
    <dataValidation type="list" allowBlank="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$Q$22:$Q$25</formula1>
    </dataValidation>
    <dataValidation type="list" allowBlank="1"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$N$22:$N$24</formula1>
    </dataValidation>
    <dataValidation type="list" allowBlank="1"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$M$22:$M$24</formula1>
    </dataValidation>
    <dataValidation type="list" allowBlank="1" sqref="E6:G7 JA6:JC7 SW6:SY7 ACS6:ACU7 AMO6:AMQ7 AWK6:AWM7 BGG6:BGI7 BQC6:BQE7 BZY6:CAA7 CJU6:CJW7 CTQ6:CTS7 DDM6:DDO7 DNI6:DNK7 DXE6:DXG7 EHA6:EHC7 EQW6:EQY7 FAS6:FAU7 FKO6:FKQ7 FUK6:FUM7 GEG6:GEI7 GOC6:GOE7 GXY6:GYA7 HHU6:HHW7 HRQ6:HRS7 IBM6:IBO7 ILI6:ILK7 IVE6:IVG7 JFA6:JFC7 JOW6:JOY7 JYS6:JYU7 KIO6:KIQ7 KSK6:KSM7 LCG6:LCI7 LMC6:LME7 LVY6:LWA7 MFU6:MFW7 MPQ6:MPS7 MZM6:MZO7 NJI6:NJK7 NTE6:NTG7 ODA6:ODC7 OMW6:OMY7 OWS6:OWU7 PGO6:PGQ7 PQK6:PQM7 QAG6:QAI7 QKC6:QKE7 QTY6:QUA7 RDU6:RDW7 RNQ6:RNS7 RXM6:RXO7 SHI6:SHK7 SRE6:SRG7 TBA6:TBC7 TKW6:TKY7 TUS6:TUU7 UEO6:UEQ7 UOK6:UOM7 UYG6:UYI7 VIC6:VIE7 VRY6:VSA7 WBU6:WBW7 WLQ6:WLS7 WVM6:WVO7 E65542:G65543 JA65542:JC65543 SW65542:SY65543 ACS65542:ACU65543 AMO65542:AMQ65543 AWK65542:AWM65543 BGG65542:BGI65543 BQC65542:BQE65543 BZY65542:CAA65543 CJU65542:CJW65543 CTQ65542:CTS65543 DDM65542:DDO65543 DNI65542:DNK65543 DXE65542:DXG65543 EHA65542:EHC65543 EQW65542:EQY65543 FAS65542:FAU65543 FKO65542:FKQ65543 FUK65542:FUM65543 GEG65542:GEI65543 GOC65542:GOE65543 GXY65542:GYA65543 HHU65542:HHW65543 HRQ65542:HRS65543 IBM65542:IBO65543 ILI65542:ILK65543 IVE65542:IVG65543 JFA65542:JFC65543 JOW65542:JOY65543 JYS65542:JYU65543 KIO65542:KIQ65543 KSK65542:KSM65543 LCG65542:LCI65543 LMC65542:LME65543 LVY65542:LWA65543 MFU65542:MFW65543 MPQ65542:MPS65543 MZM65542:MZO65543 NJI65542:NJK65543 NTE65542:NTG65543 ODA65542:ODC65543 OMW65542:OMY65543 OWS65542:OWU65543 PGO65542:PGQ65543 PQK65542:PQM65543 QAG65542:QAI65543 QKC65542:QKE65543 QTY65542:QUA65543 RDU65542:RDW65543 RNQ65542:RNS65543 RXM65542:RXO65543 SHI65542:SHK65543 SRE65542:SRG65543 TBA65542:TBC65543 TKW65542:TKY65543 TUS65542:TUU65543 UEO65542:UEQ65543 UOK65542:UOM65543 UYG65542:UYI65543 VIC65542:VIE65543 VRY65542:VSA65543 WBU65542:WBW65543 WLQ65542:WLS65543 WVM65542:WVO65543 E131078:G131079 JA131078:JC131079 SW131078:SY131079 ACS131078:ACU131079 AMO131078:AMQ131079 AWK131078:AWM131079 BGG131078:BGI131079 BQC131078:BQE131079 BZY131078:CAA131079 CJU131078:CJW131079 CTQ131078:CTS131079 DDM131078:DDO131079 DNI131078:DNK131079 DXE131078:DXG131079 EHA131078:EHC131079 EQW131078:EQY131079 FAS131078:FAU131079 FKO131078:FKQ131079 FUK131078:FUM131079 GEG131078:GEI131079 GOC131078:GOE131079 GXY131078:GYA131079 HHU131078:HHW131079 HRQ131078:HRS131079 IBM131078:IBO131079 ILI131078:ILK131079 IVE131078:IVG131079 JFA131078:JFC131079 JOW131078:JOY131079 JYS131078:JYU131079 KIO131078:KIQ131079 KSK131078:KSM131079 LCG131078:LCI131079 LMC131078:LME131079 LVY131078:LWA131079 MFU131078:MFW131079 MPQ131078:MPS131079 MZM131078:MZO131079 NJI131078:NJK131079 NTE131078:NTG131079 ODA131078:ODC131079 OMW131078:OMY131079 OWS131078:OWU131079 PGO131078:PGQ131079 PQK131078:PQM131079 QAG131078:QAI131079 QKC131078:QKE131079 QTY131078:QUA131079 RDU131078:RDW131079 RNQ131078:RNS131079 RXM131078:RXO131079 SHI131078:SHK131079 SRE131078:SRG131079 TBA131078:TBC131079 TKW131078:TKY131079 TUS131078:TUU131079 UEO131078:UEQ131079 UOK131078:UOM131079 UYG131078:UYI131079 VIC131078:VIE131079 VRY131078:VSA131079 WBU131078:WBW131079 WLQ131078:WLS131079 WVM131078:WVO131079 E196614:G196615 JA196614:JC196615 SW196614:SY196615 ACS196614:ACU196615 AMO196614:AMQ196615 AWK196614:AWM196615 BGG196614:BGI196615 BQC196614:BQE196615 BZY196614:CAA196615 CJU196614:CJW196615 CTQ196614:CTS196615 DDM196614:DDO196615 DNI196614:DNK196615 DXE196614:DXG196615 EHA196614:EHC196615 EQW196614:EQY196615 FAS196614:FAU196615 FKO196614:FKQ196615 FUK196614:FUM196615 GEG196614:GEI196615 GOC196614:GOE196615 GXY196614:GYA196615 HHU196614:HHW196615 HRQ196614:HRS196615 IBM196614:IBO196615 ILI196614:ILK196615 IVE196614:IVG196615 JFA196614:JFC196615 JOW196614:JOY196615 JYS196614:JYU196615 KIO196614:KIQ196615 KSK196614:KSM196615 LCG196614:LCI196615 LMC196614:LME196615 LVY196614:LWA196615 MFU196614:MFW196615 MPQ196614:MPS196615 MZM196614:MZO196615 NJI196614:NJK196615 NTE196614:NTG196615 ODA196614:ODC196615 OMW196614:OMY196615 OWS196614:OWU196615 PGO196614:PGQ196615 PQK196614:PQM196615 QAG196614:QAI196615 QKC196614:QKE196615 QTY196614:QUA196615 RDU196614:RDW196615 RNQ196614:RNS196615 RXM196614:RXO196615 SHI196614:SHK196615 SRE196614:SRG196615 TBA196614:TBC196615 TKW196614:TKY196615 TUS196614:TUU196615 UEO196614:UEQ196615 UOK196614:UOM196615 UYG196614:UYI196615 VIC196614:VIE196615 VRY196614:VSA196615 WBU196614:WBW196615 WLQ196614:WLS196615 WVM196614:WVO196615 E262150:G262151 JA262150:JC262151 SW262150:SY262151 ACS262150:ACU262151 AMO262150:AMQ262151 AWK262150:AWM262151 BGG262150:BGI262151 BQC262150:BQE262151 BZY262150:CAA262151 CJU262150:CJW262151 CTQ262150:CTS262151 DDM262150:DDO262151 DNI262150:DNK262151 DXE262150:DXG262151 EHA262150:EHC262151 EQW262150:EQY262151 FAS262150:FAU262151 FKO262150:FKQ262151 FUK262150:FUM262151 GEG262150:GEI262151 GOC262150:GOE262151 GXY262150:GYA262151 HHU262150:HHW262151 HRQ262150:HRS262151 IBM262150:IBO262151 ILI262150:ILK262151 IVE262150:IVG262151 JFA262150:JFC262151 JOW262150:JOY262151 JYS262150:JYU262151 KIO262150:KIQ262151 KSK262150:KSM262151 LCG262150:LCI262151 LMC262150:LME262151 LVY262150:LWA262151 MFU262150:MFW262151 MPQ262150:MPS262151 MZM262150:MZO262151 NJI262150:NJK262151 NTE262150:NTG262151 ODA262150:ODC262151 OMW262150:OMY262151 OWS262150:OWU262151 PGO262150:PGQ262151 PQK262150:PQM262151 QAG262150:QAI262151 QKC262150:QKE262151 QTY262150:QUA262151 RDU262150:RDW262151 RNQ262150:RNS262151 RXM262150:RXO262151 SHI262150:SHK262151 SRE262150:SRG262151 TBA262150:TBC262151 TKW262150:TKY262151 TUS262150:TUU262151 UEO262150:UEQ262151 UOK262150:UOM262151 UYG262150:UYI262151 VIC262150:VIE262151 VRY262150:VSA262151 WBU262150:WBW262151 WLQ262150:WLS262151 WVM262150:WVO262151 E327686:G327687 JA327686:JC327687 SW327686:SY327687 ACS327686:ACU327687 AMO327686:AMQ327687 AWK327686:AWM327687 BGG327686:BGI327687 BQC327686:BQE327687 BZY327686:CAA327687 CJU327686:CJW327687 CTQ327686:CTS327687 DDM327686:DDO327687 DNI327686:DNK327687 DXE327686:DXG327687 EHA327686:EHC327687 EQW327686:EQY327687 FAS327686:FAU327687 FKO327686:FKQ327687 FUK327686:FUM327687 GEG327686:GEI327687 GOC327686:GOE327687 GXY327686:GYA327687 HHU327686:HHW327687 HRQ327686:HRS327687 IBM327686:IBO327687 ILI327686:ILK327687 IVE327686:IVG327687 JFA327686:JFC327687 JOW327686:JOY327687 JYS327686:JYU327687 KIO327686:KIQ327687 KSK327686:KSM327687 LCG327686:LCI327687 LMC327686:LME327687 LVY327686:LWA327687 MFU327686:MFW327687 MPQ327686:MPS327687 MZM327686:MZO327687 NJI327686:NJK327687 NTE327686:NTG327687 ODA327686:ODC327687 OMW327686:OMY327687 OWS327686:OWU327687 PGO327686:PGQ327687 PQK327686:PQM327687 QAG327686:QAI327687 QKC327686:QKE327687 QTY327686:QUA327687 RDU327686:RDW327687 RNQ327686:RNS327687 RXM327686:RXO327687 SHI327686:SHK327687 SRE327686:SRG327687 TBA327686:TBC327687 TKW327686:TKY327687 TUS327686:TUU327687 UEO327686:UEQ327687 UOK327686:UOM327687 UYG327686:UYI327687 VIC327686:VIE327687 VRY327686:VSA327687 WBU327686:WBW327687 WLQ327686:WLS327687 WVM327686:WVO327687 E393222:G393223 JA393222:JC393223 SW393222:SY393223 ACS393222:ACU393223 AMO393222:AMQ393223 AWK393222:AWM393223 BGG393222:BGI393223 BQC393222:BQE393223 BZY393222:CAA393223 CJU393222:CJW393223 CTQ393222:CTS393223 DDM393222:DDO393223 DNI393222:DNK393223 DXE393222:DXG393223 EHA393222:EHC393223 EQW393222:EQY393223 FAS393222:FAU393223 FKO393222:FKQ393223 FUK393222:FUM393223 GEG393222:GEI393223 GOC393222:GOE393223 GXY393222:GYA393223 HHU393222:HHW393223 HRQ393222:HRS393223 IBM393222:IBO393223 ILI393222:ILK393223 IVE393222:IVG393223 JFA393222:JFC393223 JOW393222:JOY393223 JYS393222:JYU393223 KIO393222:KIQ393223 KSK393222:KSM393223 LCG393222:LCI393223 LMC393222:LME393223 LVY393222:LWA393223 MFU393222:MFW393223 MPQ393222:MPS393223 MZM393222:MZO393223 NJI393222:NJK393223 NTE393222:NTG393223 ODA393222:ODC393223 OMW393222:OMY393223 OWS393222:OWU393223 PGO393222:PGQ393223 PQK393222:PQM393223 QAG393222:QAI393223 QKC393222:QKE393223 QTY393222:QUA393223 RDU393222:RDW393223 RNQ393222:RNS393223 RXM393222:RXO393223 SHI393222:SHK393223 SRE393222:SRG393223 TBA393222:TBC393223 TKW393222:TKY393223 TUS393222:TUU393223 UEO393222:UEQ393223 UOK393222:UOM393223 UYG393222:UYI393223 VIC393222:VIE393223 VRY393222:VSA393223 WBU393222:WBW393223 WLQ393222:WLS393223 WVM393222:WVO393223 E458758:G458759 JA458758:JC458759 SW458758:SY458759 ACS458758:ACU458759 AMO458758:AMQ458759 AWK458758:AWM458759 BGG458758:BGI458759 BQC458758:BQE458759 BZY458758:CAA458759 CJU458758:CJW458759 CTQ458758:CTS458759 DDM458758:DDO458759 DNI458758:DNK458759 DXE458758:DXG458759 EHA458758:EHC458759 EQW458758:EQY458759 FAS458758:FAU458759 FKO458758:FKQ458759 FUK458758:FUM458759 GEG458758:GEI458759 GOC458758:GOE458759 GXY458758:GYA458759 HHU458758:HHW458759 HRQ458758:HRS458759 IBM458758:IBO458759 ILI458758:ILK458759 IVE458758:IVG458759 JFA458758:JFC458759 JOW458758:JOY458759 JYS458758:JYU458759 KIO458758:KIQ458759 KSK458758:KSM458759 LCG458758:LCI458759 LMC458758:LME458759 LVY458758:LWA458759 MFU458758:MFW458759 MPQ458758:MPS458759 MZM458758:MZO458759 NJI458758:NJK458759 NTE458758:NTG458759 ODA458758:ODC458759 OMW458758:OMY458759 OWS458758:OWU458759 PGO458758:PGQ458759 PQK458758:PQM458759 QAG458758:QAI458759 QKC458758:QKE458759 QTY458758:QUA458759 RDU458758:RDW458759 RNQ458758:RNS458759 RXM458758:RXO458759 SHI458758:SHK458759 SRE458758:SRG458759 TBA458758:TBC458759 TKW458758:TKY458759 TUS458758:TUU458759 UEO458758:UEQ458759 UOK458758:UOM458759 UYG458758:UYI458759 VIC458758:VIE458759 VRY458758:VSA458759 WBU458758:WBW458759 WLQ458758:WLS458759 WVM458758:WVO458759 E524294:G524295 JA524294:JC524295 SW524294:SY524295 ACS524294:ACU524295 AMO524294:AMQ524295 AWK524294:AWM524295 BGG524294:BGI524295 BQC524294:BQE524295 BZY524294:CAA524295 CJU524294:CJW524295 CTQ524294:CTS524295 DDM524294:DDO524295 DNI524294:DNK524295 DXE524294:DXG524295 EHA524294:EHC524295 EQW524294:EQY524295 FAS524294:FAU524295 FKO524294:FKQ524295 FUK524294:FUM524295 GEG524294:GEI524295 GOC524294:GOE524295 GXY524294:GYA524295 HHU524294:HHW524295 HRQ524294:HRS524295 IBM524294:IBO524295 ILI524294:ILK524295 IVE524294:IVG524295 JFA524294:JFC524295 JOW524294:JOY524295 JYS524294:JYU524295 KIO524294:KIQ524295 KSK524294:KSM524295 LCG524294:LCI524295 LMC524294:LME524295 LVY524294:LWA524295 MFU524294:MFW524295 MPQ524294:MPS524295 MZM524294:MZO524295 NJI524294:NJK524295 NTE524294:NTG524295 ODA524294:ODC524295 OMW524294:OMY524295 OWS524294:OWU524295 PGO524294:PGQ524295 PQK524294:PQM524295 QAG524294:QAI524295 QKC524294:QKE524295 QTY524294:QUA524295 RDU524294:RDW524295 RNQ524294:RNS524295 RXM524294:RXO524295 SHI524294:SHK524295 SRE524294:SRG524295 TBA524294:TBC524295 TKW524294:TKY524295 TUS524294:TUU524295 UEO524294:UEQ524295 UOK524294:UOM524295 UYG524294:UYI524295 VIC524294:VIE524295 VRY524294:VSA524295 WBU524294:WBW524295 WLQ524294:WLS524295 WVM524294:WVO524295 E589830:G589831 JA589830:JC589831 SW589830:SY589831 ACS589830:ACU589831 AMO589830:AMQ589831 AWK589830:AWM589831 BGG589830:BGI589831 BQC589830:BQE589831 BZY589830:CAA589831 CJU589830:CJW589831 CTQ589830:CTS589831 DDM589830:DDO589831 DNI589830:DNK589831 DXE589830:DXG589831 EHA589830:EHC589831 EQW589830:EQY589831 FAS589830:FAU589831 FKO589830:FKQ589831 FUK589830:FUM589831 GEG589830:GEI589831 GOC589830:GOE589831 GXY589830:GYA589831 HHU589830:HHW589831 HRQ589830:HRS589831 IBM589830:IBO589831 ILI589830:ILK589831 IVE589830:IVG589831 JFA589830:JFC589831 JOW589830:JOY589831 JYS589830:JYU589831 KIO589830:KIQ589831 KSK589830:KSM589831 LCG589830:LCI589831 LMC589830:LME589831 LVY589830:LWA589831 MFU589830:MFW589831 MPQ589830:MPS589831 MZM589830:MZO589831 NJI589830:NJK589831 NTE589830:NTG589831 ODA589830:ODC589831 OMW589830:OMY589831 OWS589830:OWU589831 PGO589830:PGQ589831 PQK589830:PQM589831 QAG589830:QAI589831 QKC589830:QKE589831 QTY589830:QUA589831 RDU589830:RDW589831 RNQ589830:RNS589831 RXM589830:RXO589831 SHI589830:SHK589831 SRE589830:SRG589831 TBA589830:TBC589831 TKW589830:TKY589831 TUS589830:TUU589831 UEO589830:UEQ589831 UOK589830:UOM589831 UYG589830:UYI589831 VIC589830:VIE589831 VRY589830:VSA589831 WBU589830:WBW589831 WLQ589830:WLS589831 WVM589830:WVO589831 E655366:G655367 JA655366:JC655367 SW655366:SY655367 ACS655366:ACU655367 AMO655366:AMQ655367 AWK655366:AWM655367 BGG655366:BGI655367 BQC655366:BQE655367 BZY655366:CAA655367 CJU655366:CJW655367 CTQ655366:CTS655367 DDM655366:DDO655367 DNI655366:DNK655367 DXE655366:DXG655367 EHA655366:EHC655367 EQW655366:EQY655367 FAS655366:FAU655367 FKO655366:FKQ655367 FUK655366:FUM655367 GEG655366:GEI655367 GOC655366:GOE655367 GXY655366:GYA655367 HHU655366:HHW655367 HRQ655366:HRS655367 IBM655366:IBO655367 ILI655366:ILK655367 IVE655366:IVG655367 JFA655366:JFC655367 JOW655366:JOY655367 JYS655366:JYU655367 KIO655366:KIQ655367 KSK655366:KSM655367 LCG655366:LCI655367 LMC655366:LME655367 LVY655366:LWA655367 MFU655366:MFW655367 MPQ655366:MPS655367 MZM655366:MZO655367 NJI655366:NJK655367 NTE655366:NTG655367 ODA655366:ODC655367 OMW655366:OMY655367 OWS655366:OWU655367 PGO655366:PGQ655367 PQK655366:PQM655367 QAG655366:QAI655367 QKC655366:QKE655367 QTY655366:QUA655367 RDU655366:RDW655367 RNQ655366:RNS655367 RXM655366:RXO655367 SHI655366:SHK655367 SRE655366:SRG655367 TBA655366:TBC655367 TKW655366:TKY655367 TUS655366:TUU655367 UEO655366:UEQ655367 UOK655366:UOM655367 UYG655366:UYI655367 VIC655366:VIE655367 VRY655366:VSA655367 WBU655366:WBW655367 WLQ655366:WLS655367 WVM655366:WVO655367 E720902:G720903 JA720902:JC720903 SW720902:SY720903 ACS720902:ACU720903 AMO720902:AMQ720903 AWK720902:AWM720903 BGG720902:BGI720903 BQC720902:BQE720903 BZY720902:CAA720903 CJU720902:CJW720903 CTQ720902:CTS720903 DDM720902:DDO720903 DNI720902:DNK720903 DXE720902:DXG720903 EHA720902:EHC720903 EQW720902:EQY720903 FAS720902:FAU720903 FKO720902:FKQ720903 FUK720902:FUM720903 GEG720902:GEI720903 GOC720902:GOE720903 GXY720902:GYA720903 HHU720902:HHW720903 HRQ720902:HRS720903 IBM720902:IBO720903 ILI720902:ILK720903 IVE720902:IVG720903 JFA720902:JFC720903 JOW720902:JOY720903 JYS720902:JYU720903 KIO720902:KIQ720903 KSK720902:KSM720903 LCG720902:LCI720903 LMC720902:LME720903 LVY720902:LWA720903 MFU720902:MFW720903 MPQ720902:MPS720903 MZM720902:MZO720903 NJI720902:NJK720903 NTE720902:NTG720903 ODA720902:ODC720903 OMW720902:OMY720903 OWS720902:OWU720903 PGO720902:PGQ720903 PQK720902:PQM720903 QAG720902:QAI720903 QKC720902:QKE720903 QTY720902:QUA720903 RDU720902:RDW720903 RNQ720902:RNS720903 RXM720902:RXO720903 SHI720902:SHK720903 SRE720902:SRG720903 TBA720902:TBC720903 TKW720902:TKY720903 TUS720902:TUU720903 UEO720902:UEQ720903 UOK720902:UOM720903 UYG720902:UYI720903 VIC720902:VIE720903 VRY720902:VSA720903 WBU720902:WBW720903 WLQ720902:WLS720903 WVM720902:WVO720903 E786438:G786439 JA786438:JC786439 SW786438:SY786439 ACS786438:ACU786439 AMO786438:AMQ786439 AWK786438:AWM786439 BGG786438:BGI786439 BQC786438:BQE786439 BZY786438:CAA786439 CJU786438:CJW786439 CTQ786438:CTS786439 DDM786438:DDO786439 DNI786438:DNK786439 DXE786438:DXG786439 EHA786438:EHC786439 EQW786438:EQY786439 FAS786438:FAU786439 FKO786438:FKQ786439 FUK786438:FUM786439 GEG786438:GEI786439 GOC786438:GOE786439 GXY786438:GYA786439 HHU786438:HHW786439 HRQ786438:HRS786439 IBM786438:IBO786439 ILI786438:ILK786439 IVE786438:IVG786439 JFA786438:JFC786439 JOW786438:JOY786439 JYS786438:JYU786439 KIO786438:KIQ786439 KSK786438:KSM786439 LCG786438:LCI786439 LMC786438:LME786439 LVY786438:LWA786439 MFU786438:MFW786439 MPQ786438:MPS786439 MZM786438:MZO786439 NJI786438:NJK786439 NTE786438:NTG786439 ODA786438:ODC786439 OMW786438:OMY786439 OWS786438:OWU786439 PGO786438:PGQ786439 PQK786438:PQM786439 QAG786438:QAI786439 QKC786438:QKE786439 QTY786438:QUA786439 RDU786438:RDW786439 RNQ786438:RNS786439 RXM786438:RXO786439 SHI786438:SHK786439 SRE786438:SRG786439 TBA786438:TBC786439 TKW786438:TKY786439 TUS786438:TUU786439 UEO786438:UEQ786439 UOK786438:UOM786439 UYG786438:UYI786439 VIC786438:VIE786439 VRY786438:VSA786439 WBU786438:WBW786439 WLQ786438:WLS786439 WVM786438:WVO786439 E851974:G851975 JA851974:JC851975 SW851974:SY851975 ACS851974:ACU851975 AMO851974:AMQ851975 AWK851974:AWM851975 BGG851974:BGI851975 BQC851974:BQE851975 BZY851974:CAA851975 CJU851974:CJW851975 CTQ851974:CTS851975 DDM851974:DDO851975 DNI851974:DNK851975 DXE851974:DXG851975 EHA851974:EHC851975 EQW851974:EQY851975 FAS851974:FAU851975 FKO851974:FKQ851975 FUK851974:FUM851975 GEG851974:GEI851975 GOC851974:GOE851975 GXY851974:GYA851975 HHU851974:HHW851975 HRQ851974:HRS851975 IBM851974:IBO851975 ILI851974:ILK851975 IVE851974:IVG851975 JFA851974:JFC851975 JOW851974:JOY851975 JYS851974:JYU851975 KIO851974:KIQ851975 KSK851974:KSM851975 LCG851974:LCI851975 LMC851974:LME851975 LVY851974:LWA851975 MFU851974:MFW851975 MPQ851974:MPS851975 MZM851974:MZO851975 NJI851974:NJK851975 NTE851974:NTG851975 ODA851974:ODC851975 OMW851974:OMY851975 OWS851974:OWU851975 PGO851974:PGQ851975 PQK851974:PQM851975 QAG851974:QAI851975 QKC851974:QKE851975 QTY851974:QUA851975 RDU851974:RDW851975 RNQ851974:RNS851975 RXM851974:RXO851975 SHI851974:SHK851975 SRE851974:SRG851975 TBA851974:TBC851975 TKW851974:TKY851975 TUS851974:TUU851975 UEO851974:UEQ851975 UOK851974:UOM851975 UYG851974:UYI851975 VIC851974:VIE851975 VRY851974:VSA851975 WBU851974:WBW851975 WLQ851974:WLS851975 WVM851974:WVO851975 E917510:G917511 JA917510:JC917511 SW917510:SY917511 ACS917510:ACU917511 AMO917510:AMQ917511 AWK917510:AWM917511 BGG917510:BGI917511 BQC917510:BQE917511 BZY917510:CAA917511 CJU917510:CJW917511 CTQ917510:CTS917511 DDM917510:DDO917511 DNI917510:DNK917511 DXE917510:DXG917511 EHA917510:EHC917511 EQW917510:EQY917511 FAS917510:FAU917511 FKO917510:FKQ917511 FUK917510:FUM917511 GEG917510:GEI917511 GOC917510:GOE917511 GXY917510:GYA917511 HHU917510:HHW917511 HRQ917510:HRS917511 IBM917510:IBO917511 ILI917510:ILK917511 IVE917510:IVG917511 JFA917510:JFC917511 JOW917510:JOY917511 JYS917510:JYU917511 KIO917510:KIQ917511 KSK917510:KSM917511 LCG917510:LCI917511 LMC917510:LME917511 LVY917510:LWA917511 MFU917510:MFW917511 MPQ917510:MPS917511 MZM917510:MZO917511 NJI917510:NJK917511 NTE917510:NTG917511 ODA917510:ODC917511 OMW917510:OMY917511 OWS917510:OWU917511 PGO917510:PGQ917511 PQK917510:PQM917511 QAG917510:QAI917511 QKC917510:QKE917511 QTY917510:QUA917511 RDU917510:RDW917511 RNQ917510:RNS917511 RXM917510:RXO917511 SHI917510:SHK917511 SRE917510:SRG917511 TBA917510:TBC917511 TKW917510:TKY917511 TUS917510:TUU917511 UEO917510:UEQ917511 UOK917510:UOM917511 UYG917510:UYI917511 VIC917510:VIE917511 VRY917510:VSA917511 WBU917510:WBW917511 WLQ917510:WLS917511 WVM917510:WVO917511 E983046:G983047 JA983046:JC983047 SW983046:SY983047 ACS983046:ACU983047 AMO983046:AMQ983047 AWK983046:AWM983047 BGG983046:BGI983047 BQC983046:BQE983047 BZY983046:CAA983047 CJU983046:CJW983047 CTQ983046:CTS983047 DDM983046:DDO983047 DNI983046:DNK983047 DXE983046:DXG983047 EHA983046:EHC983047 EQW983046:EQY983047 FAS983046:FAU983047 FKO983046:FKQ983047 FUK983046:FUM983047 GEG983046:GEI983047 GOC983046:GOE983047 GXY983046:GYA983047 HHU983046:HHW983047 HRQ983046:HRS983047 IBM983046:IBO983047 ILI983046:ILK983047 IVE983046:IVG983047 JFA983046:JFC983047 JOW983046:JOY983047 JYS983046:JYU983047 KIO983046:KIQ983047 KSK983046:KSM983047 LCG983046:LCI983047 LMC983046:LME983047 LVY983046:LWA983047 MFU983046:MFW983047 MPQ983046:MPS983047 MZM983046:MZO983047 NJI983046:NJK983047 NTE983046:NTG983047 ODA983046:ODC983047 OMW983046:OMY983047 OWS983046:OWU983047 PGO983046:PGQ983047 PQK983046:PQM983047 QAG983046:QAI983047 QKC983046:QKE983047 QTY983046:QUA983047 RDU983046:RDW983047 RNQ983046:RNS983047 RXM983046:RXO983047 SHI983046:SHK983047 SRE983046:SRG983047 TBA983046:TBC983047 TKW983046:TKY983047 TUS983046:TUU983047 UEO983046:UEQ983047 UOK983046:UOM983047 UYG983046:UYI983047 VIC983046:VIE983047 VRY983046:VSA983047 WBU983046:WBW983047 WLQ983046:WLS983047 WVM983046:WVO983047">
      <formula1>$T$5:$T$15</formula1>
    </dataValidation>
    <dataValidation type="list" allowBlank="1" showInputMessage="1" showErrorMessage="1" sqref="B14:C14 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B65550:C65550 IX65550:IY65550 ST65550:SU65550 ACP65550:ACQ65550 AML65550:AMM65550 AWH65550:AWI65550 BGD65550:BGE65550 BPZ65550:BQA65550 BZV65550:BZW65550 CJR65550:CJS65550 CTN65550:CTO65550 DDJ65550:DDK65550 DNF65550:DNG65550 DXB65550:DXC65550 EGX65550:EGY65550 EQT65550:EQU65550 FAP65550:FAQ65550 FKL65550:FKM65550 FUH65550:FUI65550 GED65550:GEE65550 GNZ65550:GOA65550 GXV65550:GXW65550 HHR65550:HHS65550 HRN65550:HRO65550 IBJ65550:IBK65550 ILF65550:ILG65550 IVB65550:IVC65550 JEX65550:JEY65550 JOT65550:JOU65550 JYP65550:JYQ65550 KIL65550:KIM65550 KSH65550:KSI65550 LCD65550:LCE65550 LLZ65550:LMA65550 LVV65550:LVW65550 MFR65550:MFS65550 MPN65550:MPO65550 MZJ65550:MZK65550 NJF65550:NJG65550 NTB65550:NTC65550 OCX65550:OCY65550 OMT65550:OMU65550 OWP65550:OWQ65550 PGL65550:PGM65550 PQH65550:PQI65550 QAD65550:QAE65550 QJZ65550:QKA65550 QTV65550:QTW65550 RDR65550:RDS65550 RNN65550:RNO65550 RXJ65550:RXK65550 SHF65550:SHG65550 SRB65550:SRC65550 TAX65550:TAY65550 TKT65550:TKU65550 TUP65550:TUQ65550 UEL65550:UEM65550 UOH65550:UOI65550 UYD65550:UYE65550 VHZ65550:VIA65550 VRV65550:VRW65550 WBR65550:WBS65550 WLN65550:WLO65550 WVJ65550:WVK65550 B131086:C131086 IX131086:IY131086 ST131086:SU131086 ACP131086:ACQ131086 AML131086:AMM131086 AWH131086:AWI131086 BGD131086:BGE131086 BPZ131086:BQA131086 BZV131086:BZW131086 CJR131086:CJS131086 CTN131086:CTO131086 DDJ131086:DDK131086 DNF131086:DNG131086 DXB131086:DXC131086 EGX131086:EGY131086 EQT131086:EQU131086 FAP131086:FAQ131086 FKL131086:FKM131086 FUH131086:FUI131086 GED131086:GEE131086 GNZ131086:GOA131086 GXV131086:GXW131086 HHR131086:HHS131086 HRN131086:HRO131086 IBJ131086:IBK131086 ILF131086:ILG131086 IVB131086:IVC131086 JEX131086:JEY131086 JOT131086:JOU131086 JYP131086:JYQ131086 KIL131086:KIM131086 KSH131086:KSI131086 LCD131086:LCE131086 LLZ131086:LMA131086 LVV131086:LVW131086 MFR131086:MFS131086 MPN131086:MPO131086 MZJ131086:MZK131086 NJF131086:NJG131086 NTB131086:NTC131086 OCX131086:OCY131086 OMT131086:OMU131086 OWP131086:OWQ131086 PGL131086:PGM131086 PQH131086:PQI131086 QAD131086:QAE131086 QJZ131086:QKA131086 QTV131086:QTW131086 RDR131086:RDS131086 RNN131086:RNO131086 RXJ131086:RXK131086 SHF131086:SHG131086 SRB131086:SRC131086 TAX131086:TAY131086 TKT131086:TKU131086 TUP131086:TUQ131086 UEL131086:UEM131086 UOH131086:UOI131086 UYD131086:UYE131086 VHZ131086:VIA131086 VRV131086:VRW131086 WBR131086:WBS131086 WLN131086:WLO131086 WVJ131086:WVK131086 B196622:C196622 IX196622:IY196622 ST196622:SU196622 ACP196622:ACQ196622 AML196622:AMM196622 AWH196622:AWI196622 BGD196622:BGE196622 BPZ196622:BQA196622 BZV196622:BZW196622 CJR196622:CJS196622 CTN196622:CTO196622 DDJ196622:DDK196622 DNF196622:DNG196622 DXB196622:DXC196622 EGX196622:EGY196622 EQT196622:EQU196622 FAP196622:FAQ196622 FKL196622:FKM196622 FUH196622:FUI196622 GED196622:GEE196622 GNZ196622:GOA196622 GXV196622:GXW196622 HHR196622:HHS196622 HRN196622:HRO196622 IBJ196622:IBK196622 ILF196622:ILG196622 IVB196622:IVC196622 JEX196622:JEY196622 JOT196622:JOU196622 JYP196622:JYQ196622 KIL196622:KIM196622 KSH196622:KSI196622 LCD196622:LCE196622 LLZ196622:LMA196622 LVV196622:LVW196622 MFR196622:MFS196622 MPN196622:MPO196622 MZJ196622:MZK196622 NJF196622:NJG196622 NTB196622:NTC196622 OCX196622:OCY196622 OMT196622:OMU196622 OWP196622:OWQ196622 PGL196622:PGM196622 PQH196622:PQI196622 QAD196622:QAE196622 QJZ196622:QKA196622 QTV196622:QTW196622 RDR196622:RDS196622 RNN196622:RNO196622 RXJ196622:RXK196622 SHF196622:SHG196622 SRB196622:SRC196622 TAX196622:TAY196622 TKT196622:TKU196622 TUP196622:TUQ196622 UEL196622:UEM196622 UOH196622:UOI196622 UYD196622:UYE196622 VHZ196622:VIA196622 VRV196622:VRW196622 WBR196622:WBS196622 WLN196622:WLO196622 WVJ196622:WVK196622 B262158:C262158 IX262158:IY262158 ST262158:SU262158 ACP262158:ACQ262158 AML262158:AMM262158 AWH262158:AWI262158 BGD262158:BGE262158 BPZ262158:BQA262158 BZV262158:BZW262158 CJR262158:CJS262158 CTN262158:CTO262158 DDJ262158:DDK262158 DNF262158:DNG262158 DXB262158:DXC262158 EGX262158:EGY262158 EQT262158:EQU262158 FAP262158:FAQ262158 FKL262158:FKM262158 FUH262158:FUI262158 GED262158:GEE262158 GNZ262158:GOA262158 GXV262158:GXW262158 HHR262158:HHS262158 HRN262158:HRO262158 IBJ262158:IBK262158 ILF262158:ILG262158 IVB262158:IVC262158 JEX262158:JEY262158 JOT262158:JOU262158 JYP262158:JYQ262158 KIL262158:KIM262158 KSH262158:KSI262158 LCD262158:LCE262158 LLZ262158:LMA262158 LVV262158:LVW262158 MFR262158:MFS262158 MPN262158:MPO262158 MZJ262158:MZK262158 NJF262158:NJG262158 NTB262158:NTC262158 OCX262158:OCY262158 OMT262158:OMU262158 OWP262158:OWQ262158 PGL262158:PGM262158 PQH262158:PQI262158 QAD262158:QAE262158 QJZ262158:QKA262158 QTV262158:QTW262158 RDR262158:RDS262158 RNN262158:RNO262158 RXJ262158:RXK262158 SHF262158:SHG262158 SRB262158:SRC262158 TAX262158:TAY262158 TKT262158:TKU262158 TUP262158:TUQ262158 UEL262158:UEM262158 UOH262158:UOI262158 UYD262158:UYE262158 VHZ262158:VIA262158 VRV262158:VRW262158 WBR262158:WBS262158 WLN262158:WLO262158 WVJ262158:WVK262158 B327694:C327694 IX327694:IY327694 ST327694:SU327694 ACP327694:ACQ327694 AML327694:AMM327694 AWH327694:AWI327694 BGD327694:BGE327694 BPZ327694:BQA327694 BZV327694:BZW327694 CJR327694:CJS327694 CTN327694:CTO327694 DDJ327694:DDK327694 DNF327694:DNG327694 DXB327694:DXC327694 EGX327694:EGY327694 EQT327694:EQU327694 FAP327694:FAQ327694 FKL327694:FKM327694 FUH327694:FUI327694 GED327694:GEE327694 GNZ327694:GOA327694 GXV327694:GXW327694 HHR327694:HHS327694 HRN327694:HRO327694 IBJ327694:IBK327694 ILF327694:ILG327694 IVB327694:IVC327694 JEX327694:JEY327694 JOT327694:JOU327694 JYP327694:JYQ327694 KIL327694:KIM327694 KSH327694:KSI327694 LCD327694:LCE327694 LLZ327694:LMA327694 LVV327694:LVW327694 MFR327694:MFS327694 MPN327694:MPO327694 MZJ327694:MZK327694 NJF327694:NJG327694 NTB327694:NTC327694 OCX327694:OCY327694 OMT327694:OMU327694 OWP327694:OWQ327694 PGL327694:PGM327694 PQH327694:PQI327694 QAD327694:QAE327694 QJZ327694:QKA327694 QTV327694:QTW327694 RDR327694:RDS327694 RNN327694:RNO327694 RXJ327694:RXK327694 SHF327694:SHG327694 SRB327694:SRC327694 TAX327694:TAY327694 TKT327694:TKU327694 TUP327694:TUQ327694 UEL327694:UEM327694 UOH327694:UOI327694 UYD327694:UYE327694 VHZ327694:VIA327694 VRV327694:VRW327694 WBR327694:WBS327694 WLN327694:WLO327694 WVJ327694:WVK327694 B393230:C393230 IX393230:IY393230 ST393230:SU393230 ACP393230:ACQ393230 AML393230:AMM393230 AWH393230:AWI393230 BGD393230:BGE393230 BPZ393230:BQA393230 BZV393230:BZW393230 CJR393230:CJS393230 CTN393230:CTO393230 DDJ393230:DDK393230 DNF393230:DNG393230 DXB393230:DXC393230 EGX393230:EGY393230 EQT393230:EQU393230 FAP393230:FAQ393230 FKL393230:FKM393230 FUH393230:FUI393230 GED393230:GEE393230 GNZ393230:GOA393230 GXV393230:GXW393230 HHR393230:HHS393230 HRN393230:HRO393230 IBJ393230:IBK393230 ILF393230:ILG393230 IVB393230:IVC393230 JEX393230:JEY393230 JOT393230:JOU393230 JYP393230:JYQ393230 KIL393230:KIM393230 KSH393230:KSI393230 LCD393230:LCE393230 LLZ393230:LMA393230 LVV393230:LVW393230 MFR393230:MFS393230 MPN393230:MPO393230 MZJ393230:MZK393230 NJF393230:NJG393230 NTB393230:NTC393230 OCX393230:OCY393230 OMT393230:OMU393230 OWP393230:OWQ393230 PGL393230:PGM393230 PQH393230:PQI393230 QAD393230:QAE393230 QJZ393230:QKA393230 QTV393230:QTW393230 RDR393230:RDS393230 RNN393230:RNO393230 RXJ393230:RXK393230 SHF393230:SHG393230 SRB393230:SRC393230 TAX393230:TAY393230 TKT393230:TKU393230 TUP393230:TUQ393230 UEL393230:UEM393230 UOH393230:UOI393230 UYD393230:UYE393230 VHZ393230:VIA393230 VRV393230:VRW393230 WBR393230:WBS393230 WLN393230:WLO393230 WVJ393230:WVK393230 B458766:C458766 IX458766:IY458766 ST458766:SU458766 ACP458766:ACQ458766 AML458766:AMM458766 AWH458766:AWI458766 BGD458766:BGE458766 BPZ458766:BQA458766 BZV458766:BZW458766 CJR458766:CJS458766 CTN458766:CTO458766 DDJ458766:DDK458766 DNF458766:DNG458766 DXB458766:DXC458766 EGX458766:EGY458766 EQT458766:EQU458766 FAP458766:FAQ458766 FKL458766:FKM458766 FUH458766:FUI458766 GED458766:GEE458766 GNZ458766:GOA458766 GXV458766:GXW458766 HHR458766:HHS458766 HRN458766:HRO458766 IBJ458766:IBK458766 ILF458766:ILG458766 IVB458766:IVC458766 JEX458766:JEY458766 JOT458766:JOU458766 JYP458766:JYQ458766 KIL458766:KIM458766 KSH458766:KSI458766 LCD458766:LCE458766 LLZ458766:LMA458766 LVV458766:LVW458766 MFR458766:MFS458766 MPN458766:MPO458766 MZJ458766:MZK458766 NJF458766:NJG458766 NTB458766:NTC458766 OCX458766:OCY458766 OMT458766:OMU458766 OWP458766:OWQ458766 PGL458766:PGM458766 PQH458766:PQI458766 QAD458766:QAE458766 QJZ458766:QKA458766 QTV458766:QTW458766 RDR458766:RDS458766 RNN458766:RNO458766 RXJ458766:RXK458766 SHF458766:SHG458766 SRB458766:SRC458766 TAX458766:TAY458766 TKT458766:TKU458766 TUP458766:TUQ458766 UEL458766:UEM458766 UOH458766:UOI458766 UYD458766:UYE458766 VHZ458766:VIA458766 VRV458766:VRW458766 WBR458766:WBS458766 WLN458766:WLO458766 WVJ458766:WVK458766 B524302:C524302 IX524302:IY524302 ST524302:SU524302 ACP524302:ACQ524302 AML524302:AMM524302 AWH524302:AWI524302 BGD524302:BGE524302 BPZ524302:BQA524302 BZV524302:BZW524302 CJR524302:CJS524302 CTN524302:CTO524302 DDJ524302:DDK524302 DNF524302:DNG524302 DXB524302:DXC524302 EGX524302:EGY524302 EQT524302:EQU524302 FAP524302:FAQ524302 FKL524302:FKM524302 FUH524302:FUI524302 GED524302:GEE524302 GNZ524302:GOA524302 GXV524302:GXW524302 HHR524302:HHS524302 HRN524302:HRO524302 IBJ524302:IBK524302 ILF524302:ILG524302 IVB524302:IVC524302 JEX524302:JEY524302 JOT524302:JOU524302 JYP524302:JYQ524302 KIL524302:KIM524302 KSH524302:KSI524302 LCD524302:LCE524302 LLZ524302:LMA524302 LVV524302:LVW524302 MFR524302:MFS524302 MPN524302:MPO524302 MZJ524302:MZK524302 NJF524302:NJG524302 NTB524302:NTC524302 OCX524302:OCY524302 OMT524302:OMU524302 OWP524302:OWQ524302 PGL524302:PGM524302 PQH524302:PQI524302 QAD524302:QAE524302 QJZ524302:QKA524302 QTV524302:QTW524302 RDR524302:RDS524302 RNN524302:RNO524302 RXJ524302:RXK524302 SHF524302:SHG524302 SRB524302:SRC524302 TAX524302:TAY524302 TKT524302:TKU524302 TUP524302:TUQ524302 UEL524302:UEM524302 UOH524302:UOI524302 UYD524302:UYE524302 VHZ524302:VIA524302 VRV524302:VRW524302 WBR524302:WBS524302 WLN524302:WLO524302 WVJ524302:WVK524302 B589838:C589838 IX589838:IY589838 ST589838:SU589838 ACP589838:ACQ589838 AML589838:AMM589838 AWH589838:AWI589838 BGD589838:BGE589838 BPZ589838:BQA589838 BZV589838:BZW589838 CJR589838:CJS589838 CTN589838:CTO589838 DDJ589838:DDK589838 DNF589838:DNG589838 DXB589838:DXC589838 EGX589838:EGY589838 EQT589838:EQU589838 FAP589838:FAQ589838 FKL589838:FKM589838 FUH589838:FUI589838 GED589838:GEE589838 GNZ589838:GOA589838 GXV589838:GXW589838 HHR589838:HHS589838 HRN589838:HRO589838 IBJ589838:IBK589838 ILF589838:ILG589838 IVB589838:IVC589838 JEX589838:JEY589838 JOT589838:JOU589838 JYP589838:JYQ589838 KIL589838:KIM589838 KSH589838:KSI589838 LCD589838:LCE589838 LLZ589838:LMA589838 LVV589838:LVW589838 MFR589838:MFS589838 MPN589838:MPO589838 MZJ589838:MZK589838 NJF589838:NJG589838 NTB589838:NTC589838 OCX589838:OCY589838 OMT589838:OMU589838 OWP589838:OWQ589838 PGL589838:PGM589838 PQH589838:PQI589838 QAD589838:QAE589838 QJZ589838:QKA589838 QTV589838:QTW589838 RDR589838:RDS589838 RNN589838:RNO589838 RXJ589838:RXK589838 SHF589838:SHG589838 SRB589838:SRC589838 TAX589838:TAY589838 TKT589838:TKU589838 TUP589838:TUQ589838 UEL589838:UEM589838 UOH589838:UOI589838 UYD589838:UYE589838 VHZ589838:VIA589838 VRV589838:VRW589838 WBR589838:WBS589838 WLN589838:WLO589838 WVJ589838:WVK589838 B655374:C655374 IX655374:IY655374 ST655374:SU655374 ACP655374:ACQ655374 AML655374:AMM655374 AWH655374:AWI655374 BGD655374:BGE655374 BPZ655374:BQA655374 BZV655374:BZW655374 CJR655374:CJS655374 CTN655374:CTO655374 DDJ655374:DDK655374 DNF655374:DNG655374 DXB655374:DXC655374 EGX655374:EGY655374 EQT655374:EQU655374 FAP655374:FAQ655374 FKL655374:FKM655374 FUH655374:FUI655374 GED655374:GEE655374 GNZ655374:GOA655374 GXV655374:GXW655374 HHR655374:HHS655374 HRN655374:HRO655374 IBJ655374:IBK655374 ILF655374:ILG655374 IVB655374:IVC655374 JEX655374:JEY655374 JOT655374:JOU655374 JYP655374:JYQ655374 KIL655374:KIM655374 KSH655374:KSI655374 LCD655374:LCE655374 LLZ655374:LMA655374 LVV655374:LVW655374 MFR655374:MFS655374 MPN655374:MPO655374 MZJ655374:MZK655374 NJF655374:NJG655374 NTB655374:NTC655374 OCX655374:OCY655374 OMT655374:OMU655374 OWP655374:OWQ655374 PGL655374:PGM655374 PQH655374:PQI655374 QAD655374:QAE655374 QJZ655374:QKA655374 QTV655374:QTW655374 RDR655374:RDS655374 RNN655374:RNO655374 RXJ655374:RXK655374 SHF655374:SHG655374 SRB655374:SRC655374 TAX655374:TAY655374 TKT655374:TKU655374 TUP655374:TUQ655374 UEL655374:UEM655374 UOH655374:UOI655374 UYD655374:UYE655374 VHZ655374:VIA655374 VRV655374:VRW655374 WBR655374:WBS655374 WLN655374:WLO655374 WVJ655374:WVK655374 B720910:C720910 IX720910:IY720910 ST720910:SU720910 ACP720910:ACQ720910 AML720910:AMM720910 AWH720910:AWI720910 BGD720910:BGE720910 BPZ720910:BQA720910 BZV720910:BZW720910 CJR720910:CJS720910 CTN720910:CTO720910 DDJ720910:DDK720910 DNF720910:DNG720910 DXB720910:DXC720910 EGX720910:EGY720910 EQT720910:EQU720910 FAP720910:FAQ720910 FKL720910:FKM720910 FUH720910:FUI720910 GED720910:GEE720910 GNZ720910:GOA720910 GXV720910:GXW720910 HHR720910:HHS720910 HRN720910:HRO720910 IBJ720910:IBK720910 ILF720910:ILG720910 IVB720910:IVC720910 JEX720910:JEY720910 JOT720910:JOU720910 JYP720910:JYQ720910 KIL720910:KIM720910 KSH720910:KSI720910 LCD720910:LCE720910 LLZ720910:LMA720910 LVV720910:LVW720910 MFR720910:MFS720910 MPN720910:MPO720910 MZJ720910:MZK720910 NJF720910:NJG720910 NTB720910:NTC720910 OCX720910:OCY720910 OMT720910:OMU720910 OWP720910:OWQ720910 PGL720910:PGM720910 PQH720910:PQI720910 QAD720910:QAE720910 QJZ720910:QKA720910 QTV720910:QTW720910 RDR720910:RDS720910 RNN720910:RNO720910 RXJ720910:RXK720910 SHF720910:SHG720910 SRB720910:SRC720910 TAX720910:TAY720910 TKT720910:TKU720910 TUP720910:TUQ720910 UEL720910:UEM720910 UOH720910:UOI720910 UYD720910:UYE720910 VHZ720910:VIA720910 VRV720910:VRW720910 WBR720910:WBS720910 WLN720910:WLO720910 WVJ720910:WVK720910 B786446:C786446 IX786446:IY786446 ST786446:SU786446 ACP786446:ACQ786446 AML786446:AMM786446 AWH786446:AWI786446 BGD786446:BGE786446 BPZ786446:BQA786446 BZV786446:BZW786446 CJR786446:CJS786446 CTN786446:CTO786446 DDJ786446:DDK786446 DNF786446:DNG786446 DXB786446:DXC786446 EGX786446:EGY786446 EQT786446:EQU786446 FAP786446:FAQ786446 FKL786446:FKM786446 FUH786446:FUI786446 GED786446:GEE786446 GNZ786446:GOA786446 GXV786446:GXW786446 HHR786446:HHS786446 HRN786446:HRO786446 IBJ786446:IBK786446 ILF786446:ILG786446 IVB786446:IVC786446 JEX786446:JEY786446 JOT786446:JOU786446 JYP786446:JYQ786446 KIL786446:KIM786446 KSH786446:KSI786446 LCD786446:LCE786446 LLZ786446:LMA786446 LVV786446:LVW786446 MFR786446:MFS786446 MPN786446:MPO786446 MZJ786446:MZK786446 NJF786446:NJG786446 NTB786446:NTC786446 OCX786446:OCY786446 OMT786446:OMU786446 OWP786446:OWQ786446 PGL786446:PGM786446 PQH786446:PQI786446 QAD786446:QAE786446 QJZ786446:QKA786446 QTV786446:QTW786446 RDR786446:RDS786446 RNN786446:RNO786446 RXJ786446:RXK786446 SHF786446:SHG786446 SRB786446:SRC786446 TAX786446:TAY786446 TKT786446:TKU786446 TUP786446:TUQ786446 UEL786446:UEM786446 UOH786446:UOI786446 UYD786446:UYE786446 VHZ786446:VIA786446 VRV786446:VRW786446 WBR786446:WBS786446 WLN786446:WLO786446 WVJ786446:WVK786446 B851982:C851982 IX851982:IY851982 ST851982:SU851982 ACP851982:ACQ851982 AML851982:AMM851982 AWH851982:AWI851982 BGD851982:BGE851982 BPZ851982:BQA851982 BZV851982:BZW851982 CJR851982:CJS851982 CTN851982:CTO851982 DDJ851982:DDK851982 DNF851982:DNG851982 DXB851982:DXC851982 EGX851982:EGY851982 EQT851982:EQU851982 FAP851982:FAQ851982 FKL851982:FKM851982 FUH851982:FUI851982 GED851982:GEE851982 GNZ851982:GOA851982 GXV851982:GXW851982 HHR851982:HHS851982 HRN851982:HRO851982 IBJ851982:IBK851982 ILF851982:ILG851982 IVB851982:IVC851982 JEX851982:JEY851982 JOT851982:JOU851982 JYP851982:JYQ851982 KIL851982:KIM851982 KSH851982:KSI851982 LCD851982:LCE851982 LLZ851982:LMA851982 LVV851982:LVW851982 MFR851982:MFS851982 MPN851982:MPO851982 MZJ851982:MZK851982 NJF851982:NJG851982 NTB851982:NTC851982 OCX851982:OCY851982 OMT851982:OMU851982 OWP851982:OWQ851982 PGL851982:PGM851982 PQH851982:PQI851982 QAD851982:QAE851982 QJZ851982:QKA851982 QTV851982:QTW851982 RDR851982:RDS851982 RNN851982:RNO851982 RXJ851982:RXK851982 SHF851982:SHG851982 SRB851982:SRC851982 TAX851982:TAY851982 TKT851982:TKU851982 TUP851982:TUQ851982 UEL851982:UEM851982 UOH851982:UOI851982 UYD851982:UYE851982 VHZ851982:VIA851982 VRV851982:VRW851982 WBR851982:WBS851982 WLN851982:WLO851982 WVJ851982:WVK851982 B917518:C917518 IX917518:IY917518 ST917518:SU917518 ACP917518:ACQ917518 AML917518:AMM917518 AWH917518:AWI917518 BGD917518:BGE917518 BPZ917518:BQA917518 BZV917518:BZW917518 CJR917518:CJS917518 CTN917518:CTO917518 DDJ917518:DDK917518 DNF917518:DNG917518 DXB917518:DXC917518 EGX917518:EGY917518 EQT917518:EQU917518 FAP917518:FAQ917518 FKL917518:FKM917518 FUH917518:FUI917518 GED917518:GEE917518 GNZ917518:GOA917518 GXV917518:GXW917518 HHR917518:HHS917518 HRN917518:HRO917518 IBJ917518:IBK917518 ILF917518:ILG917518 IVB917518:IVC917518 JEX917518:JEY917518 JOT917518:JOU917518 JYP917518:JYQ917518 KIL917518:KIM917518 KSH917518:KSI917518 LCD917518:LCE917518 LLZ917518:LMA917518 LVV917518:LVW917518 MFR917518:MFS917518 MPN917518:MPO917518 MZJ917518:MZK917518 NJF917518:NJG917518 NTB917518:NTC917518 OCX917518:OCY917518 OMT917518:OMU917518 OWP917518:OWQ917518 PGL917518:PGM917518 PQH917518:PQI917518 QAD917518:QAE917518 QJZ917518:QKA917518 QTV917518:QTW917518 RDR917518:RDS917518 RNN917518:RNO917518 RXJ917518:RXK917518 SHF917518:SHG917518 SRB917518:SRC917518 TAX917518:TAY917518 TKT917518:TKU917518 TUP917518:TUQ917518 UEL917518:UEM917518 UOH917518:UOI917518 UYD917518:UYE917518 VHZ917518:VIA917518 VRV917518:VRW917518 WBR917518:WBS917518 WLN917518:WLO917518 WVJ917518:WVK917518 B983054:C983054 IX983054:IY983054 ST983054:SU983054 ACP983054:ACQ983054 AML983054:AMM983054 AWH983054:AWI983054 BGD983054:BGE983054 BPZ983054:BQA983054 BZV983054:BZW983054 CJR983054:CJS983054 CTN983054:CTO983054 DDJ983054:DDK983054 DNF983054:DNG983054 DXB983054:DXC983054 EGX983054:EGY983054 EQT983054:EQU983054 FAP983054:FAQ983054 FKL983054:FKM983054 FUH983054:FUI983054 GED983054:GEE983054 GNZ983054:GOA983054 GXV983054:GXW983054 HHR983054:HHS983054 HRN983054:HRO983054 IBJ983054:IBK983054 ILF983054:ILG983054 IVB983054:IVC983054 JEX983054:JEY983054 JOT983054:JOU983054 JYP983054:JYQ983054 KIL983054:KIM983054 KSH983054:KSI983054 LCD983054:LCE983054 LLZ983054:LMA983054 LVV983054:LVW983054 MFR983054:MFS983054 MPN983054:MPO983054 MZJ983054:MZK983054 NJF983054:NJG983054 NTB983054:NTC983054 OCX983054:OCY983054 OMT983054:OMU983054 OWP983054:OWQ983054 PGL983054:PGM983054 PQH983054:PQI983054 QAD983054:QAE983054 QJZ983054:QKA983054 QTV983054:QTW983054 RDR983054:RDS983054 RNN983054:RNO983054 RXJ983054:RXK983054 SHF983054:SHG983054 SRB983054:SRC983054 TAX983054:TAY983054 TKT983054:TKU983054 TUP983054:TUQ983054 UEL983054:UEM983054 UOH983054:UOI983054 UYD983054:UYE983054 VHZ983054:VIA983054 VRV983054:VRW983054 WBR983054:WBS983054 WLN983054:WLO983054 WVJ983054:WVK983054">
      <formula1>$Q$11:$Q$18</formula1>
    </dataValidation>
    <dataValidation type="list" allowBlank="1" sqref="B6:D7 IX6:IZ7 ST6:SV7 ACP6:ACR7 AML6:AMN7 AWH6:AWJ7 BGD6:BGF7 BPZ6:BQB7 BZV6:BZX7 CJR6:CJT7 CTN6:CTP7 DDJ6:DDL7 DNF6:DNH7 DXB6:DXD7 EGX6:EGZ7 EQT6:EQV7 FAP6:FAR7 FKL6:FKN7 FUH6:FUJ7 GED6:GEF7 GNZ6:GOB7 GXV6:GXX7 HHR6:HHT7 HRN6:HRP7 IBJ6:IBL7 ILF6:ILH7 IVB6:IVD7 JEX6:JEZ7 JOT6:JOV7 JYP6:JYR7 KIL6:KIN7 KSH6:KSJ7 LCD6:LCF7 LLZ6:LMB7 LVV6:LVX7 MFR6:MFT7 MPN6:MPP7 MZJ6:MZL7 NJF6:NJH7 NTB6:NTD7 OCX6:OCZ7 OMT6:OMV7 OWP6:OWR7 PGL6:PGN7 PQH6:PQJ7 QAD6:QAF7 QJZ6:QKB7 QTV6:QTX7 RDR6:RDT7 RNN6:RNP7 RXJ6:RXL7 SHF6:SHH7 SRB6:SRD7 TAX6:TAZ7 TKT6:TKV7 TUP6:TUR7 UEL6:UEN7 UOH6:UOJ7 UYD6:UYF7 VHZ6:VIB7 VRV6:VRX7 WBR6:WBT7 WLN6:WLP7 WVJ6:WVL7 B65542:D65543 IX65542:IZ65543 ST65542:SV65543 ACP65542:ACR65543 AML65542:AMN65543 AWH65542:AWJ65543 BGD65542:BGF65543 BPZ65542:BQB65543 BZV65542:BZX65543 CJR65542:CJT65543 CTN65542:CTP65543 DDJ65542:DDL65543 DNF65542:DNH65543 DXB65542:DXD65543 EGX65542:EGZ65543 EQT65542:EQV65543 FAP65542:FAR65543 FKL65542:FKN65543 FUH65542:FUJ65543 GED65542:GEF65543 GNZ65542:GOB65543 GXV65542:GXX65543 HHR65542:HHT65543 HRN65542:HRP65543 IBJ65542:IBL65543 ILF65542:ILH65543 IVB65542:IVD65543 JEX65542:JEZ65543 JOT65542:JOV65543 JYP65542:JYR65543 KIL65542:KIN65543 KSH65542:KSJ65543 LCD65542:LCF65543 LLZ65542:LMB65543 LVV65542:LVX65543 MFR65542:MFT65543 MPN65542:MPP65543 MZJ65542:MZL65543 NJF65542:NJH65543 NTB65542:NTD65543 OCX65542:OCZ65543 OMT65542:OMV65543 OWP65542:OWR65543 PGL65542:PGN65543 PQH65542:PQJ65543 QAD65542:QAF65543 QJZ65542:QKB65543 QTV65542:QTX65543 RDR65542:RDT65543 RNN65542:RNP65543 RXJ65542:RXL65543 SHF65542:SHH65543 SRB65542:SRD65543 TAX65542:TAZ65543 TKT65542:TKV65543 TUP65542:TUR65543 UEL65542:UEN65543 UOH65542:UOJ65543 UYD65542:UYF65543 VHZ65542:VIB65543 VRV65542:VRX65543 WBR65542:WBT65543 WLN65542:WLP65543 WVJ65542:WVL65543 B131078:D131079 IX131078:IZ131079 ST131078:SV131079 ACP131078:ACR131079 AML131078:AMN131079 AWH131078:AWJ131079 BGD131078:BGF131079 BPZ131078:BQB131079 BZV131078:BZX131079 CJR131078:CJT131079 CTN131078:CTP131079 DDJ131078:DDL131079 DNF131078:DNH131079 DXB131078:DXD131079 EGX131078:EGZ131079 EQT131078:EQV131079 FAP131078:FAR131079 FKL131078:FKN131079 FUH131078:FUJ131079 GED131078:GEF131079 GNZ131078:GOB131079 GXV131078:GXX131079 HHR131078:HHT131079 HRN131078:HRP131079 IBJ131078:IBL131079 ILF131078:ILH131079 IVB131078:IVD131079 JEX131078:JEZ131079 JOT131078:JOV131079 JYP131078:JYR131079 KIL131078:KIN131079 KSH131078:KSJ131079 LCD131078:LCF131079 LLZ131078:LMB131079 LVV131078:LVX131079 MFR131078:MFT131079 MPN131078:MPP131079 MZJ131078:MZL131079 NJF131078:NJH131079 NTB131078:NTD131079 OCX131078:OCZ131079 OMT131078:OMV131079 OWP131078:OWR131079 PGL131078:PGN131079 PQH131078:PQJ131079 QAD131078:QAF131079 QJZ131078:QKB131079 QTV131078:QTX131079 RDR131078:RDT131079 RNN131078:RNP131079 RXJ131078:RXL131079 SHF131078:SHH131079 SRB131078:SRD131079 TAX131078:TAZ131079 TKT131078:TKV131079 TUP131078:TUR131079 UEL131078:UEN131079 UOH131078:UOJ131079 UYD131078:UYF131079 VHZ131078:VIB131079 VRV131078:VRX131079 WBR131078:WBT131079 WLN131078:WLP131079 WVJ131078:WVL131079 B196614:D196615 IX196614:IZ196615 ST196614:SV196615 ACP196614:ACR196615 AML196614:AMN196615 AWH196614:AWJ196615 BGD196614:BGF196615 BPZ196614:BQB196615 BZV196614:BZX196615 CJR196614:CJT196615 CTN196614:CTP196615 DDJ196614:DDL196615 DNF196614:DNH196615 DXB196614:DXD196615 EGX196614:EGZ196615 EQT196614:EQV196615 FAP196614:FAR196615 FKL196614:FKN196615 FUH196614:FUJ196615 GED196614:GEF196615 GNZ196614:GOB196615 GXV196614:GXX196615 HHR196614:HHT196615 HRN196614:HRP196615 IBJ196614:IBL196615 ILF196614:ILH196615 IVB196614:IVD196615 JEX196614:JEZ196615 JOT196614:JOV196615 JYP196614:JYR196615 KIL196614:KIN196615 KSH196614:KSJ196615 LCD196614:LCF196615 LLZ196614:LMB196615 LVV196614:LVX196615 MFR196614:MFT196615 MPN196614:MPP196615 MZJ196614:MZL196615 NJF196614:NJH196615 NTB196614:NTD196615 OCX196614:OCZ196615 OMT196614:OMV196615 OWP196614:OWR196615 PGL196614:PGN196615 PQH196614:PQJ196615 QAD196614:QAF196615 QJZ196614:QKB196615 QTV196614:QTX196615 RDR196614:RDT196615 RNN196614:RNP196615 RXJ196614:RXL196615 SHF196614:SHH196615 SRB196614:SRD196615 TAX196614:TAZ196615 TKT196614:TKV196615 TUP196614:TUR196615 UEL196614:UEN196615 UOH196614:UOJ196615 UYD196614:UYF196615 VHZ196614:VIB196615 VRV196614:VRX196615 WBR196614:WBT196615 WLN196614:WLP196615 WVJ196614:WVL196615 B262150:D262151 IX262150:IZ262151 ST262150:SV262151 ACP262150:ACR262151 AML262150:AMN262151 AWH262150:AWJ262151 BGD262150:BGF262151 BPZ262150:BQB262151 BZV262150:BZX262151 CJR262150:CJT262151 CTN262150:CTP262151 DDJ262150:DDL262151 DNF262150:DNH262151 DXB262150:DXD262151 EGX262150:EGZ262151 EQT262150:EQV262151 FAP262150:FAR262151 FKL262150:FKN262151 FUH262150:FUJ262151 GED262150:GEF262151 GNZ262150:GOB262151 GXV262150:GXX262151 HHR262150:HHT262151 HRN262150:HRP262151 IBJ262150:IBL262151 ILF262150:ILH262151 IVB262150:IVD262151 JEX262150:JEZ262151 JOT262150:JOV262151 JYP262150:JYR262151 KIL262150:KIN262151 KSH262150:KSJ262151 LCD262150:LCF262151 LLZ262150:LMB262151 LVV262150:LVX262151 MFR262150:MFT262151 MPN262150:MPP262151 MZJ262150:MZL262151 NJF262150:NJH262151 NTB262150:NTD262151 OCX262150:OCZ262151 OMT262150:OMV262151 OWP262150:OWR262151 PGL262150:PGN262151 PQH262150:PQJ262151 QAD262150:QAF262151 QJZ262150:QKB262151 QTV262150:QTX262151 RDR262150:RDT262151 RNN262150:RNP262151 RXJ262150:RXL262151 SHF262150:SHH262151 SRB262150:SRD262151 TAX262150:TAZ262151 TKT262150:TKV262151 TUP262150:TUR262151 UEL262150:UEN262151 UOH262150:UOJ262151 UYD262150:UYF262151 VHZ262150:VIB262151 VRV262150:VRX262151 WBR262150:WBT262151 WLN262150:WLP262151 WVJ262150:WVL262151 B327686:D327687 IX327686:IZ327687 ST327686:SV327687 ACP327686:ACR327687 AML327686:AMN327687 AWH327686:AWJ327687 BGD327686:BGF327687 BPZ327686:BQB327687 BZV327686:BZX327687 CJR327686:CJT327687 CTN327686:CTP327687 DDJ327686:DDL327687 DNF327686:DNH327687 DXB327686:DXD327687 EGX327686:EGZ327687 EQT327686:EQV327687 FAP327686:FAR327687 FKL327686:FKN327687 FUH327686:FUJ327687 GED327686:GEF327687 GNZ327686:GOB327687 GXV327686:GXX327687 HHR327686:HHT327687 HRN327686:HRP327687 IBJ327686:IBL327687 ILF327686:ILH327687 IVB327686:IVD327687 JEX327686:JEZ327687 JOT327686:JOV327687 JYP327686:JYR327687 KIL327686:KIN327687 KSH327686:KSJ327687 LCD327686:LCF327687 LLZ327686:LMB327687 LVV327686:LVX327687 MFR327686:MFT327687 MPN327686:MPP327687 MZJ327686:MZL327687 NJF327686:NJH327687 NTB327686:NTD327687 OCX327686:OCZ327687 OMT327686:OMV327687 OWP327686:OWR327687 PGL327686:PGN327687 PQH327686:PQJ327687 QAD327686:QAF327687 QJZ327686:QKB327687 QTV327686:QTX327687 RDR327686:RDT327687 RNN327686:RNP327687 RXJ327686:RXL327687 SHF327686:SHH327687 SRB327686:SRD327687 TAX327686:TAZ327687 TKT327686:TKV327687 TUP327686:TUR327687 UEL327686:UEN327687 UOH327686:UOJ327687 UYD327686:UYF327687 VHZ327686:VIB327687 VRV327686:VRX327687 WBR327686:WBT327687 WLN327686:WLP327687 WVJ327686:WVL327687 B393222:D393223 IX393222:IZ393223 ST393222:SV393223 ACP393222:ACR393223 AML393222:AMN393223 AWH393222:AWJ393223 BGD393222:BGF393223 BPZ393222:BQB393223 BZV393222:BZX393223 CJR393222:CJT393223 CTN393222:CTP393223 DDJ393222:DDL393223 DNF393222:DNH393223 DXB393222:DXD393223 EGX393222:EGZ393223 EQT393222:EQV393223 FAP393222:FAR393223 FKL393222:FKN393223 FUH393222:FUJ393223 GED393222:GEF393223 GNZ393222:GOB393223 GXV393222:GXX393223 HHR393222:HHT393223 HRN393222:HRP393223 IBJ393222:IBL393223 ILF393222:ILH393223 IVB393222:IVD393223 JEX393222:JEZ393223 JOT393222:JOV393223 JYP393222:JYR393223 KIL393222:KIN393223 KSH393222:KSJ393223 LCD393222:LCF393223 LLZ393222:LMB393223 LVV393222:LVX393223 MFR393222:MFT393223 MPN393222:MPP393223 MZJ393222:MZL393223 NJF393222:NJH393223 NTB393222:NTD393223 OCX393222:OCZ393223 OMT393222:OMV393223 OWP393222:OWR393223 PGL393222:PGN393223 PQH393222:PQJ393223 QAD393222:QAF393223 QJZ393222:QKB393223 QTV393222:QTX393223 RDR393222:RDT393223 RNN393222:RNP393223 RXJ393222:RXL393223 SHF393222:SHH393223 SRB393222:SRD393223 TAX393222:TAZ393223 TKT393222:TKV393223 TUP393222:TUR393223 UEL393222:UEN393223 UOH393222:UOJ393223 UYD393222:UYF393223 VHZ393222:VIB393223 VRV393222:VRX393223 WBR393222:WBT393223 WLN393222:WLP393223 WVJ393222:WVL393223 B458758:D458759 IX458758:IZ458759 ST458758:SV458759 ACP458758:ACR458759 AML458758:AMN458759 AWH458758:AWJ458759 BGD458758:BGF458759 BPZ458758:BQB458759 BZV458758:BZX458759 CJR458758:CJT458759 CTN458758:CTP458759 DDJ458758:DDL458759 DNF458758:DNH458759 DXB458758:DXD458759 EGX458758:EGZ458759 EQT458758:EQV458759 FAP458758:FAR458759 FKL458758:FKN458759 FUH458758:FUJ458759 GED458758:GEF458759 GNZ458758:GOB458759 GXV458758:GXX458759 HHR458758:HHT458759 HRN458758:HRP458759 IBJ458758:IBL458759 ILF458758:ILH458759 IVB458758:IVD458759 JEX458758:JEZ458759 JOT458758:JOV458759 JYP458758:JYR458759 KIL458758:KIN458759 KSH458758:KSJ458759 LCD458758:LCF458759 LLZ458758:LMB458759 LVV458758:LVX458759 MFR458758:MFT458759 MPN458758:MPP458759 MZJ458758:MZL458759 NJF458758:NJH458759 NTB458758:NTD458759 OCX458758:OCZ458759 OMT458758:OMV458759 OWP458758:OWR458759 PGL458758:PGN458759 PQH458758:PQJ458759 QAD458758:QAF458759 QJZ458758:QKB458759 QTV458758:QTX458759 RDR458758:RDT458759 RNN458758:RNP458759 RXJ458758:RXL458759 SHF458758:SHH458759 SRB458758:SRD458759 TAX458758:TAZ458759 TKT458758:TKV458759 TUP458758:TUR458759 UEL458758:UEN458759 UOH458758:UOJ458759 UYD458758:UYF458759 VHZ458758:VIB458759 VRV458758:VRX458759 WBR458758:WBT458759 WLN458758:WLP458759 WVJ458758:WVL458759 B524294:D524295 IX524294:IZ524295 ST524294:SV524295 ACP524294:ACR524295 AML524294:AMN524295 AWH524294:AWJ524295 BGD524294:BGF524295 BPZ524294:BQB524295 BZV524294:BZX524295 CJR524294:CJT524295 CTN524294:CTP524295 DDJ524294:DDL524295 DNF524294:DNH524295 DXB524294:DXD524295 EGX524294:EGZ524295 EQT524294:EQV524295 FAP524294:FAR524295 FKL524294:FKN524295 FUH524294:FUJ524295 GED524294:GEF524295 GNZ524294:GOB524295 GXV524294:GXX524295 HHR524294:HHT524295 HRN524294:HRP524295 IBJ524294:IBL524295 ILF524294:ILH524295 IVB524294:IVD524295 JEX524294:JEZ524295 JOT524294:JOV524295 JYP524294:JYR524295 KIL524294:KIN524295 KSH524294:KSJ524295 LCD524294:LCF524295 LLZ524294:LMB524295 LVV524294:LVX524295 MFR524294:MFT524295 MPN524294:MPP524295 MZJ524294:MZL524295 NJF524294:NJH524295 NTB524294:NTD524295 OCX524294:OCZ524295 OMT524294:OMV524295 OWP524294:OWR524295 PGL524294:PGN524295 PQH524294:PQJ524295 QAD524294:QAF524295 QJZ524294:QKB524295 QTV524294:QTX524295 RDR524294:RDT524295 RNN524294:RNP524295 RXJ524294:RXL524295 SHF524294:SHH524295 SRB524294:SRD524295 TAX524294:TAZ524295 TKT524294:TKV524295 TUP524294:TUR524295 UEL524294:UEN524295 UOH524294:UOJ524295 UYD524294:UYF524295 VHZ524294:VIB524295 VRV524294:VRX524295 WBR524294:WBT524295 WLN524294:WLP524295 WVJ524294:WVL524295 B589830:D589831 IX589830:IZ589831 ST589830:SV589831 ACP589830:ACR589831 AML589830:AMN589831 AWH589830:AWJ589831 BGD589830:BGF589831 BPZ589830:BQB589831 BZV589830:BZX589831 CJR589830:CJT589831 CTN589830:CTP589831 DDJ589830:DDL589831 DNF589830:DNH589831 DXB589830:DXD589831 EGX589830:EGZ589831 EQT589830:EQV589831 FAP589830:FAR589831 FKL589830:FKN589831 FUH589830:FUJ589831 GED589830:GEF589831 GNZ589830:GOB589831 GXV589830:GXX589831 HHR589830:HHT589831 HRN589830:HRP589831 IBJ589830:IBL589831 ILF589830:ILH589831 IVB589830:IVD589831 JEX589830:JEZ589831 JOT589830:JOV589831 JYP589830:JYR589831 KIL589830:KIN589831 KSH589830:KSJ589831 LCD589830:LCF589831 LLZ589830:LMB589831 LVV589830:LVX589831 MFR589830:MFT589831 MPN589830:MPP589831 MZJ589830:MZL589831 NJF589830:NJH589831 NTB589830:NTD589831 OCX589830:OCZ589831 OMT589830:OMV589831 OWP589830:OWR589831 PGL589830:PGN589831 PQH589830:PQJ589831 QAD589830:QAF589831 QJZ589830:QKB589831 QTV589830:QTX589831 RDR589830:RDT589831 RNN589830:RNP589831 RXJ589830:RXL589831 SHF589830:SHH589831 SRB589830:SRD589831 TAX589830:TAZ589831 TKT589830:TKV589831 TUP589830:TUR589831 UEL589830:UEN589831 UOH589830:UOJ589831 UYD589830:UYF589831 VHZ589830:VIB589831 VRV589830:VRX589831 WBR589830:WBT589831 WLN589830:WLP589831 WVJ589830:WVL589831 B655366:D655367 IX655366:IZ655367 ST655366:SV655367 ACP655366:ACR655367 AML655366:AMN655367 AWH655366:AWJ655367 BGD655366:BGF655367 BPZ655366:BQB655367 BZV655366:BZX655367 CJR655366:CJT655367 CTN655366:CTP655367 DDJ655366:DDL655367 DNF655366:DNH655367 DXB655366:DXD655367 EGX655366:EGZ655367 EQT655366:EQV655367 FAP655366:FAR655367 FKL655366:FKN655367 FUH655366:FUJ655367 GED655366:GEF655367 GNZ655366:GOB655367 GXV655366:GXX655367 HHR655366:HHT655367 HRN655366:HRP655367 IBJ655366:IBL655367 ILF655366:ILH655367 IVB655366:IVD655367 JEX655366:JEZ655367 JOT655366:JOV655367 JYP655366:JYR655367 KIL655366:KIN655367 KSH655366:KSJ655367 LCD655366:LCF655367 LLZ655366:LMB655367 LVV655366:LVX655367 MFR655366:MFT655367 MPN655366:MPP655367 MZJ655366:MZL655367 NJF655366:NJH655367 NTB655366:NTD655367 OCX655366:OCZ655367 OMT655366:OMV655367 OWP655366:OWR655367 PGL655366:PGN655367 PQH655366:PQJ655367 QAD655366:QAF655367 QJZ655366:QKB655367 QTV655366:QTX655367 RDR655366:RDT655367 RNN655366:RNP655367 RXJ655366:RXL655367 SHF655366:SHH655367 SRB655366:SRD655367 TAX655366:TAZ655367 TKT655366:TKV655367 TUP655366:TUR655367 UEL655366:UEN655367 UOH655366:UOJ655367 UYD655366:UYF655367 VHZ655366:VIB655367 VRV655366:VRX655367 WBR655366:WBT655367 WLN655366:WLP655367 WVJ655366:WVL655367 B720902:D720903 IX720902:IZ720903 ST720902:SV720903 ACP720902:ACR720903 AML720902:AMN720903 AWH720902:AWJ720903 BGD720902:BGF720903 BPZ720902:BQB720903 BZV720902:BZX720903 CJR720902:CJT720903 CTN720902:CTP720903 DDJ720902:DDL720903 DNF720902:DNH720903 DXB720902:DXD720903 EGX720902:EGZ720903 EQT720902:EQV720903 FAP720902:FAR720903 FKL720902:FKN720903 FUH720902:FUJ720903 GED720902:GEF720903 GNZ720902:GOB720903 GXV720902:GXX720903 HHR720902:HHT720903 HRN720902:HRP720903 IBJ720902:IBL720903 ILF720902:ILH720903 IVB720902:IVD720903 JEX720902:JEZ720903 JOT720902:JOV720903 JYP720902:JYR720903 KIL720902:KIN720903 KSH720902:KSJ720903 LCD720902:LCF720903 LLZ720902:LMB720903 LVV720902:LVX720903 MFR720902:MFT720903 MPN720902:MPP720903 MZJ720902:MZL720903 NJF720902:NJH720903 NTB720902:NTD720903 OCX720902:OCZ720903 OMT720902:OMV720903 OWP720902:OWR720903 PGL720902:PGN720903 PQH720902:PQJ720903 QAD720902:QAF720903 QJZ720902:QKB720903 QTV720902:QTX720903 RDR720902:RDT720903 RNN720902:RNP720903 RXJ720902:RXL720903 SHF720902:SHH720903 SRB720902:SRD720903 TAX720902:TAZ720903 TKT720902:TKV720903 TUP720902:TUR720903 UEL720902:UEN720903 UOH720902:UOJ720903 UYD720902:UYF720903 VHZ720902:VIB720903 VRV720902:VRX720903 WBR720902:WBT720903 WLN720902:WLP720903 WVJ720902:WVL720903 B786438:D786439 IX786438:IZ786439 ST786438:SV786439 ACP786438:ACR786439 AML786438:AMN786439 AWH786438:AWJ786439 BGD786438:BGF786439 BPZ786438:BQB786439 BZV786438:BZX786439 CJR786438:CJT786439 CTN786438:CTP786439 DDJ786438:DDL786439 DNF786438:DNH786439 DXB786438:DXD786439 EGX786438:EGZ786439 EQT786438:EQV786439 FAP786438:FAR786439 FKL786438:FKN786439 FUH786438:FUJ786439 GED786438:GEF786439 GNZ786438:GOB786439 GXV786438:GXX786439 HHR786438:HHT786439 HRN786438:HRP786439 IBJ786438:IBL786439 ILF786438:ILH786439 IVB786438:IVD786439 JEX786438:JEZ786439 JOT786438:JOV786439 JYP786438:JYR786439 KIL786438:KIN786439 KSH786438:KSJ786439 LCD786438:LCF786439 LLZ786438:LMB786439 LVV786438:LVX786439 MFR786438:MFT786439 MPN786438:MPP786439 MZJ786438:MZL786439 NJF786438:NJH786439 NTB786438:NTD786439 OCX786438:OCZ786439 OMT786438:OMV786439 OWP786438:OWR786439 PGL786438:PGN786439 PQH786438:PQJ786439 QAD786438:QAF786439 QJZ786438:QKB786439 QTV786438:QTX786439 RDR786438:RDT786439 RNN786438:RNP786439 RXJ786438:RXL786439 SHF786438:SHH786439 SRB786438:SRD786439 TAX786438:TAZ786439 TKT786438:TKV786439 TUP786438:TUR786439 UEL786438:UEN786439 UOH786438:UOJ786439 UYD786438:UYF786439 VHZ786438:VIB786439 VRV786438:VRX786439 WBR786438:WBT786439 WLN786438:WLP786439 WVJ786438:WVL786439 B851974:D851975 IX851974:IZ851975 ST851974:SV851975 ACP851974:ACR851975 AML851974:AMN851975 AWH851974:AWJ851975 BGD851974:BGF851975 BPZ851974:BQB851975 BZV851974:BZX851975 CJR851974:CJT851975 CTN851974:CTP851975 DDJ851974:DDL851975 DNF851974:DNH851975 DXB851974:DXD851975 EGX851974:EGZ851975 EQT851974:EQV851975 FAP851974:FAR851975 FKL851974:FKN851975 FUH851974:FUJ851975 GED851974:GEF851975 GNZ851974:GOB851975 GXV851974:GXX851975 HHR851974:HHT851975 HRN851974:HRP851975 IBJ851974:IBL851975 ILF851974:ILH851975 IVB851974:IVD851975 JEX851974:JEZ851975 JOT851974:JOV851975 JYP851974:JYR851975 KIL851974:KIN851975 KSH851974:KSJ851975 LCD851974:LCF851975 LLZ851974:LMB851975 LVV851974:LVX851975 MFR851974:MFT851975 MPN851974:MPP851975 MZJ851974:MZL851975 NJF851974:NJH851975 NTB851974:NTD851975 OCX851974:OCZ851975 OMT851974:OMV851975 OWP851974:OWR851975 PGL851974:PGN851975 PQH851974:PQJ851975 QAD851974:QAF851975 QJZ851974:QKB851975 QTV851974:QTX851975 RDR851974:RDT851975 RNN851974:RNP851975 RXJ851974:RXL851975 SHF851974:SHH851975 SRB851974:SRD851975 TAX851974:TAZ851975 TKT851974:TKV851975 TUP851974:TUR851975 UEL851974:UEN851975 UOH851974:UOJ851975 UYD851974:UYF851975 VHZ851974:VIB851975 VRV851974:VRX851975 WBR851974:WBT851975 WLN851974:WLP851975 WVJ851974:WVL851975 B917510:D917511 IX917510:IZ917511 ST917510:SV917511 ACP917510:ACR917511 AML917510:AMN917511 AWH917510:AWJ917511 BGD917510:BGF917511 BPZ917510:BQB917511 BZV917510:BZX917511 CJR917510:CJT917511 CTN917510:CTP917511 DDJ917510:DDL917511 DNF917510:DNH917511 DXB917510:DXD917511 EGX917510:EGZ917511 EQT917510:EQV917511 FAP917510:FAR917511 FKL917510:FKN917511 FUH917510:FUJ917511 GED917510:GEF917511 GNZ917510:GOB917511 GXV917510:GXX917511 HHR917510:HHT917511 HRN917510:HRP917511 IBJ917510:IBL917511 ILF917510:ILH917511 IVB917510:IVD917511 JEX917510:JEZ917511 JOT917510:JOV917511 JYP917510:JYR917511 KIL917510:KIN917511 KSH917510:KSJ917511 LCD917510:LCF917511 LLZ917510:LMB917511 LVV917510:LVX917511 MFR917510:MFT917511 MPN917510:MPP917511 MZJ917510:MZL917511 NJF917510:NJH917511 NTB917510:NTD917511 OCX917510:OCZ917511 OMT917510:OMV917511 OWP917510:OWR917511 PGL917510:PGN917511 PQH917510:PQJ917511 QAD917510:QAF917511 QJZ917510:QKB917511 QTV917510:QTX917511 RDR917510:RDT917511 RNN917510:RNP917511 RXJ917510:RXL917511 SHF917510:SHH917511 SRB917510:SRD917511 TAX917510:TAZ917511 TKT917510:TKV917511 TUP917510:TUR917511 UEL917510:UEN917511 UOH917510:UOJ917511 UYD917510:UYF917511 VHZ917510:VIB917511 VRV917510:VRX917511 WBR917510:WBT917511 WLN917510:WLP917511 WVJ917510:WVL917511 B983046:D983047 IX983046:IZ983047 ST983046:SV983047 ACP983046:ACR983047 AML983046:AMN983047 AWH983046:AWJ983047 BGD983046:BGF983047 BPZ983046:BQB983047 BZV983046:BZX983047 CJR983046:CJT983047 CTN983046:CTP983047 DDJ983046:DDL983047 DNF983046:DNH983047 DXB983046:DXD983047 EGX983046:EGZ983047 EQT983046:EQV983047 FAP983046:FAR983047 FKL983046:FKN983047 FUH983046:FUJ983047 GED983046:GEF983047 GNZ983046:GOB983047 GXV983046:GXX983047 HHR983046:HHT983047 HRN983046:HRP983047 IBJ983046:IBL983047 ILF983046:ILH983047 IVB983046:IVD983047 JEX983046:JEZ983047 JOT983046:JOV983047 JYP983046:JYR983047 KIL983046:KIN983047 KSH983046:KSJ983047 LCD983046:LCF983047 LLZ983046:LMB983047 LVV983046:LVX983047 MFR983046:MFT983047 MPN983046:MPP983047 MZJ983046:MZL983047 NJF983046:NJH983047 NTB983046:NTD983047 OCX983046:OCZ983047 OMT983046:OMV983047 OWP983046:OWR983047 PGL983046:PGN983047 PQH983046:PQJ983047 QAD983046:QAF983047 QJZ983046:QKB983047 QTV983046:QTX983047 RDR983046:RDT983047 RNN983046:RNP983047 RXJ983046:RXL983047 SHF983046:SHH983047 SRB983046:SRD983047 TAX983046:TAZ983047 TKT983046:TKV983047 TUP983046:TUR983047 UEL983046:UEN983047 UOH983046:UOJ983047 UYD983046:UYF983047 VHZ983046:VIB983047 VRV983046:VRX983047 WBR983046:WBT983047 WLN983046:WLP983047 WVJ983046:WVL983047">
      <formula1>$M$5:$M$9</formula1>
    </dataValidation>
    <dataValidation type="list" allowBlank="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$O$11:$O$14</formula1>
    </dataValidation>
    <dataValidation type="list" allowBlank="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$N$11:$N$12</formula1>
    </dataValidation>
    <dataValidation type="list" allowBlank="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$M$11:$M$12</formula1>
    </dataValidation>
  </dataValidations>
  <pageMargins left="0.75" right="0.75" top="1" bottom="1" header="0.51200000000000001" footer="0.51200000000000001"/>
  <pageSetup paperSize="9" scale="58"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379" t="s">
        <v>564</v>
      </c>
      <c r="E2" s="380"/>
      <c r="F2" s="380"/>
      <c r="G2" s="380"/>
      <c r="H2" s="380"/>
      <c r="I2" s="381"/>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389" t="s">
        <v>255</v>
      </c>
      <c r="E4" s="390"/>
      <c r="F4" s="390"/>
      <c r="G4" s="390"/>
      <c r="H4" s="390"/>
      <c r="I4" s="390"/>
      <c r="J4" s="390"/>
      <c r="K4" s="390"/>
      <c r="L4" s="390"/>
      <c r="M4" s="390"/>
      <c r="N4" s="390"/>
      <c r="O4" s="390"/>
      <c r="P4" s="391"/>
      <c r="Q4" s="386" t="s">
        <v>240</v>
      </c>
      <c r="R4" s="387"/>
      <c r="S4" s="387"/>
      <c r="T4" s="387"/>
      <c r="U4" s="387"/>
      <c r="V4" s="387"/>
      <c r="W4" s="388"/>
      <c r="X4" s="80" t="s">
        <v>264</v>
      </c>
      <c r="Y4" s="386" t="s">
        <v>36</v>
      </c>
      <c r="Z4" s="387"/>
      <c r="AA4" s="387"/>
      <c r="AB4" s="387"/>
      <c r="AC4" s="387"/>
      <c r="AD4" s="387"/>
      <c r="AE4" s="387"/>
      <c r="AF4" s="388"/>
      <c r="AG4" s="386" t="s">
        <v>37</v>
      </c>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8"/>
      <c r="BM4" s="386" t="s">
        <v>38</v>
      </c>
      <c r="BN4" s="387"/>
      <c r="BO4" s="387"/>
      <c r="BP4" s="387"/>
      <c r="BQ4" s="387"/>
      <c r="BR4" s="387"/>
      <c r="BS4" s="387"/>
      <c r="BT4" s="387"/>
      <c r="BU4" s="387"/>
      <c r="BV4" s="387"/>
      <c r="BW4" s="388"/>
      <c r="BX4" s="12" t="s">
        <v>30</v>
      </c>
    </row>
    <row r="5" spans="2:76" ht="20.100000000000001" customHeight="1">
      <c r="B5" s="397" t="s">
        <v>27</v>
      </c>
      <c r="C5" s="398"/>
      <c r="D5" s="417" t="s">
        <v>256</v>
      </c>
      <c r="E5" s="417"/>
      <c r="F5" s="417"/>
      <c r="G5" s="417"/>
      <c r="H5" s="417"/>
      <c r="I5" s="417"/>
      <c r="J5" s="417"/>
      <c r="K5" s="417"/>
      <c r="L5" s="417"/>
      <c r="M5" s="417"/>
      <c r="N5" s="417"/>
      <c r="O5" s="417"/>
      <c r="P5" s="418"/>
      <c r="Q5" s="394" t="s">
        <v>241</v>
      </c>
      <c r="R5" s="14" t="s">
        <v>253</v>
      </c>
      <c r="S5" s="14" t="s">
        <v>252</v>
      </c>
      <c r="T5" s="14" t="s">
        <v>251</v>
      </c>
      <c r="U5" s="14" t="s">
        <v>250</v>
      </c>
      <c r="V5" s="14" t="s">
        <v>248</v>
      </c>
      <c r="W5" s="62" t="s">
        <v>249</v>
      </c>
      <c r="X5" s="65" t="s">
        <v>144</v>
      </c>
      <c r="Y5" s="9" t="s">
        <v>556</v>
      </c>
      <c r="Z5" s="10" t="s">
        <v>557</v>
      </c>
      <c r="AA5" s="10" t="s">
        <v>558</v>
      </c>
      <c r="AB5" s="11" t="s">
        <v>559</v>
      </c>
      <c r="AC5" s="10" t="s">
        <v>560</v>
      </c>
      <c r="AD5" s="10" t="s">
        <v>561</v>
      </c>
      <c r="AE5" s="10" t="s">
        <v>562</v>
      </c>
      <c r="AF5" s="12" t="s">
        <v>563</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285</v>
      </c>
      <c r="BL5" s="16" t="s">
        <v>286</v>
      </c>
      <c r="BM5" s="9" t="s">
        <v>151</v>
      </c>
      <c r="BN5" s="11" t="s">
        <v>152</v>
      </c>
      <c r="BO5" s="11" t="s">
        <v>153</v>
      </c>
      <c r="BP5" s="11" t="s">
        <v>154</v>
      </c>
      <c r="BQ5" s="11" t="s">
        <v>155</v>
      </c>
      <c r="BR5" s="10" t="s">
        <v>156</v>
      </c>
      <c r="BS5" s="8" t="s">
        <v>157</v>
      </c>
      <c r="BT5" s="8" t="s">
        <v>158</v>
      </c>
      <c r="BU5" s="8" t="s">
        <v>159</v>
      </c>
      <c r="BV5" s="8" t="s">
        <v>160</v>
      </c>
      <c r="BW5" s="12" t="s">
        <v>161</v>
      </c>
      <c r="BX5" s="16"/>
    </row>
    <row r="6" spans="2:76" ht="20.100000000000001" customHeight="1">
      <c r="B6" s="399"/>
      <c r="C6" s="400"/>
      <c r="D6" s="416" t="s">
        <v>257</v>
      </c>
      <c r="E6" s="385"/>
      <c r="F6" s="84" t="s">
        <v>258</v>
      </c>
      <c r="G6" s="84" t="s">
        <v>259</v>
      </c>
      <c r="H6" s="84" t="s">
        <v>260</v>
      </c>
      <c r="I6" s="84" t="s">
        <v>254</v>
      </c>
      <c r="J6" s="84" t="s">
        <v>261</v>
      </c>
      <c r="K6" s="385" t="s">
        <v>257</v>
      </c>
      <c r="L6" s="385"/>
      <c r="M6" s="84" t="s">
        <v>258</v>
      </c>
      <c r="N6" s="84" t="s">
        <v>259</v>
      </c>
      <c r="O6" s="84" t="s">
        <v>260</v>
      </c>
      <c r="P6" s="84" t="s">
        <v>254</v>
      </c>
      <c r="Q6" s="396"/>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287</v>
      </c>
      <c r="BL6" s="22" t="s">
        <v>287</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c r="B7" s="13" t="s">
        <v>28</v>
      </c>
      <c r="C7" s="23" t="s">
        <v>220</v>
      </c>
      <c r="D7" s="75" t="s">
        <v>262</v>
      </c>
      <c r="E7" s="64">
        <v>28</v>
      </c>
      <c r="F7" s="64">
        <v>5</v>
      </c>
      <c r="G7" s="64">
        <v>6</v>
      </c>
      <c r="H7" s="64">
        <v>10</v>
      </c>
      <c r="I7" s="64">
        <v>0</v>
      </c>
      <c r="J7" s="64" t="s">
        <v>266</v>
      </c>
      <c r="K7" s="64" t="s">
        <v>262</v>
      </c>
      <c r="L7" s="64">
        <v>28</v>
      </c>
      <c r="M7" s="64">
        <v>5</v>
      </c>
      <c r="N7" s="64">
        <v>7</v>
      </c>
      <c r="O7" s="64">
        <v>10</v>
      </c>
      <c r="P7" s="64">
        <v>0</v>
      </c>
      <c r="Q7" s="93" t="s">
        <v>518</v>
      </c>
      <c r="R7" s="94">
        <v>3.1</v>
      </c>
      <c r="S7" s="95">
        <v>17.899999999999999</v>
      </c>
      <c r="T7" s="95">
        <v>70</v>
      </c>
      <c r="U7" s="95" t="s">
        <v>555</v>
      </c>
      <c r="V7" s="95">
        <v>996.3</v>
      </c>
      <c r="W7" s="96">
        <v>15.5</v>
      </c>
      <c r="X7" s="470">
        <v>8.6</v>
      </c>
      <c r="Y7" s="93">
        <v>5.3E-3</v>
      </c>
      <c r="Z7" s="118">
        <v>0.21</v>
      </c>
      <c r="AA7" s="118">
        <v>2</v>
      </c>
      <c r="AB7" s="119">
        <v>0.12</v>
      </c>
      <c r="AC7" s="118">
        <v>0.67</v>
      </c>
      <c r="AD7" s="118">
        <v>0.13</v>
      </c>
      <c r="AE7" s="118">
        <v>3.9E-2</v>
      </c>
      <c r="AF7" s="96">
        <v>0.11</v>
      </c>
      <c r="AG7" s="93">
        <v>230</v>
      </c>
      <c r="AH7" s="118">
        <v>120</v>
      </c>
      <c r="AI7" s="118" t="s">
        <v>443</v>
      </c>
      <c r="AJ7" s="118">
        <v>120</v>
      </c>
      <c r="AK7" s="118" t="s">
        <v>288</v>
      </c>
      <c r="AL7" s="118" t="s">
        <v>289</v>
      </c>
      <c r="AM7" s="118" t="s">
        <v>290</v>
      </c>
      <c r="AN7" s="118">
        <v>1.9</v>
      </c>
      <c r="AO7" s="118" t="s">
        <v>267</v>
      </c>
      <c r="AP7" s="118">
        <v>3.2</v>
      </c>
      <c r="AQ7" s="118">
        <v>90</v>
      </c>
      <c r="AR7" s="118">
        <v>0.55000000000000004</v>
      </c>
      <c r="AS7" s="118">
        <v>3.8</v>
      </c>
      <c r="AT7" s="118">
        <v>1.7</v>
      </c>
      <c r="AU7" s="118">
        <v>32</v>
      </c>
      <c r="AV7" s="118">
        <v>0.56000000000000005</v>
      </c>
      <c r="AW7" s="118">
        <v>0.47</v>
      </c>
      <c r="AX7" s="118">
        <v>0.35</v>
      </c>
      <c r="AY7" s="118" t="s">
        <v>291</v>
      </c>
      <c r="AZ7" s="118">
        <v>0.82</v>
      </c>
      <c r="BA7" s="118" t="s">
        <v>292</v>
      </c>
      <c r="BB7" s="118">
        <v>1.6</v>
      </c>
      <c r="BC7" s="118" t="s">
        <v>268</v>
      </c>
      <c r="BD7" s="118" t="s">
        <v>293</v>
      </c>
      <c r="BE7" s="118" t="s">
        <v>294</v>
      </c>
      <c r="BF7" s="95" t="s">
        <v>268</v>
      </c>
      <c r="BG7" s="95" t="s">
        <v>272</v>
      </c>
      <c r="BH7" s="95" t="s">
        <v>295</v>
      </c>
      <c r="BI7" s="95" t="s">
        <v>296</v>
      </c>
      <c r="BJ7" s="118">
        <v>4.4000000000000004</v>
      </c>
      <c r="BK7" s="138" t="s">
        <v>297</v>
      </c>
      <c r="BL7" s="137">
        <v>0.14000000000000001</v>
      </c>
      <c r="BM7" s="93" t="s">
        <v>298</v>
      </c>
      <c r="BN7" s="120">
        <v>0.3</v>
      </c>
      <c r="BO7" s="119">
        <v>0.53</v>
      </c>
      <c r="BP7" s="119">
        <v>0.3</v>
      </c>
      <c r="BQ7" s="119">
        <v>0.79</v>
      </c>
      <c r="BR7" s="118">
        <v>0.37</v>
      </c>
      <c r="BS7" s="95">
        <v>0.93</v>
      </c>
      <c r="BT7" s="95">
        <v>6.7000000000000004E-2</v>
      </c>
      <c r="BU7" s="136">
        <v>1.9</v>
      </c>
      <c r="BV7" s="136">
        <v>0.57999999999999996</v>
      </c>
      <c r="BW7" s="23">
        <v>1.5</v>
      </c>
      <c r="BX7" s="66"/>
    </row>
    <row r="8" spans="2:76" ht="20.100000000000001" customHeight="1">
      <c r="B8" s="24" t="s">
        <v>28</v>
      </c>
      <c r="C8" s="25" t="s">
        <v>182</v>
      </c>
      <c r="D8" s="75" t="s">
        <v>262</v>
      </c>
      <c r="E8" s="64">
        <v>28</v>
      </c>
      <c r="F8" s="64">
        <v>5</v>
      </c>
      <c r="G8" s="64">
        <v>7</v>
      </c>
      <c r="H8" s="64">
        <v>10</v>
      </c>
      <c r="I8" s="64">
        <v>0</v>
      </c>
      <c r="J8" s="64" t="s">
        <v>266</v>
      </c>
      <c r="K8" s="64" t="s">
        <v>262</v>
      </c>
      <c r="L8" s="64">
        <v>28</v>
      </c>
      <c r="M8" s="64">
        <v>5</v>
      </c>
      <c r="N8" s="64">
        <v>8</v>
      </c>
      <c r="O8" s="64">
        <v>10</v>
      </c>
      <c r="P8" s="64">
        <v>0</v>
      </c>
      <c r="Q8" s="97" t="s">
        <v>506</v>
      </c>
      <c r="R8" s="91">
        <v>2.2000000000000002</v>
      </c>
      <c r="S8" s="91">
        <v>19.8</v>
      </c>
      <c r="T8" s="91">
        <v>42</v>
      </c>
      <c r="U8" s="91" t="s">
        <v>555</v>
      </c>
      <c r="V8" s="91">
        <v>992.3</v>
      </c>
      <c r="W8" s="98">
        <v>25.1</v>
      </c>
      <c r="X8" s="471">
        <v>15.6</v>
      </c>
      <c r="Y8" s="97">
        <v>1.6E-2</v>
      </c>
      <c r="Z8" s="121">
        <v>0.31</v>
      </c>
      <c r="AA8" s="121">
        <v>3</v>
      </c>
      <c r="AB8" s="122">
        <v>5.8000000000000003E-2</v>
      </c>
      <c r="AC8" s="121">
        <v>1</v>
      </c>
      <c r="AD8" s="121">
        <v>0.18</v>
      </c>
      <c r="AE8" s="121">
        <v>2.8000000000000001E-2</v>
      </c>
      <c r="AF8" s="98">
        <v>0.2</v>
      </c>
      <c r="AG8" s="97">
        <v>95</v>
      </c>
      <c r="AH8" s="121">
        <v>520</v>
      </c>
      <c r="AI8" s="121" t="s">
        <v>443</v>
      </c>
      <c r="AJ8" s="121">
        <v>230</v>
      </c>
      <c r="AK8" s="121">
        <v>210</v>
      </c>
      <c r="AL8" s="121">
        <v>0.19</v>
      </c>
      <c r="AM8" s="121">
        <v>45</v>
      </c>
      <c r="AN8" s="121">
        <v>1.9</v>
      </c>
      <c r="AO8" s="121" t="s">
        <v>267</v>
      </c>
      <c r="AP8" s="121">
        <v>10</v>
      </c>
      <c r="AQ8" s="121">
        <v>410</v>
      </c>
      <c r="AR8" s="121">
        <v>0.15</v>
      </c>
      <c r="AS8" s="121">
        <v>2</v>
      </c>
      <c r="AT8" s="121">
        <v>3.2</v>
      </c>
      <c r="AU8" s="121">
        <v>20</v>
      </c>
      <c r="AV8" s="121">
        <v>1.2</v>
      </c>
      <c r="AW8" s="121">
        <v>1.3</v>
      </c>
      <c r="AX8" s="121">
        <v>1.1000000000000001</v>
      </c>
      <c r="AY8" s="121" t="s">
        <v>291</v>
      </c>
      <c r="AZ8" s="121">
        <v>1.8</v>
      </c>
      <c r="BA8" s="121">
        <v>0.11</v>
      </c>
      <c r="BB8" s="121">
        <v>6</v>
      </c>
      <c r="BC8" s="121">
        <v>0.34</v>
      </c>
      <c r="BD8" s="121">
        <v>1.1000000000000001</v>
      </c>
      <c r="BE8" s="121" t="s">
        <v>294</v>
      </c>
      <c r="BF8" s="91" t="s">
        <v>268</v>
      </c>
      <c r="BG8" s="91" t="s">
        <v>272</v>
      </c>
      <c r="BH8" s="91" t="s">
        <v>295</v>
      </c>
      <c r="BI8" s="91" t="s">
        <v>296</v>
      </c>
      <c r="BJ8" s="121">
        <v>6.6</v>
      </c>
      <c r="BK8" s="76" t="s">
        <v>297</v>
      </c>
      <c r="BL8" s="139">
        <v>0.15</v>
      </c>
      <c r="BM8" s="97" t="s">
        <v>298</v>
      </c>
      <c r="BN8" s="122">
        <v>0.36</v>
      </c>
      <c r="BO8" s="122">
        <v>0.5</v>
      </c>
      <c r="BP8" s="122">
        <v>0.24</v>
      </c>
      <c r="BQ8" s="122">
        <v>0.98</v>
      </c>
      <c r="BR8" s="121">
        <v>0.37</v>
      </c>
      <c r="BS8" s="91">
        <v>1.1000000000000001</v>
      </c>
      <c r="BT8" s="91">
        <v>0.11</v>
      </c>
      <c r="BU8" s="26">
        <v>2.1</v>
      </c>
      <c r="BV8" s="26">
        <v>0.6</v>
      </c>
      <c r="BW8" s="25">
        <v>1.5</v>
      </c>
      <c r="BX8" s="67"/>
    </row>
    <row r="9" spans="2:76" ht="20.100000000000001" customHeight="1" thickBot="1">
      <c r="B9" s="27" t="s">
        <v>28</v>
      </c>
      <c r="C9" s="58" t="s">
        <v>183</v>
      </c>
      <c r="D9" s="27" t="s">
        <v>262</v>
      </c>
      <c r="E9" s="63">
        <v>28</v>
      </c>
      <c r="F9" s="63">
        <v>5</v>
      </c>
      <c r="G9" s="63">
        <v>8</v>
      </c>
      <c r="H9" s="63">
        <v>10</v>
      </c>
      <c r="I9" s="63">
        <v>0</v>
      </c>
      <c r="J9" s="63" t="s">
        <v>266</v>
      </c>
      <c r="K9" s="63" t="s">
        <v>262</v>
      </c>
      <c r="L9" s="63">
        <v>28</v>
      </c>
      <c r="M9" s="63">
        <v>5</v>
      </c>
      <c r="N9" s="63">
        <v>9</v>
      </c>
      <c r="O9" s="63">
        <v>10</v>
      </c>
      <c r="P9" s="58">
        <v>0</v>
      </c>
      <c r="Q9" s="99" t="s">
        <v>518</v>
      </c>
      <c r="R9" s="92">
        <v>2.1</v>
      </c>
      <c r="S9" s="92">
        <v>19</v>
      </c>
      <c r="T9" s="92">
        <v>44</v>
      </c>
      <c r="U9" s="92" t="s">
        <v>555</v>
      </c>
      <c r="V9" s="92">
        <v>1001.5</v>
      </c>
      <c r="W9" s="100">
        <v>23.3</v>
      </c>
      <c r="X9" s="472">
        <v>20.7</v>
      </c>
      <c r="Y9" s="112">
        <v>5.0999999999999997E-2</v>
      </c>
      <c r="Z9" s="123">
        <v>0.59</v>
      </c>
      <c r="AA9" s="123">
        <v>2.1</v>
      </c>
      <c r="AB9" s="124">
        <v>0.12</v>
      </c>
      <c r="AC9" s="123">
        <v>0.71</v>
      </c>
      <c r="AD9" s="123">
        <v>0.17</v>
      </c>
      <c r="AE9" s="123">
        <v>3.7999999999999999E-2</v>
      </c>
      <c r="AF9" s="114">
        <v>0.16</v>
      </c>
      <c r="AG9" s="112">
        <v>200</v>
      </c>
      <c r="AH9" s="123">
        <v>790</v>
      </c>
      <c r="AI9" s="123" t="s">
        <v>443</v>
      </c>
      <c r="AJ9" s="123">
        <v>330</v>
      </c>
      <c r="AK9" s="123">
        <v>220</v>
      </c>
      <c r="AL9" s="123">
        <v>0.18</v>
      </c>
      <c r="AM9" s="123">
        <v>50</v>
      </c>
      <c r="AN9" s="123">
        <v>2.9</v>
      </c>
      <c r="AO9" s="123" t="s">
        <v>267</v>
      </c>
      <c r="AP9" s="123">
        <v>14</v>
      </c>
      <c r="AQ9" s="123">
        <v>660</v>
      </c>
      <c r="AR9" s="123">
        <v>0.23</v>
      </c>
      <c r="AS9" s="123">
        <v>25</v>
      </c>
      <c r="AT9" s="123">
        <v>2.2000000000000002</v>
      </c>
      <c r="AU9" s="123">
        <v>21</v>
      </c>
      <c r="AV9" s="123">
        <v>1.7</v>
      </c>
      <c r="AW9" s="123">
        <v>0.52</v>
      </c>
      <c r="AX9" s="123">
        <v>1.7</v>
      </c>
      <c r="AY9" s="123" t="s">
        <v>291</v>
      </c>
      <c r="AZ9" s="123">
        <v>1</v>
      </c>
      <c r="BA9" s="123">
        <v>0.16</v>
      </c>
      <c r="BB9" s="123">
        <v>8.1</v>
      </c>
      <c r="BC9" s="123">
        <v>0.5</v>
      </c>
      <c r="BD9" s="123">
        <v>1.1000000000000001</v>
      </c>
      <c r="BE9" s="123">
        <v>7.0999999999999994E-2</v>
      </c>
      <c r="BF9" s="113" t="s">
        <v>268</v>
      </c>
      <c r="BG9" s="113">
        <v>0.24</v>
      </c>
      <c r="BH9" s="113" t="s">
        <v>295</v>
      </c>
      <c r="BI9" s="113">
        <v>0.18</v>
      </c>
      <c r="BJ9" s="123">
        <v>7.4</v>
      </c>
      <c r="BK9" s="77" t="s">
        <v>297</v>
      </c>
      <c r="BL9" s="143">
        <v>0.2</v>
      </c>
      <c r="BM9" s="112" t="s">
        <v>298</v>
      </c>
      <c r="BN9" s="124">
        <v>0.45</v>
      </c>
      <c r="BO9" s="124">
        <v>0.69</v>
      </c>
      <c r="BP9" s="124">
        <v>0.44</v>
      </c>
      <c r="BQ9" s="124">
        <v>1.4</v>
      </c>
      <c r="BR9" s="123">
        <v>0.79</v>
      </c>
      <c r="BS9" s="113">
        <v>1.3</v>
      </c>
      <c r="BT9" s="113">
        <v>9.8000000000000004E-2</v>
      </c>
      <c r="BU9" s="29">
        <v>3</v>
      </c>
      <c r="BV9" s="29">
        <v>0.79</v>
      </c>
      <c r="BW9" s="28">
        <v>1.8</v>
      </c>
      <c r="BX9" s="68"/>
    </row>
    <row r="10" spans="2:76" ht="20.100000000000001" customHeight="1">
      <c r="B10" s="24" t="s">
        <v>169</v>
      </c>
      <c r="C10" s="57" t="s">
        <v>184</v>
      </c>
      <c r="D10" s="75" t="s">
        <v>262</v>
      </c>
      <c r="E10" s="64">
        <v>28</v>
      </c>
      <c r="F10" s="64">
        <v>5</v>
      </c>
      <c r="G10" s="64">
        <v>9</v>
      </c>
      <c r="H10" s="64">
        <v>10</v>
      </c>
      <c r="I10" s="64">
        <v>0</v>
      </c>
      <c r="J10" s="64" t="s">
        <v>266</v>
      </c>
      <c r="K10" s="64" t="s">
        <v>262</v>
      </c>
      <c r="L10" s="64">
        <v>28</v>
      </c>
      <c r="M10" s="64">
        <v>5</v>
      </c>
      <c r="N10" s="64">
        <v>10</v>
      </c>
      <c r="O10" s="64">
        <v>10</v>
      </c>
      <c r="P10" s="64">
        <v>0</v>
      </c>
      <c r="Q10" s="101" t="s">
        <v>518</v>
      </c>
      <c r="R10" s="102">
        <v>3.1</v>
      </c>
      <c r="S10" s="103">
        <v>17.600000000000001</v>
      </c>
      <c r="T10" s="103">
        <v>80</v>
      </c>
      <c r="U10" s="103">
        <v>18</v>
      </c>
      <c r="V10" s="104">
        <v>997</v>
      </c>
      <c r="W10" s="105">
        <v>10.199999999999999</v>
      </c>
      <c r="X10" s="473">
        <v>8.6999999999999993</v>
      </c>
      <c r="Y10" s="106">
        <v>2.9000000000000001E-2</v>
      </c>
      <c r="Z10" s="125">
        <v>0.28999999999999998</v>
      </c>
      <c r="AA10" s="125">
        <v>1.1000000000000001</v>
      </c>
      <c r="AB10" s="125">
        <v>8.2000000000000003E-2</v>
      </c>
      <c r="AC10" s="125">
        <v>0.37</v>
      </c>
      <c r="AD10" s="125">
        <v>9.6000000000000002E-2</v>
      </c>
      <c r="AE10" s="125">
        <v>1.6E-2</v>
      </c>
      <c r="AF10" s="108">
        <v>0.04</v>
      </c>
      <c r="AG10" s="106">
        <v>190</v>
      </c>
      <c r="AH10" s="125">
        <v>260</v>
      </c>
      <c r="AI10" s="125" t="s">
        <v>443</v>
      </c>
      <c r="AJ10" s="125">
        <v>170</v>
      </c>
      <c r="AK10" s="125" t="s">
        <v>288</v>
      </c>
      <c r="AL10" s="125" t="s">
        <v>289</v>
      </c>
      <c r="AM10" s="125">
        <v>12</v>
      </c>
      <c r="AN10" s="125">
        <v>0.9</v>
      </c>
      <c r="AO10" s="125" t="s">
        <v>267</v>
      </c>
      <c r="AP10" s="125">
        <v>3.7</v>
      </c>
      <c r="AQ10" s="125">
        <v>140</v>
      </c>
      <c r="AR10" s="125" t="s">
        <v>299</v>
      </c>
      <c r="AS10" s="125">
        <v>1.1000000000000001</v>
      </c>
      <c r="AT10" s="125">
        <v>1.2</v>
      </c>
      <c r="AU10" s="125">
        <v>10</v>
      </c>
      <c r="AV10" s="125">
        <v>0.5</v>
      </c>
      <c r="AW10" s="125" t="s">
        <v>300</v>
      </c>
      <c r="AX10" s="125">
        <v>0.53</v>
      </c>
      <c r="AY10" s="125" t="s">
        <v>291</v>
      </c>
      <c r="AZ10" s="125">
        <v>0.61</v>
      </c>
      <c r="BA10" s="125" t="s">
        <v>292</v>
      </c>
      <c r="BB10" s="125">
        <v>2.2999999999999998</v>
      </c>
      <c r="BC10" s="125">
        <v>0.13</v>
      </c>
      <c r="BD10" s="125">
        <v>0.22</v>
      </c>
      <c r="BE10" s="125" t="s">
        <v>294</v>
      </c>
      <c r="BF10" s="107" t="s">
        <v>268</v>
      </c>
      <c r="BG10" s="107" t="s">
        <v>272</v>
      </c>
      <c r="BH10" s="107" t="s">
        <v>295</v>
      </c>
      <c r="BI10" s="107" t="s">
        <v>296</v>
      </c>
      <c r="BJ10" s="125">
        <v>2.2999999999999998</v>
      </c>
      <c r="BK10" s="78" t="s">
        <v>297</v>
      </c>
      <c r="BL10" s="141" t="s">
        <v>296</v>
      </c>
      <c r="BM10" s="106" t="s">
        <v>298</v>
      </c>
      <c r="BN10" s="120">
        <v>0.15</v>
      </c>
      <c r="BO10" s="120">
        <v>0.39</v>
      </c>
      <c r="BP10" s="120">
        <v>0.25</v>
      </c>
      <c r="BQ10" s="120">
        <v>0.68</v>
      </c>
      <c r="BR10" s="125">
        <v>0.33</v>
      </c>
      <c r="BS10" s="107">
        <v>0.71</v>
      </c>
      <c r="BT10" s="107">
        <v>8.5000000000000006E-2</v>
      </c>
      <c r="BU10" s="32">
        <v>1.5</v>
      </c>
      <c r="BV10" s="32">
        <v>0.45</v>
      </c>
      <c r="BW10" s="31">
        <v>0.9</v>
      </c>
      <c r="BX10" s="69"/>
    </row>
    <row r="11" spans="2:76" ht="20.100000000000001" customHeight="1">
      <c r="B11" s="24" t="s">
        <v>193</v>
      </c>
      <c r="C11" s="25" t="s">
        <v>185</v>
      </c>
      <c r="D11" s="75" t="s">
        <v>262</v>
      </c>
      <c r="E11" s="64">
        <v>28</v>
      </c>
      <c r="F11" s="64">
        <v>5</v>
      </c>
      <c r="G11" s="64">
        <v>10</v>
      </c>
      <c r="H11" s="64">
        <v>10</v>
      </c>
      <c r="I11" s="64">
        <v>0</v>
      </c>
      <c r="J11" s="64" t="s">
        <v>266</v>
      </c>
      <c r="K11" s="64" t="s">
        <v>262</v>
      </c>
      <c r="L11" s="64">
        <v>28</v>
      </c>
      <c r="M11" s="64">
        <v>5</v>
      </c>
      <c r="N11" s="64">
        <v>11</v>
      </c>
      <c r="O11" s="64">
        <v>10</v>
      </c>
      <c r="P11" s="64">
        <v>0</v>
      </c>
      <c r="Q11" s="106" t="s">
        <v>498</v>
      </c>
      <c r="R11" s="107">
        <v>2.1</v>
      </c>
      <c r="S11" s="107">
        <v>17</v>
      </c>
      <c r="T11" s="107">
        <v>86</v>
      </c>
      <c r="U11" s="107">
        <v>13</v>
      </c>
      <c r="V11" s="107">
        <v>988.1</v>
      </c>
      <c r="W11" s="108">
        <v>9.6</v>
      </c>
      <c r="X11" s="473">
        <v>3.6</v>
      </c>
      <c r="Y11" s="106" t="s">
        <v>301</v>
      </c>
      <c r="Z11" s="125">
        <v>0.33</v>
      </c>
      <c r="AA11" s="125">
        <v>0.55000000000000004</v>
      </c>
      <c r="AB11" s="120" t="s">
        <v>302</v>
      </c>
      <c r="AC11" s="125">
        <v>0.34</v>
      </c>
      <c r="AD11" s="125">
        <v>5.8999999999999997E-2</v>
      </c>
      <c r="AE11" s="125" t="s">
        <v>303</v>
      </c>
      <c r="AF11" s="108" t="s">
        <v>304</v>
      </c>
      <c r="AG11" s="106" t="s">
        <v>305</v>
      </c>
      <c r="AH11" s="125" t="s">
        <v>306</v>
      </c>
      <c r="AI11" s="125" t="s">
        <v>443</v>
      </c>
      <c r="AJ11" s="125" t="s">
        <v>307</v>
      </c>
      <c r="AK11" s="125" t="s">
        <v>288</v>
      </c>
      <c r="AL11" s="125" t="s">
        <v>289</v>
      </c>
      <c r="AM11" s="125" t="s">
        <v>290</v>
      </c>
      <c r="AN11" s="125">
        <v>0.13</v>
      </c>
      <c r="AO11" s="125" t="s">
        <v>267</v>
      </c>
      <c r="AP11" s="125" t="s">
        <v>308</v>
      </c>
      <c r="AQ11" s="125" t="s">
        <v>309</v>
      </c>
      <c r="AR11" s="125" t="s">
        <v>299</v>
      </c>
      <c r="AS11" s="125" t="s">
        <v>310</v>
      </c>
      <c r="AT11" s="125" t="s">
        <v>311</v>
      </c>
      <c r="AU11" s="125" t="s">
        <v>312</v>
      </c>
      <c r="AV11" s="125">
        <v>0.15</v>
      </c>
      <c r="AW11" s="125" t="s">
        <v>300</v>
      </c>
      <c r="AX11" s="125" t="s">
        <v>313</v>
      </c>
      <c r="AY11" s="125" t="s">
        <v>291</v>
      </c>
      <c r="AZ11" s="125">
        <v>0.82</v>
      </c>
      <c r="BA11" s="125" t="s">
        <v>292</v>
      </c>
      <c r="BB11" s="125" t="s">
        <v>295</v>
      </c>
      <c r="BC11" s="125" t="s">
        <v>268</v>
      </c>
      <c r="BD11" s="125" t="s">
        <v>293</v>
      </c>
      <c r="BE11" s="125" t="s">
        <v>294</v>
      </c>
      <c r="BF11" s="107" t="s">
        <v>268</v>
      </c>
      <c r="BG11" s="107" t="s">
        <v>272</v>
      </c>
      <c r="BH11" s="107" t="s">
        <v>295</v>
      </c>
      <c r="BI11" s="107" t="s">
        <v>296</v>
      </c>
      <c r="BJ11" s="125">
        <v>0.56999999999999995</v>
      </c>
      <c r="BK11" s="78" t="s">
        <v>297</v>
      </c>
      <c r="BL11" s="141" t="s">
        <v>296</v>
      </c>
      <c r="BM11" s="106" t="s">
        <v>298</v>
      </c>
      <c r="BN11" s="120">
        <v>0.19</v>
      </c>
      <c r="BO11" s="120">
        <v>0.27</v>
      </c>
      <c r="BP11" s="120">
        <v>0.15</v>
      </c>
      <c r="BQ11" s="120">
        <v>0.37</v>
      </c>
      <c r="BR11" s="125">
        <v>0.18</v>
      </c>
      <c r="BS11" s="107">
        <v>0.4</v>
      </c>
      <c r="BT11" s="107">
        <v>0.12</v>
      </c>
      <c r="BU11" s="32">
        <v>0.98</v>
      </c>
      <c r="BV11" s="32">
        <v>0.33</v>
      </c>
      <c r="BW11" s="31">
        <v>0.57999999999999996</v>
      </c>
      <c r="BX11" s="69"/>
    </row>
    <row r="12" spans="2:76" ht="20.100000000000001" customHeight="1">
      <c r="B12" s="24" t="s">
        <v>169</v>
      </c>
      <c r="C12" s="31" t="s">
        <v>194</v>
      </c>
      <c r="D12" s="75" t="s">
        <v>262</v>
      </c>
      <c r="E12" s="64">
        <v>28</v>
      </c>
      <c r="F12" s="64">
        <v>5</v>
      </c>
      <c r="G12" s="64">
        <v>11</v>
      </c>
      <c r="H12" s="64">
        <v>10</v>
      </c>
      <c r="I12" s="64">
        <v>0</v>
      </c>
      <c r="J12" s="64" t="s">
        <v>266</v>
      </c>
      <c r="K12" s="64" t="s">
        <v>262</v>
      </c>
      <c r="L12" s="64">
        <v>28</v>
      </c>
      <c r="M12" s="64">
        <v>5</v>
      </c>
      <c r="N12" s="64">
        <v>12</v>
      </c>
      <c r="O12" s="64">
        <v>10</v>
      </c>
      <c r="P12" s="64">
        <v>0</v>
      </c>
      <c r="Q12" s="106" t="s">
        <v>498</v>
      </c>
      <c r="R12" s="107">
        <v>1.7</v>
      </c>
      <c r="S12" s="107">
        <v>17.2</v>
      </c>
      <c r="T12" s="107">
        <v>83</v>
      </c>
      <c r="U12" s="107">
        <v>0.5</v>
      </c>
      <c r="V12" s="107">
        <v>987.6</v>
      </c>
      <c r="W12" s="108">
        <v>11.2</v>
      </c>
      <c r="X12" s="473">
        <v>5.0999999999999996</v>
      </c>
      <c r="Y12" s="106" t="s">
        <v>301</v>
      </c>
      <c r="Z12" s="125">
        <v>0.12</v>
      </c>
      <c r="AA12" s="125">
        <v>0.48</v>
      </c>
      <c r="AB12" s="120" t="s">
        <v>302</v>
      </c>
      <c r="AC12" s="125">
        <v>0.23</v>
      </c>
      <c r="AD12" s="125">
        <v>5.3999999999999999E-2</v>
      </c>
      <c r="AE12" s="125" t="s">
        <v>303</v>
      </c>
      <c r="AF12" s="108" t="s">
        <v>304</v>
      </c>
      <c r="AG12" s="106">
        <v>110</v>
      </c>
      <c r="AH12" s="125">
        <v>35</v>
      </c>
      <c r="AI12" s="125" t="s">
        <v>443</v>
      </c>
      <c r="AJ12" s="125">
        <v>78</v>
      </c>
      <c r="AK12" s="125" t="s">
        <v>288</v>
      </c>
      <c r="AL12" s="125" t="s">
        <v>289</v>
      </c>
      <c r="AM12" s="125" t="s">
        <v>290</v>
      </c>
      <c r="AN12" s="125">
        <v>0.18</v>
      </c>
      <c r="AO12" s="125" t="s">
        <v>267</v>
      </c>
      <c r="AP12" s="125">
        <v>1.4</v>
      </c>
      <c r="AQ12" s="125">
        <v>89</v>
      </c>
      <c r="AR12" s="125" t="s">
        <v>299</v>
      </c>
      <c r="AS12" s="125">
        <v>2.4</v>
      </c>
      <c r="AT12" s="125">
        <v>2.1</v>
      </c>
      <c r="AU12" s="125">
        <v>14</v>
      </c>
      <c r="AV12" s="125" t="s">
        <v>271</v>
      </c>
      <c r="AW12" s="125" t="s">
        <v>300</v>
      </c>
      <c r="AX12" s="125">
        <v>0.12</v>
      </c>
      <c r="AY12" s="125" t="s">
        <v>291</v>
      </c>
      <c r="AZ12" s="125">
        <v>2.2999999999999998</v>
      </c>
      <c r="BA12" s="125" t="s">
        <v>292</v>
      </c>
      <c r="BB12" s="125">
        <v>2</v>
      </c>
      <c r="BC12" s="125" t="s">
        <v>268</v>
      </c>
      <c r="BD12" s="125" t="s">
        <v>293</v>
      </c>
      <c r="BE12" s="125" t="s">
        <v>294</v>
      </c>
      <c r="BF12" s="107" t="s">
        <v>268</v>
      </c>
      <c r="BG12" s="107" t="s">
        <v>272</v>
      </c>
      <c r="BH12" s="107" t="s">
        <v>295</v>
      </c>
      <c r="BI12" s="107" t="s">
        <v>296</v>
      </c>
      <c r="BJ12" s="125">
        <v>5</v>
      </c>
      <c r="BK12" s="78" t="s">
        <v>297</v>
      </c>
      <c r="BL12" s="141" t="s">
        <v>296</v>
      </c>
      <c r="BM12" s="106" t="s">
        <v>298</v>
      </c>
      <c r="BN12" s="120">
        <v>0.31</v>
      </c>
      <c r="BO12" s="120">
        <v>0.42</v>
      </c>
      <c r="BP12" s="120">
        <v>0.32</v>
      </c>
      <c r="BQ12" s="120">
        <v>0.69</v>
      </c>
      <c r="BR12" s="125">
        <v>0.33</v>
      </c>
      <c r="BS12" s="107">
        <v>0.87</v>
      </c>
      <c r="BT12" s="107">
        <v>0.15</v>
      </c>
      <c r="BU12" s="32">
        <v>1.7</v>
      </c>
      <c r="BV12" s="32">
        <v>0.66</v>
      </c>
      <c r="BW12" s="31">
        <v>0.92</v>
      </c>
      <c r="BX12" s="69"/>
    </row>
    <row r="13" spans="2:76" ht="20.100000000000001" customHeight="1">
      <c r="B13" s="24" t="s">
        <v>169</v>
      </c>
      <c r="C13" s="55" t="s">
        <v>221</v>
      </c>
      <c r="D13" s="75" t="s">
        <v>262</v>
      </c>
      <c r="E13" s="64">
        <v>28</v>
      </c>
      <c r="F13" s="64">
        <v>5</v>
      </c>
      <c r="G13" s="64">
        <v>12</v>
      </c>
      <c r="H13" s="64">
        <v>10</v>
      </c>
      <c r="I13" s="64">
        <v>0</v>
      </c>
      <c r="J13" s="64" t="s">
        <v>266</v>
      </c>
      <c r="K13" s="64" t="s">
        <v>262</v>
      </c>
      <c r="L13" s="64">
        <v>28</v>
      </c>
      <c r="M13" s="64">
        <v>5</v>
      </c>
      <c r="N13" s="64">
        <v>13</v>
      </c>
      <c r="O13" s="64">
        <v>10</v>
      </c>
      <c r="P13" s="64">
        <v>0</v>
      </c>
      <c r="Q13" s="109" t="s">
        <v>518</v>
      </c>
      <c r="R13" s="110">
        <v>1.7</v>
      </c>
      <c r="S13" s="110">
        <v>18.399999999999999</v>
      </c>
      <c r="T13" s="110">
        <v>62</v>
      </c>
      <c r="U13" s="110" t="s">
        <v>555</v>
      </c>
      <c r="V13" s="110">
        <v>1001.4</v>
      </c>
      <c r="W13" s="111">
        <v>26.4</v>
      </c>
      <c r="X13" s="471">
        <v>7</v>
      </c>
      <c r="Y13" s="97">
        <v>4.4999999999999997E-3</v>
      </c>
      <c r="Z13" s="121">
        <v>0.16</v>
      </c>
      <c r="AA13" s="121">
        <v>0.93</v>
      </c>
      <c r="AB13" s="122">
        <v>4.3999999999999997E-2</v>
      </c>
      <c r="AC13" s="121">
        <v>0.35</v>
      </c>
      <c r="AD13" s="121">
        <v>9.6000000000000002E-2</v>
      </c>
      <c r="AE13" s="121">
        <v>5.5999999999999999E-3</v>
      </c>
      <c r="AF13" s="98">
        <v>5.6000000000000001E-2</v>
      </c>
      <c r="AG13" s="97" t="s">
        <v>305</v>
      </c>
      <c r="AH13" s="121">
        <v>22</v>
      </c>
      <c r="AI13" s="121" t="s">
        <v>443</v>
      </c>
      <c r="AJ13" s="121" t="s">
        <v>307</v>
      </c>
      <c r="AK13" s="121" t="s">
        <v>288</v>
      </c>
      <c r="AL13" s="121" t="s">
        <v>289</v>
      </c>
      <c r="AM13" s="121" t="s">
        <v>290</v>
      </c>
      <c r="AN13" s="121">
        <v>1.1000000000000001</v>
      </c>
      <c r="AO13" s="121" t="s">
        <v>267</v>
      </c>
      <c r="AP13" s="121">
        <v>1.4</v>
      </c>
      <c r="AQ13" s="121">
        <v>46</v>
      </c>
      <c r="AR13" s="121" t="s">
        <v>299</v>
      </c>
      <c r="AS13" s="121" t="s">
        <v>310</v>
      </c>
      <c r="AT13" s="121">
        <v>1.8</v>
      </c>
      <c r="AU13" s="121" t="s">
        <v>312</v>
      </c>
      <c r="AV13" s="121">
        <v>0.52</v>
      </c>
      <c r="AW13" s="121" t="s">
        <v>300</v>
      </c>
      <c r="AX13" s="121" t="s">
        <v>313</v>
      </c>
      <c r="AY13" s="121" t="s">
        <v>291</v>
      </c>
      <c r="AZ13" s="121">
        <v>0.47</v>
      </c>
      <c r="BA13" s="121" t="s">
        <v>292</v>
      </c>
      <c r="BB13" s="121">
        <v>0.45</v>
      </c>
      <c r="BC13" s="121" t="s">
        <v>268</v>
      </c>
      <c r="BD13" s="121" t="s">
        <v>293</v>
      </c>
      <c r="BE13" s="121" t="s">
        <v>294</v>
      </c>
      <c r="BF13" s="91" t="s">
        <v>268</v>
      </c>
      <c r="BG13" s="91" t="s">
        <v>272</v>
      </c>
      <c r="BH13" s="91" t="s">
        <v>295</v>
      </c>
      <c r="BI13" s="91" t="s">
        <v>296</v>
      </c>
      <c r="BJ13" s="121">
        <v>2.2000000000000002</v>
      </c>
      <c r="BK13" s="76" t="s">
        <v>297</v>
      </c>
      <c r="BL13" s="139" t="s">
        <v>296</v>
      </c>
      <c r="BM13" s="97" t="s">
        <v>298</v>
      </c>
      <c r="BN13" s="122">
        <v>0.32</v>
      </c>
      <c r="BO13" s="122">
        <v>0.52</v>
      </c>
      <c r="BP13" s="122">
        <v>0.32</v>
      </c>
      <c r="BQ13" s="122">
        <v>0.75</v>
      </c>
      <c r="BR13" s="121">
        <v>0.36</v>
      </c>
      <c r="BS13" s="91">
        <v>0.86</v>
      </c>
      <c r="BT13" s="91">
        <v>0.12</v>
      </c>
      <c r="BU13" s="26">
        <v>1.9</v>
      </c>
      <c r="BV13" s="26">
        <v>0.59</v>
      </c>
      <c r="BW13" s="25">
        <v>1</v>
      </c>
      <c r="BX13" s="67"/>
    </row>
    <row r="14" spans="2:76" ht="20.100000000000001" customHeight="1">
      <c r="B14" s="24" t="s">
        <v>169</v>
      </c>
      <c r="C14" s="25" t="s">
        <v>186</v>
      </c>
      <c r="D14" s="76" t="s">
        <v>262</v>
      </c>
      <c r="E14" s="26">
        <v>28</v>
      </c>
      <c r="F14" s="26">
        <v>5</v>
      </c>
      <c r="G14" s="26">
        <v>13</v>
      </c>
      <c r="H14" s="26">
        <v>10</v>
      </c>
      <c r="I14" s="26">
        <v>0</v>
      </c>
      <c r="J14" s="26" t="s">
        <v>266</v>
      </c>
      <c r="K14" s="26" t="s">
        <v>262</v>
      </c>
      <c r="L14" s="26">
        <v>28</v>
      </c>
      <c r="M14" s="26">
        <v>5</v>
      </c>
      <c r="N14" s="26">
        <v>14</v>
      </c>
      <c r="O14" s="26">
        <v>10</v>
      </c>
      <c r="P14" s="26">
        <v>0</v>
      </c>
      <c r="Q14" s="97" t="s">
        <v>515</v>
      </c>
      <c r="R14" s="91">
        <v>2</v>
      </c>
      <c r="S14" s="91">
        <v>20.9</v>
      </c>
      <c r="T14" s="91">
        <v>55</v>
      </c>
      <c r="U14" s="91" t="s">
        <v>555</v>
      </c>
      <c r="V14" s="91">
        <v>1003.3</v>
      </c>
      <c r="W14" s="98">
        <v>23.2</v>
      </c>
      <c r="X14" s="471">
        <v>14</v>
      </c>
      <c r="Y14" s="97" t="s">
        <v>301</v>
      </c>
      <c r="Z14" s="121">
        <v>0.21</v>
      </c>
      <c r="AA14" s="121">
        <v>3.3</v>
      </c>
      <c r="AB14" s="122">
        <v>7.2999999999999995E-2</v>
      </c>
      <c r="AC14" s="121">
        <v>1.2</v>
      </c>
      <c r="AD14" s="121">
        <v>0.19</v>
      </c>
      <c r="AE14" s="121">
        <v>8.6E-3</v>
      </c>
      <c r="AF14" s="98">
        <v>7.1999999999999995E-2</v>
      </c>
      <c r="AG14" s="97">
        <v>110</v>
      </c>
      <c r="AH14" s="121">
        <v>28</v>
      </c>
      <c r="AI14" s="121" t="s">
        <v>443</v>
      </c>
      <c r="AJ14" s="121">
        <v>34</v>
      </c>
      <c r="AK14" s="121" t="s">
        <v>288</v>
      </c>
      <c r="AL14" s="121" t="s">
        <v>289</v>
      </c>
      <c r="AM14" s="121" t="s">
        <v>290</v>
      </c>
      <c r="AN14" s="121">
        <v>1.6</v>
      </c>
      <c r="AO14" s="121" t="s">
        <v>267</v>
      </c>
      <c r="AP14" s="121">
        <v>1.9</v>
      </c>
      <c r="AQ14" s="121">
        <v>45</v>
      </c>
      <c r="AR14" s="121" t="s">
        <v>299</v>
      </c>
      <c r="AS14" s="121" t="s">
        <v>310</v>
      </c>
      <c r="AT14" s="121" t="s">
        <v>311</v>
      </c>
      <c r="AU14" s="121">
        <v>10</v>
      </c>
      <c r="AV14" s="121">
        <v>0.34</v>
      </c>
      <c r="AW14" s="121">
        <v>1.1000000000000001</v>
      </c>
      <c r="AX14" s="121">
        <v>0.12</v>
      </c>
      <c r="AY14" s="121" t="s">
        <v>291</v>
      </c>
      <c r="AZ14" s="121">
        <v>0.53</v>
      </c>
      <c r="BA14" s="121" t="s">
        <v>292</v>
      </c>
      <c r="BB14" s="121">
        <v>0.69</v>
      </c>
      <c r="BC14" s="121" t="s">
        <v>268</v>
      </c>
      <c r="BD14" s="121" t="s">
        <v>293</v>
      </c>
      <c r="BE14" s="121" t="s">
        <v>294</v>
      </c>
      <c r="BF14" s="91" t="s">
        <v>268</v>
      </c>
      <c r="BG14" s="91" t="s">
        <v>272</v>
      </c>
      <c r="BH14" s="91" t="s">
        <v>295</v>
      </c>
      <c r="BI14" s="91" t="s">
        <v>296</v>
      </c>
      <c r="BJ14" s="121">
        <v>2.2999999999999998</v>
      </c>
      <c r="BK14" s="76" t="s">
        <v>297</v>
      </c>
      <c r="BL14" s="139" t="s">
        <v>296</v>
      </c>
      <c r="BM14" s="97" t="s">
        <v>298</v>
      </c>
      <c r="BN14" s="122">
        <v>0.55000000000000004</v>
      </c>
      <c r="BO14" s="122">
        <v>0.68</v>
      </c>
      <c r="BP14" s="122">
        <v>0.37</v>
      </c>
      <c r="BQ14" s="122">
        <v>1.4</v>
      </c>
      <c r="BR14" s="121">
        <v>0.65</v>
      </c>
      <c r="BS14" s="91">
        <v>1.4</v>
      </c>
      <c r="BT14" s="91">
        <v>0.14000000000000001</v>
      </c>
      <c r="BU14" s="26">
        <v>3</v>
      </c>
      <c r="BV14" s="26">
        <v>0.79</v>
      </c>
      <c r="BW14" s="25">
        <v>2.1</v>
      </c>
      <c r="BX14" s="67"/>
    </row>
    <row r="15" spans="2:76" ht="20.100000000000001" customHeight="1">
      <c r="B15" s="24" t="s">
        <v>169</v>
      </c>
      <c r="C15" s="25" t="s">
        <v>187</v>
      </c>
      <c r="D15" s="76" t="s">
        <v>262</v>
      </c>
      <c r="E15" s="26">
        <v>28</v>
      </c>
      <c r="F15" s="26">
        <v>5</v>
      </c>
      <c r="G15" s="26">
        <v>14</v>
      </c>
      <c r="H15" s="26">
        <v>10</v>
      </c>
      <c r="I15" s="26">
        <v>0</v>
      </c>
      <c r="J15" s="26" t="s">
        <v>266</v>
      </c>
      <c r="K15" s="26" t="s">
        <v>262</v>
      </c>
      <c r="L15" s="26">
        <v>28</v>
      </c>
      <c r="M15" s="26">
        <v>5</v>
      </c>
      <c r="N15" s="26">
        <v>15</v>
      </c>
      <c r="O15" s="26">
        <v>10</v>
      </c>
      <c r="P15" s="26">
        <v>0</v>
      </c>
      <c r="Q15" s="97" t="s">
        <v>530</v>
      </c>
      <c r="R15" s="91">
        <v>2.2999999999999998</v>
      </c>
      <c r="S15" s="91">
        <v>16.7</v>
      </c>
      <c r="T15" s="91">
        <v>52</v>
      </c>
      <c r="U15" s="91" t="s">
        <v>555</v>
      </c>
      <c r="V15" s="91">
        <v>1007.3</v>
      </c>
      <c r="W15" s="98">
        <v>25.4</v>
      </c>
      <c r="X15" s="471">
        <v>12.5</v>
      </c>
      <c r="Y15" s="97" t="s">
        <v>301</v>
      </c>
      <c r="Z15" s="121">
        <v>0.37</v>
      </c>
      <c r="AA15" s="121">
        <v>3.3</v>
      </c>
      <c r="AB15" s="122">
        <v>0.27</v>
      </c>
      <c r="AC15" s="121">
        <v>1.1000000000000001</v>
      </c>
      <c r="AD15" s="121">
        <v>0.16</v>
      </c>
      <c r="AE15" s="121">
        <v>3.5999999999999997E-2</v>
      </c>
      <c r="AF15" s="98">
        <v>4.8000000000000001E-2</v>
      </c>
      <c r="AG15" s="97">
        <v>290</v>
      </c>
      <c r="AH15" s="121">
        <v>85</v>
      </c>
      <c r="AI15" s="121" t="s">
        <v>443</v>
      </c>
      <c r="AJ15" s="121">
        <v>57</v>
      </c>
      <c r="AK15" s="121" t="s">
        <v>288</v>
      </c>
      <c r="AL15" s="121" t="s">
        <v>289</v>
      </c>
      <c r="AM15" s="121" t="s">
        <v>290</v>
      </c>
      <c r="AN15" s="121">
        <v>1.6</v>
      </c>
      <c r="AO15" s="121" t="s">
        <v>267</v>
      </c>
      <c r="AP15" s="121">
        <v>1.7</v>
      </c>
      <c r="AQ15" s="121">
        <v>38</v>
      </c>
      <c r="AR15" s="121" t="s">
        <v>299</v>
      </c>
      <c r="AS15" s="121" t="s">
        <v>310</v>
      </c>
      <c r="AT15" s="121">
        <v>3</v>
      </c>
      <c r="AU15" s="121">
        <v>9</v>
      </c>
      <c r="AV15" s="121">
        <v>1.9</v>
      </c>
      <c r="AW15" s="121">
        <v>0.62</v>
      </c>
      <c r="AX15" s="121">
        <v>0.18</v>
      </c>
      <c r="AY15" s="121" t="s">
        <v>291</v>
      </c>
      <c r="AZ15" s="121">
        <v>0.91</v>
      </c>
      <c r="BA15" s="121" t="s">
        <v>292</v>
      </c>
      <c r="BB15" s="121">
        <v>0.95</v>
      </c>
      <c r="BC15" s="121" t="s">
        <v>268</v>
      </c>
      <c r="BD15" s="121" t="s">
        <v>293</v>
      </c>
      <c r="BE15" s="121" t="s">
        <v>294</v>
      </c>
      <c r="BF15" s="91" t="s">
        <v>268</v>
      </c>
      <c r="BG15" s="91" t="s">
        <v>272</v>
      </c>
      <c r="BH15" s="91" t="s">
        <v>295</v>
      </c>
      <c r="BI15" s="91" t="s">
        <v>296</v>
      </c>
      <c r="BJ15" s="121">
        <v>4.5999999999999996</v>
      </c>
      <c r="BK15" s="76" t="s">
        <v>297</v>
      </c>
      <c r="BL15" s="139">
        <v>0.31</v>
      </c>
      <c r="BM15" s="97" t="s">
        <v>298</v>
      </c>
      <c r="BN15" s="122">
        <v>0.3</v>
      </c>
      <c r="BO15" s="122">
        <v>0.54</v>
      </c>
      <c r="BP15" s="122">
        <v>0.31</v>
      </c>
      <c r="BQ15" s="122">
        <v>1</v>
      </c>
      <c r="BR15" s="121">
        <v>0.41</v>
      </c>
      <c r="BS15" s="91">
        <v>0.98</v>
      </c>
      <c r="BT15" s="91">
        <v>0.11</v>
      </c>
      <c r="BU15" s="26">
        <v>2.2000000000000002</v>
      </c>
      <c r="BV15" s="26">
        <v>0.5</v>
      </c>
      <c r="BW15" s="25">
        <v>1.6</v>
      </c>
      <c r="BX15" s="67"/>
    </row>
    <row r="16" spans="2:76" ht="20.100000000000001" customHeight="1" thickBot="1">
      <c r="B16" s="27" t="s">
        <v>169</v>
      </c>
      <c r="C16" s="28" t="s">
        <v>188</v>
      </c>
      <c r="D16" s="77" t="s">
        <v>262</v>
      </c>
      <c r="E16" s="29">
        <v>28</v>
      </c>
      <c r="F16" s="29">
        <v>5</v>
      </c>
      <c r="G16" s="29">
        <v>15</v>
      </c>
      <c r="H16" s="29">
        <v>10</v>
      </c>
      <c r="I16" s="29">
        <v>0</v>
      </c>
      <c r="J16" s="29" t="s">
        <v>266</v>
      </c>
      <c r="K16" s="29" t="s">
        <v>262</v>
      </c>
      <c r="L16" s="29">
        <v>28</v>
      </c>
      <c r="M16" s="29">
        <v>5</v>
      </c>
      <c r="N16" s="29">
        <v>16</v>
      </c>
      <c r="O16" s="29">
        <v>10</v>
      </c>
      <c r="P16" s="29">
        <v>0</v>
      </c>
      <c r="Q16" s="112" t="s">
        <v>530</v>
      </c>
      <c r="R16" s="113">
        <v>1.7</v>
      </c>
      <c r="S16" s="113">
        <v>16</v>
      </c>
      <c r="T16" s="113">
        <v>67</v>
      </c>
      <c r="U16" s="113" t="s">
        <v>555</v>
      </c>
      <c r="V16" s="113">
        <v>1002.5</v>
      </c>
      <c r="W16" s="114">
        <v>22.8</v>
      </c>
      <c r="X16" s="472">
        <v>12</v>
      </c>
      <c r="Y16" s="112">
        <v>1.4999999999999999E-2</v>
      </c>
      <c r="Z16" s="123">
        <v>0.32</v>
      </c>
      <c r="AA16" s="123">
        <v>3.4</v>
      </c>
      <c r="AB16" s="124">
        <v>0.15</v>
      </c>
      <c r="AC16" s="123">
        <v>1.2</v>
      </c>
      <c r="AD16" s="123">
        <v>0.18</v>
      </c>
      <c r="AE16" s="123">
        <v>2.1999999999999999E-2</v>
      </c>
      <c r="AF16" s="114">
        <v>4.7E-2</v>
      </c>
      <c r="AG16" s="112">
        <v>300</v>
      </c>
      <c r="AH16" s="123">
        <v>24</v>
      </c>
      <c r="AI16" s="123" t="s">
        <v>443</v>
      </c>
      <c r="AJ16" s="123">
        <v>110</v>
      </c>
      <c r="AK16" s="123" t="s">
        <v>288</v>
      </c>
      <c r="AL16" s="123" t="s">
        <v>289</v>
      </c>
      <c r="AM16" s="123" t="s">
        <v>290</v>
      </c>
      <c r="AN16" s="123">
        <v>1.5</v>
      </c>
      <c r="AO16" s="123" t="s">
        <v>267</v>
      </c>
      <c r="AP16" s="123">
        <v>0.93</v>
      </c>
      <c r="AQ16" s="123">
        <v>15</v>
      </c>
      <c r="AR16" s="123" t="s">
        <v>299</v>
      </c>
      <c r="AS16" s="123" t="s">
        <v>310</v>
      </c>
      <c r="AT16" s="123">
        <v>1.2</v>
      </c>
      <c r="AU16" s="123" t="s">
        <v>312</v>
      </c>
      <c r="AV16" s="123">
        <v>0.86</v>
      </c>
      <c r="AW16" s="123">
        <v>1.1000000000000001</v>
      </c>
      <c r="AX16" s="123">
        <v>0.19</v>
      </c>
      <c r="AY16" s="123" t="s">
        <v>291</v>
      </c>
      <c r="AZ16" s="123">
        <v>0.27</v>
      </c>
      <c r="BA16" s="123" t="s">
        <v>292</v>
      </c>
      <c r="BB16" s="123">
        <v>0.43</v>
      </c>
      <c r="BC16" s="123" t="s">
        <v>268</v>
      </c>
      <c r="BD16" s="123" t="s">
        <v>293</v>
      </c>
      <c r="BE16" s="123" t="s">
        <v>294</v>
      </c>
      <c r="BF16" s="113" t="s">
        <v>268</v>
      </c>
      <c r="BG16" s="113">
        <v>0.15</v>
      </c>
      <c r="BH16" s="113" t="s">
        <v>295</v>
      </c>
      <c r="BI16" s="113" t="s">
        <v>296</v>
      </c>
      <c r="BJ16" s="123">
        <v>3.1</v>
      </c>
      <c r="BK16" s="77" t="s">
        <v>297</v>
      </c>
      <c r="BL16" s="140" t="s">
        <v>296</v>
      </c>
      <c r="BM16" s="112" t="s">
        <v>298</v>
      </c>
      <c r="BN16" s="124">
        <v>0.27</v>
      </c>
      <c r="BO16" s="124">
        <v>0.45</v>
      </c>
      <c r="BP16" s="124">
        <v>0.2</v>
      </c>
      <c r="BQ16" s="124">
        <v>0.81</v>
      </c>
      <c r="BR16" s="123">
        <v>0.3</v>
      </c>
      <c r="BS16" s="113">
        <v>0.93</v>
      </c>
      <c r="BT16" s="113">
        <v>0.1</v>
      </c>
      <c r="BU16" s="29">
        <v>1.7</v>
      </c>
      <c r="BV16" s="29">
        <v>0.52</v>
      </c>
      <c r="BW16" s="28">
        <v>1.2</v>
      </c>
      <c r="BX16" s="68"/>
    </row>
    <row r="17" spans="2:76" ht="20.100000000000001" customHeight="1">
      <c r="B17" s="24" t="s">
        <v>28</v>
      </c>
      <c r="C17" s="31" t="s">
        <v>189</v>
      </c>
      <c r="D17" s="78" t="s">
        <v>262</v>
      </c>
      <c r="E17" s="32">
        <v>28</v>
      </c>
      <c r="F17" s="32">
        <v>5</v>
      </c>
      <c r="G17" s="32">
        <v>16</v>
      </c>
      <c r="H17" s="32">
        <v>10</v>
      </c>
      <c r="I17" s="32">
        <v>0</v>
      </c>
      <c r="J17" s="32" t="s">
        <v>266</v>
      </c>
      <c r="K17" s="32" t="s">
        <v>262</v>
      </c>
      <c r="L17" s="32">
        <v>28</v>
      </c>
      <c r="M17" s="32">
        <v>5</v>
      </c>
      <c r="N17" s="32">
        <v>17</v>
      </c>
      <c r="O17" s="32">
        <v>10</v>
      </c>
      <c r="P17" s="32">
        <v>0</v>
      </c>
      <c r="Q17" s="106" t="s">
        <v>518</v>
      </c>
      <c r="R17" s="107">
        <v>2</v>
      </c>
      <c r="S17" s="107">
        <v>18.5</v>
      </c>
      <c r="T17" s="107">
        <v>78</v>
      </c>
      <c r="U17" s="107">
        <v>26</v>
      </c>
      <c r="V17" s="107">
        <v>995.8</v>
      </c>
      <c r="W17" s="108">
        <v>6.9</v>
      </c>
      <c r="X17" s="473">
        <v>17.7</v>
      </c>
      <c r="Y17" s="106">
        <v>4.5999999999999999E-2</v>
      </c>
      <c r="Z17" s="125">
        <v>0.38</v>
      </c>
      <c r="AA17" s="125">
        <v>5.0999999999999996</v>
      </c>
      <c r="AB17" s="120">
        <v>0.12</v>
      </c>
      <c r="AC17" s="125">
        <v>1.9</v>
      </c>
      <c r="AD17" s="125">
        <v>0.24</v>
      </c>
      <c r="AE17" s="125">
        <v>1.7999999999999999E-2</v>
      </c>
      <c r="AF17" s="108" t="s">
        <v>304</v>
      </c>
      <c r="AG17" s="106">
        <v>660</v>
      </c>
      <c r="AH17" s="125">
        <v>45</v>
      </c>
      <c r="AI17" s="125" t="s">
        <v>443</v>
      </c>
      <c r="AJ17" s="125">
        <v>350</v>
      </c>
      <c r="AK17" s="125">
        <v>75</v>
      </c>
      <c r="AL17" s="125" t="s">
        <v>289</v>
      </c>
      <c r="AM17" s="125" t="s">
        <v>290</v>
      </c>
      <c r="AN17" s="125">
        <v>3.3</v>
      </c>
      <c r="AO17" s="125" t="s">
        <v>267</v>
      </c>
      <c r="AP17" s="125">
        <v>4.4000000000000004</v>
      </c>
      <c r="AQ17" s="125">
        <v>85</v>
      </c>
      <c r="AR17" s="125" t="s">
        <v>299</v>
      </c>
      <c r="AS17" s="125">
        <v>14</v>
      </c>
      <c r="AT17" s="125">
        <v>1.5</v>
      </c>
      <c r="AU17" s="125">
        <v>20</v>
      </c>
      <c r="AV17" s="125">
        <v>0.64</v>
      </c>
      <c r="AW17" s="125">
        <v>1.5</v>
      </c>
      <c r="AX17" s="125">
        <v>0.55000000000000004</v>
      </c>
      <c r="AY17" s="125" t="s">
        <v>291</v>
      </c>
      <c r="AZ17" s="125">
        <v>0.76</v>
      </c>
      <c r="BA17" s="125" t="s">
        <v>292</v>
      </c>
      <c r="BB17" s="125">
        <v>1.1000000000000001</v>
      </c>
      <c r="BC17" s="125" t="s">
        <v>268</v>
      </c>
      <c r="BD17" s="125" t="s">
        <v>293</v>
      </c>
      <c r="BE17" s="125" t="s">
        <v>294</v>
      </c>
      <c r="BF17" s="107" t="s">
        <v>268</v>
      </c>
      <c r="BG17" s="107" t="s">
        <v>272</v>
      </c>
      <c r="BH17" s="107" t="s">
        <v>295</v>
      </c>
      <c r="BI17" s="107" t="s">
        <v>296</v>
      </c>
      <c r="BJ17" s="125">
        <v>4.5</v>
      </c>
      <c r="BK17" s="78" t="s">
        <v>297</v>
      </c>
      <c r="BL17" s="141">
        <v>0.18</v>
      </c>
      <c r="BM17" s="106" t="s">
        <v>298</v>
      </c>
      <c r="BN17" s="120">
        <v>0.28999999999999998</v>
      </c>
      <c r="BO17" s="120">
        <v>0.55000000000000004</v>
      </c>
      <c r="BP17" s="120">
        <v>0.24</v>
      </c>
      <c r="BQ17" s="120">
        <v>0.96</v>
      </c>
      <c r="BR17" s="125">
        <v>0.37</v>
      </c>
      <c r="BS17" s="107">
        <v>1.3</v>
      </c>
      <c r="BT17" s="107">
        <v>0.14000000000000001</v>
      </c>
      <c r="BU17" s="32">
        <v>2</v>
      </c>
      <c r="BV17" s="32">
        <v>0.85</v>
      </c>
      <c r="BW17" s="31">
        <v>1.7</v>
      </c>
      <c r="BX17" s="69"/>
    </row>
    <row r="18" spans="2:76" ht="20.100000000000001" customHeight="1">
      <c r="B18" s="24" t="s">
        <v>28</v>
      </c>
      <c r="C18" s="31" t="s">
        <v>190</v>
      </c>
      <c r="D18" s="78" t="s">
        <v>262</v>
      </c>
      <c r="E18" s="32">
        <v>28</v>
      </c>
      <c r="F18" s="32">
        <v>5</v>
      </c>
      <c r="G18" s="32">
        <v>17</v>
      </c>
      <c r="H18" s="32">
        <v>10</v>
      </c>
      <c r="I18" s="32">
        <v>0</v>
      </c>
      <c r="J18" s="32" t="s">
        <v>266</v>
      </c>
      <c r="K18" s="32" t="s">
        <v>262</v>
      </c>
      <c r="L18" s="32">
        <v>28</v>
      </c>
      <c r="M18" s="32">
        <v>5</v>
      </c>
      <c r="N18" s="32">
        <v>18</v>
      </c>
      <c r="O18" s="32">
        <v>10</v>
      </c>
      <c r="P18" s="32">
        <v>0</v>
      </c>
      <c r="Q18" s="106" t="s">
        <v>498</v>
      </c>
      <c r="R18" s="107">
        <v>2.1</v>
      </c>
      <c r="S18" s="107">
        <v>14.1</v>
      </c>
      <c r="T18" s="107">
        <v>80</v>
      </c>
      <c r="U18" s="107">
        <v>11.5</v>
      </c>
      <c r="V18" s="107">
        <v>998.1</v>
      </c>
      <c r="W18" s="108">
        <v>12.1</v>
      </c>
      <c r="X18" s="473">
        <v>4.4000000000000004</v>
      </c>
      <c r="Y18" s="106" t="s">
        <v>301</v>
      </c>
      <c r="Z18" s="125">
        <v>0.13</v>
      </c>
      <c r="AA18" s="125">
        <v>0.36</v>
      </c>
      <c r="AB18" s="120" t="s">
        <v>302</v>
      </c>
      <c r="AC18" s="125">
        <v>6.6000000000000003E-2</v>
      </c>
      <c r="AD18" s="125">
        <v>2.5000000000000001E-2</v>
      </c>
      <c r="AE18" s="125" t="s">
        <v>303</v>
      </c>
      <c r="AF18" s="108" t="s">
        <v>304</v>
      </c>
      <c r="AG18" s="106">
        <v>180</v>
      </c>
      <c r="AH18" s="125">
        <v>83</v>
      </c>
      <c r="AI18" s="125" t="s">
        <v>443</v>
      </c>
      <c r="AJ18" s="125">
        <v>98</v>
      </c>
      <c r="AK18" s="125" t="s">
        <v>288</v>
      </c>
      <c r="AL18" s="125" t="s">
        <v>289</v>
      </c>
      <c r="AM18" s="125" t="s">
        <v>290</v>
      </c>
      <c r="AN18" s="125">
        <v>0.15</v>
      </c>
      <c r="AO18" s="125" t="s">
        <v>267</v>
      </c>
      <c r="AP18" s="125">
        <v>1.3</v>
      </c>
      <c r="AQ18" s="125">
        <v>130</v>
      </c>
      <c r="AR18" s="125" t="s">
        <v>299</v>
      </c>
      <c r="AS18" s="125">
        <v>25</v>
      </c>
      <c r="AT18" s="125">
        <v>1</v>
      </c>
      <c r="AU18" s="125">
        <v>9.1</v>
      </c>
      <c r="AV18" s="125">
        <v>0.21</v>
      </c>
      <c r="AW18" s="125" t="s">
        <v>300</v>
      </c>
      <c r="AX18" s="125">
        <v>0.16</v>
      </c>
      <c r="AY18" s="125" t="s">
        <v>291</v>
      </c>
      <c r="AZ18" s="125">
        <v>0.79</v>
      </c>
      <c r="BA18" s="125" t="s">
        <v>292</v>
      </c>
      <c r="BB18" s="125">
        <v>1.1000000000000001</v>
      </c>
      <c r="BC18" s="125" t="s">
        <v>268</v>
      </c>
      <c r="BD18" s="125" t="s">
        <v>293</v>
      </c>
      <c r="BE18" s="125" t="s">
        <v>294</v>
      </c>
      <c r="BF18" s="107" t="s">
        <v>268</v>
      </c>
      <c r="BG18" s="107" t="s">
        <v>272</v>
      </c>
      <c r="BH18" s="107" t="s">
        <v>295</v>
      </c>
      <c r="BI18" s="107" t="s">
        <v>296</v>
      </c>
      <c r="BJ18" s="125">
        <v>1.8</v>
      </c>
      <c r="BK18" s="78" t="s">
        <v>297</v>
      </c>
      <c r="BL18" s="141" t="s">
        <v>296</v>
      </c>
      <c r="BM18" s="106" t="s">
        <v>298</v>
      </c>
      <c r="BN18" s="120">
        <v>0.22</v>
      </c>
      <c r="BO18" s="120">
        <v>0.41</v>
      </c>
      <c r="BP18" s="120">
        <v>0.24</v>
      </c>
      <c r="BQ18" s="120">
        <v>0.53</v>
      </c>
      <c r="BR18" s="125">
        <v>0.32</v>
      </c>
      <c r="BS18" s="107">
        <v>0.59</v>
      </c>
      <c r="BT18" s="107">
        <v>0.17</v>
      </c>
      <c r="BU18" s="32">
        <v>1.4</v>
      </c>
      <c r="BV18" s="32">
        <v>0.55000000000000004</v>
      </c>
      <c r="BW18" s="31">
        <v>0.89</v>
      </c>
      <c r="BX18" s="69"/>
    </row>
    <row r="19" spans="2:76" ht="20.100000000000001" customHeight="1">
      <c r="B19" s="24" t="s">
        <v>28</v>
      </c>
      <c r="C19" s="31" t="s">
        <v>191</v>
      </c>
      <c r="D19" s="78" t="s">
        <v>262</v>
      </c>
      <c r="E19" s="32">
        <v>28</v>
      </c>
      <c r="F19" s="32">
        <v>5</v>
      </c>
      <c r="G19" s="32">
        <v>18</v>
      </c>
      <c r="H19" s="32">
        <v>10</v>
      </c>
      <c r="I19" s="32">
        <v>0</v>
      </c>
      <c r="J19" s="32" t="s">
        <v>266</v>
      </c>
      <c r="K19" s="32" t="s">
        <v>262</v>
      </c>
      <c r="L19" s="32">
        <v>28</v>
      </c>
      <c r="M19" s="32">
        <v>5</v>
      </c>
      <c r="N19" s="32">
        <v>19</v>
      </c>
      <c r="O19" s="32">
        <v>10</v>
      </c>
      <c r="P19" s="32">
        <v>0</v>
      </c>
      <c r="Q19" s="106" t="s">
        <v>498</v>
      </c>
      <c r="R19" s="107">
        <v>2.5</v>
      </c>
      <c r="S19" s="107">
        <v>17.8</v>
      </c>
      <c r="T19" s="107">
        <v>45</v>
      </c>
      <c r="U19" s="107" t="s">
        <v>555</v>
      </c>
      <c r="V19" s="107">
        <v>1003.2</v>
      </c>
      <c r="W19" s="108">
        <v>29.8</v>
      </c>
      <c r="X19" s="473">
        <v>12.7</v>
      </c>
      <c r="Y19" s="106" t="s">
        <v>301</v>
      </c>
      <c r="Z19" s="125">
        <v>0.12</v>
      </c>
      <c r="AA19" s="125">
        <v>1.5</v>
      </c>
      <c r="AB19" s="120">
        <v>1.2999999999999999E-2</v>
      </c>
      <c r="AC19" s="125">
        <v>0.62</v>
      </c>
      <c r="AD19" s="125">
        <v>0.18</v>
      </c>
      <c r="AE19" s="125">
        <v>7.1999999999999998E-3</v>
      </c>
      <c r="AF19" s="108" t="s">
        <v>304</v>
      </c>
      <c r="AG19" s="106">
        <v>76</v>
      </c>
      <c r="AH19" s="125">
        <v>46</v>
      </c>
      <c r="AI19" s="125" t="s">
        <v>443</v>
      </c>
      <c r="AJ19" s="125">
        <v>76</v>
      </c>
      <c r="AK19" s="125" t="s">
        <v>288</v>
      </c>
      <c r="AL19" s="125" t="s">
        <v>289</v>
      </c>
      <c r="AM19" s="125" t="s">
        <v>290</v>
      </c>
      <c r="AN19" s="125">
        <v>0.57999999999999996</v>
      </c>
      <c r="AO19" s="125" t="s">
        <v>267</v>
      </c>
      <c r="AP19" s="125">
        <v>2</v>
      </c>
      <c r="AQ19" s="125">
        <v>37</v>
      </c>
      <c r="AR19" s="125" t="s">
        <v>299</v>
      </c>
      <c r="AS19" s="125">
        <v>1</v>
      </c>
      <c r="AT19" s="125">
        <v>2.6</v>
      </c>
      <c r="AU19" s="125">
        <v>17</v>
      </c>
      <c r="AV19" s="125">
        <v>0.79</v>
      </c>
      <c r="AW19" s="125" t="s">
        <v>300</v>
      </c>
      <c r="AX19" s="125">
        <v>0.23</v>
      </c>
      <c r="AY19" s="125" t="s">
        <v>291</v>
      </c>
      <c r="AZ19" s="125">
        <v>0.81</v>
      </c>
      <c r="BA19" s="125" t="s">
        <v>292</v>
      </c>
      <c r="BB19" s="125">
        <v>1.3</v>
      </c>
      <c r="BC19" s="125" t="s">
        <v>268</v>
      </c>
      <c r="BD19" s="125" t="s">
        <v>293</v>
      </c>
      <c r="BE19" s="125" t="s">
        <v>294</v>
      </c>
      <c r="BF19" s="107" t="s">
        <v>268</v>
      </c>
      <c r="BG19" s="107">
        <v>0.14000000000000001</v>
      </c>
      <c r="BH19" s="107" t="s">
        <v>295</v>
      </c>
      <c r="BI19" s="107" t="s">
        <v>296</v>
      </c>
      <c r="BJ19" s="125">
        <v>8.5</v>
      </c>
      <c r="BK19" s="78" t="s">
        <v>297</v>
      </c>
      <c r="BL19" s="141">
        <v>0.15</v>
      </c>
      <c r="BM19" s="106" t="s">
        <v>298</v>
      </c>
      <c r="BN19" s="120">
        <v>0.49</v>
      </c>
      <c r="BO19" s="120">
        <v>0.94</v>
      </c>
      <c r="BP19" s="120">
        <v>0.59</v>
      </c>
      <c r="BQ19" s="120">
        <v>1.7</v>
      </c>
      <c r="BR19" s="125">
        <v>1.3</v>
      </c>
      <c r="BS19" s="107">
        <v>1.2</v>
      </c>
      <c r="BT19" s="107">
        <v>0.12</v>
      </c>
      <c r="BU19" s="32">
        <v>3.7</v>
      </c>
      <c r="BV19" s="32">
        <v>0.92</v>
      </c>
      <c r="BW19" s="31">
        <v>3.1</v>
      </c>
      <c r="BX19" s="69"/>
    </row>
    <row r="20" spans="2:76" ht="20.100000000000001" customHeight="1">
      <c r="B20" s="18" t="s">
        <v>28</v>
      </c>
      <c r="C20" s="33" t="s">
        <v>192</v>
      </c>
      <c r="D20" s="79" t="s">
        <v>262</v>
      </c>
      <c r="E20" s="34">
        <v>28</v>
      </c>
      <c r="F20" s="34">
        <v>5</v>
      </c>
      <c r="G20" s="34">
        <v>19</v>
      </c>
      <c r="H20" s="34">
        <v>10</v>
      </c>
      <c r="I20" s="34">
        <v>0</v>
      </c>
      <c r="J20" s="34" t="s">
        <v>266</v>
      </c>
      <c r="K20" s="34" t="s">
        <v>262</v>
      </c>
      <c r="L20" s="34">
        <v>28</v>
      </c>
      <c r="M20" s="34">
        <v>5</v>
      </c>
      <c r="N20" s="34">
        <v>20</v>
      </c>
      <c r="O20" s="34">
        <v>10</v>
      </c>
      <c r="P20" s="34">
        <v>0</v>
      </c>
      <c r="Q20" s="115" t="s">
        <v>493</v>
      </c>
      <c r="R20" s="116">
        <v>2</v>
      </c>
      <c r="S20" s="116">
        <v>16.5</v>
      </c>
      <c r="T20" s="116">
        <v>50</v>
      </c>
      <c r="U20" s="116" t="s">
        <v>555</v>
      </c>
      <c r="V20" s="116">
        <v>1004.8</v>
      </c>
      <c r="W20" s="117">
        <v>25.6</v>
      </c>
      <c r="X20" s="474">
        <v>10.6</v>
      </c>
      <c r="Y20" s="115">
        <v>6.7000000000000002E-3</v>
      </c>
      <c r="Z20" s="126">
        <v>0.15</v>
      </c>
      <c r="AA20" s="126">
        <v>1.3</v>
      </c>
      <c r="AB20" s="127">
        <v>4.9000000000000002E-2</v>
      </c>
      <c r="AC20" s="126">
        <v>0.5</v>
      </c>
      <c r="AD20" s="126">
        <v>8.1000000000000003E-2</v>
      </c>
      <c r="AE20" s="126">
        <v>1.0999999999999999E-2</v>
      </c>
      <c r="AF20" s="117">
        <v>6.2E-2</v>
      </c>
      <c r="AG20" s="115">
        <v>120</v>
      </c>
      <c r="AH20" s="126">
        <v>36</v>
      </c>
      <c r="AI20" s="126" t="s">
        <v>443</v>
      </c>
      <c r="AJ20" s="126">
        <v>60</v>
      </c>
      <c r="AK20" s="126" t="s">
        <v>288</v>
      </c>
      <c r="AL20" s="126" t="s">
        <v>289</v>
      </c>
      <c r="AM20" s="126" t="s">
        <v>290</v>
      </c>
      <c r="AN20" s="126">
        <v>0.46</v>
      </c>
      <c r="AO20" s="126" t="s">
        <v>267</v>
      </c>
      <c r="AP20" s="126">
        <v>0.9</v>
      </c>
      <c r="AQ20" s="126">
        <v>18</v>
      </c>
      <c r="AR20" s="126" t="s">
        <v>299</v>
      </c>
      <c r="AS20" s="126" t="s">
        <v>310</v>
      </c>
      <c r="AT20" s="126">
        <v>1.7</v>
      </c>
      <c r="AU20" s="126" t="s">
        <v>312</v>
      </c>
      <c r="AV20" s="126">
        <v>1.1000000000000001</v>
      </c>
      <c r="AW20" s="126" t="s">
        <v>300</v>
      </c>
      <c r="AX20" s="126">
        <v>0.16</v>
      </c>
      <c r="AY20" s="126" t="s">
        <v>291</v>
      </c>
      <c r="AZ20" s="126">
        <v>0.39</v>
      </c>
      <c r="BA20" s="126" t="s">
        <v>292</v>
      </c>
      <c r="BB20" s="126">
        <v>0.7</v>
      </c>
      <c r="BC20" s="126" t="s">
        <v>268</v>
      </c>
      <c r="BD20" s="126" t="s">
        <v>293</v>
      </c>
      <c r="BE20" s="126" t="s">
        <v>294</v>
      </c>
      <c r="BF20" s="116">
        <v>0.12</v>
      </c>
      <c r="BG20" s="116" t="s">
        <v>272</v>
      </c>
      <c r="BH20" s="116" t="s">
        <v>295</v>
      </c>
      <c r="BI20" s="116" t="s">
        <v>296</v>
      </c>
      <c r="BJ20" s="126">
        <v>4.2</v>
      </c>
      <c r="BK20" s="79" t="s">
        <v>297</v>
      </c>
      <c r="BL20" s="142">
        <v>0.16</v>
      </c>
      <c r="BM20" s="115" t="s">
        <v>298</v>
      </c>
      <c r="BN20" s="127">
        <v>0.4</v>
      </c>
      <c r="BO20" s="127">
        <v>0.82</v>
      </c>
      <c r="BP20" s="127">
        <v>0.55000000000000004</v>
      </c>
      <c r="BQ20" s="127">
        <v>1.4</v>
      </c>
      <c r="BR20" s="126">
        <v>1</v>
      </c>
      <c r="BS20" s="116">
        <v>1</v>
      </c>
      <c r="BT20" s="116">
        <v>8.7999999999999995E-2</v>
      </c>
      <c r="BU20" s="34">
        <v>3.2</v>
      </c>
      <c r="BV20" s="34">
        <v>0.69</v>
      </c>
      <c r="BW20" s="33">
        <v>2.6</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401" t="s">
        <v>0</v>
      </c>
      <c r="C23" s="402"/>
      <c r="D23" s="410"/>
      <c r="E23" s="411"/>
      <c r="F23" s="411"/>
      <c r="G23" s="411"/>
      <c r="H23" s="411"/>
      <c r="I23" s="411"/>
      <c r="J23" s="411"/>
      <c r="K23" s="411"/>
      <c r="L23" s="411"/>
      <c r="M23" s="411"/>
      <c r="N23" s="411"/>
      <c r="O23" s="411"/>
      <c r="P23" s="412"/>
      <c r="Q23" s="410"/>
      <c r="R23" s="411"/>
      <c r="S23" s="411"/>
      <c r="T23" s="411"/>
      <c r="U23" s="411"/>
      <c r="V23" s="411"/>
      <c r="W23" s="412"/>
      <c r="X23" s="38"/>
      <c r="Y23" s="119">
        <v>4.0000000000000001E-3</v>
      </c>
      <c r="Z23" s="118">
        <v>1.7999999999999999E-2</v>
      </c>
      <c r="AA23" s="118">
        <v>6.0000000000000001E-3</v>
      </c>
      <c r="AB23" s="119">
        <v>1.0999999999999999E-2</v>
      </c>
      <c r="AC23" s="118">
        <v>5.3E-3</v>
      </c>
      <c r="AD23" s="118">
        <v>6.7999999999999996E-3</v>
      </c>
      <c r="AE23" s="118">
        <v>2.8E-3</v>
      </c>
      <c r="AF23" s="96">
        <v>2.9000000000000001E-2</v>
      </c>
      <c r="AG23" s="119">
        <v>37</v>
      </c>
      <c r="AH23" s="118">
        <v>17</v>
      </c>
      <c r="AI23" s="118" t="s">
        <v>443</v>
      </c>
      <c r="AJ23" s="118">
        <v>19</v>
      </c>
      <c r="AK23" s="118">
        <v>51</v>
      </c>
      <c r="AL23" s="118">
        <v>0.08</v>
      </c>
      <c r="AM23" s="118">
        <v>9.5</v>
      </c>
      <c r="AN23" s="118">
        <v>7.8E-2</v>
      </c>
      <c r="AO23" s="118">
        <v>1.5</v>
      </c>
      <c r="AP23" s="118">
        <v>0.32</v>
      </c>
      <c r="AQ23" s="118">
        <v>15</v>
      </c>
      <c r="AR23" s="118">
        <v>6.9000000000000006E-2</v>
      </c>
      <c r="AS23" s="118">
        <v>1</v>
      </c>
      <c r="AT23" s="118">
        <v>0.92</v>
      </c>
      <c r="AU23" s="118">
        <v>8.6</v>
      </c>
      <c r="AV23" s="118">
        <v>0.14000000000000001</v>
      </c>
      <c r="AW23" s="118">
        <v>0.46</v>
      </c>
      <c r="AX23" s="118">
        <v>8.4000000000000005E-2</v>
      </c>
      <c r="AY23" s="118">
        <v>0.68</v>
      </c>
      <c r="AZ23" s="118">
        <v>5.5E-2</v>
      </c>
      <c r="BA23" s="118">
        <v>0.1</v>
      </c>
      <c r="BB23" s="118">
        <v>0.33</v>
      </c>
      <c r="BC23" s="118">
        <v>0.11</v>
      </c>
      <c r="BD23" s="118">
        <v>0.21</v>
      </c>
      <c r="BE23" s="118">
        <v>5.2999999999999999E-2</v>
      </c>
      <c r="BF23" s="95">
        <v>0.11</v>
      </c>
      <c r="BG23" s="129">
        <v>0.12</v>
      </c>
      <c r="BH23" s="129">
        <v>0.33</v>
      </c>
      <c r="BI23" s="129">
        <v>0.13</v>
      </c>
      <c r="BJ23" s="129">
        <v>0.21</v>
      </c>
      <c r="BK23" s="129">
        <v>0.22</v>
      </c>
      <c r="BL23" s="130">
        <v>0.13</v>
      </c>
      <c r="BM23" s="93">
        <v>4.8000000000000001E-2</v>
      </c>
      <c r="BN23" s="119">
        <v>4.2999999999999997E-2</v>
      </c>
      <c r="BO23" s="119">
        <v>5.0999999999999997E-2</v>
      </c>
      <c r="BP23" s="119">
        <v>3.6999999999999998E-2</v>
      </c>
      <c r="BQ23" s="119">
        <v>7.2999999999999995E-2</v>
      </c>
      <c r="BR23" s="118">
        <v>2.7E-2</v>
      </c>
      <c r="BS23" s="95">
        <v>3.9E-2</v>
      </c>
      <c r="BT23" s="95">
        <v>3.5000000000000003E-2</v>
      </c>
      <c r="BU23" s="136"/>
      <c r="BV23" s="136"/>
      <c r="BW23" s="23">
        <v>0.27</v>
      </c>
      <c r="BX23" s="71"/>
    </row>
    <row r="24" spans="2:76" ht="20.100000000000001" customHeight="1">
      <c r="B24" s="403" t="s">
        <v>1</v>
      </c>
      <c r="C24" s="404"/>
      <c r="D24" s="413"/>
      <c r="E24" s="414"/>
      <c r="F24" s="414"/>
      <c r="G24" s="414"/>
      <c r="H24" s="414"/>
      <c r="I24" s="414"/>
      <c r="J24" s="414"/>
      <c r="K24" s="414"/>
      <c r="L24" s="414"/>
      <c r="M24" s="414"/>
      <c r="N24" s="414"/>
      <c r="O24" s="414"/>
      <c r="P24" s="415"/>
      <c r="Q24" s="413"/>
      <c r="R24" s="414"/>
      <c r="S24" s="414"/>
      <c r="T24" s="414"/>
      <c r="U24" s="414"/>
      <c r="V24" s="414"/>
      <c r="W24" s="415"/>
      <c r="X24" s="39"/>
      <c r="Y24" s="127">
        <v>1.2999999999999999E-2</v>
      </c>
      <c r="Z24" s="126">
        <v>5.8999999999999997E-2</v>
      </c>
      <c r="AA24" s="126">
        <v>0.02</v>
      </c>
      <c r="AB24" s="127">
        <v>3.6999999999999998E-2</v>
      </c>
      <c r="AC24" s="126">
        <v>1.7999999999999999E-2</v>
      </c>
      <c r="AD24" s="126">
        <v>2.3E-2</v>
      </c>
      <c r="AE24" s="126">
        <v>9.1999999999999998E-3</v>
      </c>
      <c r="AF24" s="117">
        <v>9.5000000000000001E-2</v>
      </c>
      <c r="AG24" s="127">
        <v>120</v>
      </c>
      <c r="AH24" s="126">
        <v>56</v>
      </c>
      <c r="AI24" s="126" t="s">
        <v>443</v>
      </c>
      <c r="AJ24" s="126">
        <v>65</v>
      </c>
      <c r="AK24" s="126">
        <v>170</v>
      </c>
      <c r="AL24" s="126">
        <v>0.27</v>
      </c>
      <c r="AM24" s="126">
        <v>32</v>
      </c>
      <c r="AN24" s="126">
        <v>0.26</v>
      </c>
      <c r="AO24" s="126">
        <v>5.0999999999999996</v>
      </c>
      <c r="AP24" s="126">
        <v>1.1000000000000001</v>
      </c>
      <c r="AQ24" s="126">
        <v>50</v>
      </c>
      <c r="AR24" s="126">
        <v>0.23</v>
      </c>
      <c r="AS24" s="126">
        <v>3.4</v>
      </c>
      <c r="AT24" s="126">
        <v>3.1</v>
      </c>
      <c r="AU24" s="126">
        <v>29</v>
      </c>
      <c r="AV24" s="126">
        <v>0.48</v>
      </c>
      <c r="AW24" s="126">
        <v>1.5</v>
      </c>
      <c r="AX24" s="126">
        <v>0.28000000000000003</v>
      </c>
      <c r="AY24" s="126">
        <v>2.2999999999999998</v>
      </c>
      <c r="AZ24" s="126">
        <v>0.18</v>
      </c>
      <c r="BA24" s="126">
        <v>0.33</v>
      </c>
      <c r="BB24" s="126">
        <v>1.1000000000000001</v>
      </c>
      <c r="BC24" s="126">
        <v>0.35</v>
      </c>
      <c r="BD24" s="126">
        <v>0.72</v>
      </c>
      <c r="BE24" s="126">
        <v>0.18</v>
      </c>
      <c r="BF24" s="116">
        <v>0.38</v>
      </c>
      <c r="BG24" s="116">
        <v>0.4</v>
      </c>
      <c r="BH24" s="116">
        <v>1.1000000000000001</v>
      </c>
      <c r="BI24" s="116">
        <v>0.43</v>
      </c>
      <c r="BJ24" s="116">
        <v>0.71</v>
      </c>
      <c r="BK24" s="116">
        <v>0.73</v>
      </c>
      <c r="BL24" s="126">
        <v>0.44</v>
      </c>
      <c r="BM24" s="115">
        <v>0.16</v>
      </c>
      <c r="BN24" s="127">
        <v>0.14000000000000001</v>
      </c>
      <c r="BO24" s="127">
        <v>0.17</v>
      </c>
      <c r="BP24" s="127">
        <v>0.12</v>
      </c>
      <c r="BQ24" s="127">
        <v>0.24</v>
      </c>
      <c r="BR24" s="126">
        <v>0.09</v>
      </c>
      <c r="BS24" s="116">
        <v>0.13</v>
      </c>
      <c r="BT24" s="116">
        <v>0.12</v>
      </c>
      <c r="BU24" s="34"/>
      <c r="BV24" s="34"/>
      <c r="BW24" s="33">
        <v>0.91</v>
      </c>
      <c r="BX24" s="70"/>
    </row>
    <row r="25" spans="2:76" ht="20.100000000000001" customHeight="1">
      <c r="B25" s="405" t="s">
        <v>29</v>
      </c>
      <c r="C25" s="406"/>
      <c r="D25" s="397"/>
      <c r="E25" s="407"/>
      <c r="F25" s="407"/>
      <c r="G25" s="407"/>
      <c r="H25" s="407"/>
      <c r="I25" s="407"/>
      <c r="J25" s="407"/>
      <c r="K25" s="407"/>
      <c r="L25" s="407"/>
      <c r="M25" s="407"/>
      <c r="N25" s="407"/>
      <c r="O25" s="407"/>
      <c r="P25" s="398"/>
      <c r="Q25" s="394"/>
      <c r="R25" s="382"/>
      <c r="S25" s="382"/>
      <c r="T25" s="382"/>
      <c r="U25" s="382"/>
      <c r="V25" s="382"/>
      <c r="W25" s="398"/>
      <c r="X25" s="398"/>
      <c r="Y25" s="382"/>
      <c r="Z25" s="382"/>
      <c r="AA25" s="419"/>
      <c r="AB25" s="382"/>
      <c r="AC25" s="382"/>
      <c r="AD25" s="382"/>
      <c r="AE25" s="382"/>
      <c r="AF25" s="382"/>
      <c r="AG25" s="394"/>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14"/>
      <c r="BK25" s="14"/>
      <c r="BL25" s="382"/>
      <c r="BM25" s="394"/>
      <c r="BN25" s="382"/>
      <c r="BO25" s="382"/>
      <c r="BP25" s="382"/>
      <c r="BQ25" s="382"/>
      <c r="BR25" s="382"/>
      <c r="BS25" s="382"/>
      <c r="BT25" s="382"/>
      <c r="BU25" s="382"/>
      <c r="BV25" s="382"/>
      <c r="BW25" s="419"/>
      <c r="BX25" s="392"/>
    </row>
    <row r="26" spans="2:76" ht="20.100000000000001" customHeight="1">
      <c r="B26" s="405"/>
      <c r="C26" s="406"/>
      <c r="D26" s="405"/>
      <c r="E26" s="408"/>
      <c r="F26" s="408"/>
      <c r="G26" s="408"/>
      <c r="H26" s="408"/>
      <c r="I26" s="408"/>
      <c r="J26" s="408"/>
      <c r="K26" s="408"/>
      <c r="L26" s="408"/>
      <c r="M26" s="408"/>
      <c r="N26" s="408"/>
      <c r="O26" s="408"/>
      <c r="P26" s="406"/>
      <c r="Q26" s="395"/>
      <c r="R26" s="383"/>
      <c r="S26" s="383"/>
      <c r="T26" s="383"/>
      <c r="U26" s="383"/>
      <c r="V26" s="383"/>
      <c r="W26" s="406"/>
      <c r="X26" s="406"/>
      <c r="Y26" s="383"/>
      <c r="Z26" s="383"/>
      <c r="AA26" s="420"/>
      <c r="AB26" s="383"/>
      <c r="AC26" s="383"/>
      <c r="AD26" s="383"/>
      <c r="AE26" s="383"/>
      <c r="AF26" s="383"/>
      <c r="AG26" s="395"/>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135"/>
      <c r="BK26" s="135"/>
      <c r="BL26" s="383"/>
      <c r="BM26" s="395"/>
      <c r="BN26" s="383"/>
      <c r="BO26" s="383"/>
      <c r="BP26" s="383"/>
      <c r="BQ26" s="383"/>
      <c r="BR26" s="383"/>
      <c r="BS26" s="383"/>
      <c r="BT26" s="383"/>
      <c r="BU26" s="383"/>
      <c r="BV26" s="383"/>
      <c r="BW26" s="420"/>
      <c r="BX26" s="393"/>
    </row>
    <row r="27" spans="2:76" ht="20.100000000000001" customHeight="1">
      <c r="B27" s="399"/>
      <c r="C27" s="400"/>
      <c r="D27" s="399"/>
      <c r="E27" s="409"/>
      <c r="F27" s="409"/>
      <c r="G27" s="409"/>
      <c r="H27" s="409"/>
      <c r="I27" s="409"/>
      <c r="J27" s="409"/>
      <c r="K27" s="409"/>
      <c r="L27" s="409"/>
      <c r="M27" s="409"/>
      <c r="N27" s="409"/>
      <c r="O27" s="409"/>
      <c r="P27" s="400"/>
      <c r="Q27" s="396"/>
      <c r="R27" s="384"/>
      <c r="S27" s="384"/>
      <c r="T27" s="384"/>
      <c r="U27" s="384"/>
      <c r="V27" s="384"/>
      <c r="W27" s="400"/>
      <c r="X27" s="400"/>
      <c r="Y27" s="384"/>
      <c r="Z27" s="384"/>
      <c r="AA27" s="421"/>
      <c r="AB27" s="384"/>
      <c r="AC27" s="384"/>
      <c r="AD27" s="384"/>
      <c r="AE27" s="384"/>
      <c r="AF27" s="384"/>
      <c r="AG27" s="396"/>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19"/>
      <c r="BK27" s="19"/>
      <c r="BL27" s="384"/>
      <c r="BM27" s="396"/>
      <c r="BN27" s="384"/>
      <c r="BO27" s="384"/>
      <c r="BP27" s="384"/>
      <c r="BQ27" s="384"/>
      <c r="BR27" s="384"/>
      <c r="BS27" s="384"/>
      <c r="BT27" s="384"/>
      <c r="BU27" s="384"/>
      <c r="BV27" s="384"/>
      <c r="BW27" s="421"/>
      <c r="BX27" s="331"/>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AJ25:AJ27"/>
    <mergeCell ref="AH25:AH27"/>
    <mergeCell ref="AG25:AG27"/>
    <mergeCell ref="Q23:W24"/>
    <mergeCell ref="Q5:Q6"/>
    <mergeCell ref="Q25:Q27"/>
    <mergeCell ref="BW25:BW27"/>
    <mergeCell ref="W25:W27"/>
    <mergeCell ref="V25:V27"/>
    <mergeCell ref="U25:U27"/>
    <mergeCell ref="T25:T27"/>
    <mergeCell ref="X25:X27"/>
    <mergeCell ref="AA25:AA27"/>
    <mergeCell ref="Z25:Z27"/>
    <mergeCell ref="Y25:Y27"/>
    <mergeCell ref="AF25:AF27"/>
    <mergeCell ref="AE25:AE27"/>
    <mergeCell ref="AD25:AD27"/>
    <mergeCell ref="AC25:AC27"/>
    <mergeCell ref="AB25:AB27"/>
    <mergeCell ref="AO25:AO27"/>
    <mergeCell ref="BQ25:BQ27"/>
    <mergeCell ref="B5:C6"/>
    <mergeCell ref="B23:C23"/>
    <mergeCell ref="B24:C24"/>
    <mergeCell ref="B25:C27"/>
    <mergeCell ref="S25:S27"/>
    <mergeCell ref="R25:R27"/>
    <mergeCell ref="D25:P27"/>
    <mergeCell ref="D23:P24"/>
    <mergeCell ref="D6:E6"/>
    <mergeCell ref="D5:P5"/>
    <mergeCell ref="BO25:BO27"/>
    <mergeCell ref="BX25:BX27"/>
    <mergeCell ref="BA25:BA27"/>
    <mergeCell ref="AZ25:AZ27"/>
    <mergeCell ref="BL25:BL27"/>
    <mergeCell ref="BF25:BF27"/>
    <mergeCell ref="BV25:BV27"/>
    <mergeCell ref="BU25:BU27"/>
    <mergeCell ref="BT25:BT27"/>
    <mergeCell ref="BS25:BS27"/>
    <mergeCell ref="BR25:BR27"/>
    <mergeCell ref="BM25:BM27"/>
    <mergeCell ref="BP25:BP27"/>
    <mergeCell ref="BI25:BI27"/>
    <mergeCell ref="BE25:BE27"/>
    <mergeCell ref="BD25:BD27"/>
    <mergeCell ref="AK25:AK27"/>
    <mergeCell ref="BH25:BH27"/>
    <mergeCell ref="AV25:AV27"/>
    <mergeCell ref="AU25:AU27"/>
    <mergeCell ref="AT25:AT27"/>
    <mergeCell ref="AW25:AW27"/>
    <mergeCell ref="AP25:AP27"/>
    <mergeCell ref="AX25:AX27"/>
    <mergeCell ref="BG25:BG27"/>
    <mergeCell ref="AQ25:AQ27"/>
    <mergeCell ref="AY25:AY27"/>
    <mergeCell ref="D2:I2"/>
    <mergeCell ref="BN25:BN27"/>
    <mergeCell ref="AI25:AI27"/>
    <mergeCell ref="AR25:AR27"/>
    <mergeCell ref="AS25:AS27"/>
    <mergeCell ref="BC25:BC27"/>
    <mergeCell ref="BB25:BB27"/>
    <mergeCell ref="AN25:AN27"/>
    <mergeCell ref="AM25:AM27"/>
    <mergeCell ref="AL25:AL27"/>
    <mergeCell ref="K6:L6"/>
    <mergeCell ref="Q4:W4"/>
    <mergeCell ref="Y4:AF4"/>
    <mergeCell ref="AG4:BL4"/>
    <mergeCell ref="BM4:BW4"/>
    <mergeCell ref="D4:P4"/>
  </mergeCells>
  <phoneticPr fontId="3"/>
  <dataValidations disablePrompts="1"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8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BX30"/>
  <sheetViews>
    <sheetView view="pageBreakPreview" zoomScale="70" zoomScaleNormal="70" zoomScaleSheetLayoutView="70" workbookViewId="0"/>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379" t="s">
        <v>463</v>
      </c>
      <c r="E2" s="380"/>
      <c r="F2" s="380"/>
      <c r="G2" s="380"/>
      <c r="H2" s="380"/>
      <c r="I2" s="381"/>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389" t="s">
        <v>255</v>
      </c>
      <c r="E4" s="390"/>
      <c r="F4" s="390"/>
      <c r="G4" s="390"/>
      <c r="H4" s="390"/>
      <c r="I4" s="390"/>
      <c r="J4" s="390"/>
      <c r="K4" s="390"/>
      <c r="L4" s="390"/>
      <c r="M4" s="390"/>
      <c r="N4" s="390"/>
      <c r="O4" s="390"/>
      <c r="P4" s="391"/>
      <c r="Q4" s="386" t="s">
        <v>240</v>
      </c>
      <c r="R4" s="387"/>
      <c r="S4" s="387"/>
      <c r="T4" s="387"/>
      <c r="U4" s="387"/>
      <c r="V4" s="387"/>
      <c r="W4" s="388"/>
      <c r="X4" s="80" t="s">
        <v>264</v>
      </c>
      <c r="Y4" s="386" t="s">
        <v>36</v>
      </c>
      <c r="Z4" s="387"/>
      <c r="AA4" s="387"/>
      <c r="AB4" s="387"/>
      <c r="AC4" s="387"/>
      <c r="AD4" s="387"/>
      <c r="AE4" s="387"/>
      <c r="AF4" s="388"/>
      <c r="AG4" s="386" t="s">
        <v>37</v>
      </c>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8"/>
      <c r="BM4" s="386" t="s">
        <v>38</v>
      </c>
      <c r="BN4" s="387"/>
      <c r="BO4" s="387"/>
      <c r="BP4" s="387"/>
      <c r="BQ4" s="387"/>
      <c r="BR4" s="387"/>
      <c r="BS4" s="387"/>
      <c r="BT4" s="387"/>
      <c r="BU4" s="387"/>
      <c r="BV4" s="387"/>
      <c r="BW4" s="388"/>
      <c r="BX4" s="12" t="s">
        <v>30</v>
      </c>
    </row>
    <row r="5" spans="2:76" ht="20.100000000000001" customHeight="1">
      <c r="B5" s="397" t="s">
        <v>27</v>
      </c>
      <c r="C5" s="398"/>
      <c r="D5" s="417" t="s">
        <v>256</v>
      </c>
      <c r="E5" s="417"/>
      <c r="F5" s="417"/>
      <c r="G5" s="417"/>
      <c r="H5" s="417"/>
      <c r="I5" s="417"/>
      <c r="J5" s="417"/>
      <c r="K5" s="417"/>
      <c r="L5" s="417"/>
      <c r="M5" s="417"/>
      <c r="N5" s="417"/>
      <c r="O5" s="417"/>
      <c r="P5" s="418"/>
      <c r="Q5" s="394" t="s">
        <v>241</v>
      </c>
      <c r="R5" s="14" t="s">
        <v>253</v>
      </c>
      <c r="S5" s="14" t="s">
        <v>252</v>
      </c>
      <c r="T5" s="14" t="s">
        <v>251</v>
      </c>
      <c r="U5" s="14" t="s">
        <v>250</v>
      </c>
      <c r="V5" s="14" t="s">
        <v>248</v>
      </c>
      <c r="W5" s="62" t="s">
        <v>249</v>
      </c>
      <c r="X5" s="65" t="s">
        <v>32</v>
      </c>
      <c r="Y5" s="9" t="s">
        <v>556</v>
      </c>
      <c r="Z5" s="10" t="s">
        <v>557</v>
      </c>
      <c r="AA5" s="10" t="s">
        <v>558</v>
      </c>
      <c r="AB5" s="11" t="s">
        <v>559</v>
      </c>
      <c r="AC5" s="10" t="s">
        <v>560</v>
      </c>
      <c r="AD5" s="10" t="s">
        <v>561</v>
      </c>
      <c r="AE5" s="10" t="s">
        <v>562</v>
      </c>
      <c r="AF5" s="12" t="s">
        <v>563</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285</v>
      </c>
      <c r="BL5" s="14" t="s">
        <v>286</v>
      </c>
      <c r="BM5" s="9" t="s">
        <v>62</v>
      </c>
      <c r="BN5" s="11" t="s">
        <v>63</v>
      </c>
      <c r="BO5" s="11" t="s">
        <v>64</v>
      </c>
      <c r="BP5" s="11" t="s">
        <v>65</v>
      </c>
      <c r="BQ5" s="11" t="s">
        <v>155</v>
      </c>
      <c r="BR5" s="10" t="s">
        <v>33</v>
      </c>
      <c r="BS5" s="8" t="s">
        <v>34</v>
      </c>
      <c r="BT5" s="8" t="s">
        <v>35</v>
      </c>
      <c r="BU5" s="8" t="s">
        <v>159</v>
      </c>
      <c r="BV5" s="8" t="s">
        <v>160</v>
      </c>
      <c r="BW5" s="12" t="s">
        <v>161</v>
      </c>
      <c r="BX5" s="16"/>
    </row>
    <row r="6" spans="2:76" ht="20.100000000000001" customHeight="1">
      <c r="B6" s="399"/>
      <c r="C6" s="400"/>
      <c r="D6" s="416" t="s">
        <v>257</v>
      </c>
      <c r="E6" s="385"/>
      <c r="F6" s="84" t="s">
        <v>258</v>
      </c>
      <c r="G6" s="84" t="s">
        <v>259</v>
      </c>
      <c r="H6" s="84" t="s">
        <v>260</v>
      </c>
      <c r="I6" s="84" t="s">
        <v>254</v>
      </c>
      <c r="J6" s="84" t="s">
        <v>261</v>
      </c>
      <c r="K6" s="385" t="s">
        <v>257</v>
      </c>
      <c r="L6" s="385"/>
      <c r="M6" s="84" t="s">
        <v>258</v>
      </c>
      <c r="N6" s="84" t="s">
        <v>259</v>
      </c>
      <c r="O6" s="84" t="s">
        <v>260</v>
      </c>
      <c r="P6" s="84" t="s">
        <v>254</v>
      </c>
      <c r="Q6" s="396"/>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287</v>
      </c>
      <c r="BL6" s="19" t="s">
        <v>287</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c r="B7" s="13" t="s">
        <v>28</v>
      </c>
      <c r="C7" s="23" t="s">
        <v>222</v>
      </c>
      <c r="D7" s="75" t="s">
        <v>262</v>
      </c>
      <c r="E7" s="64">
        <v>28</v>
      </c>
      <c r="F7" s="64">
        <v>7</v>
      </c>
      <c r="G7" s="64">
        <v>21</v>
      </c>
      <c r="H7" s="64">
        <v>10</v>
      </c>
      <c r="I7" s="64">
        <v>0</v>
      </c>
      <c r="J7" s="64" t="s">
        <v>266</v>
      </c>
      <c r="K7" s="64" t="s">
        <v>262</v>
      </c>
      <c r="L7" s="64">
        <v>28</v>
      </c>
      <c r="M7" s="64">
        <v>7</v>
      </c>
      <c r="N7" s="64">
        <v>22</v>
      </c>
      <c r="O7" s="64">
        <v>10</v>
      </c>
      <c r="P7" s="64">
        <v>0</v>
      </c>
      <c r="Q7" s="93" t="s">
        <v>506</v>
      </c>
      <c r="R7" s="94">
        <v>2</v>
      </c>
      <c r="S7" s="95">
        <v>21.2</v>
      </c>
      <c r="T7" s="95">
        <v>87</v>
      </c>
      <c r="U7" s="95">
        <v>1</v>
      </c>
      <c r="V7" s="95">
        <v>997.7</v>
      </c>
      <c r="W7" s="96">
        <v>5.3</v>
      </c>
      <c r="X7" s="470">
        <v>6.5</v>
      </c>
      <c r="Y7" s="93" t="s">
        <v>314</v>
      </c>
      <c r="Z7" s="118" t="s">
        <v>269</v>
      </c>
      <c r="AA7" s="118">
        <v>1.4</v>
      </c>
      <c r="AB7" s="119">
        <v>4.1000000000000002E-2</v>
      </c>
      <c r="AC7" s="118">
        <v>0.57999999999999996</v>
      </c>
      <c r="AD7" s="118">
        <v>2.5000000000000001E-2</v>
      </c>
      <c r="AE7" s="118" t="s">
        <v>315</v>
      </c>
      <c r="AF7" s="96" t="s">
        <v>316</v>
      </c>
      <c r="AG7" s="93">
        <v>35</v>
      </c>
      <c r="AH7" s="118" t="s">
        <v>317</v>
      </c>
      <c r="AI7" s="118" t="s">
        <v>443</v>
      </c>
      <c r="AJ7" s="118" t="s">
        <v>318</v>
      </c>
      <c r="AK7" s="118" t="s">
        <v>319</v>
      </c>
      <c r="AL7" s="118" t="s">
        <v>292</v>
      </c>
      <c r="AM7" s="118" t="s">
        <v>320</v>
      </c>
      <c r="AN7" s="118">
        <v>0.71</v>
      </c>
      <c r="AO7" s="118">
        <v>0.5</v>
      </c>
      <c r="AP7" s="118">
        <v>0.22</v>
      </c>
      <c r="AQ7" s="118">
        <v>19</v>
      </c>
      <c r="AR7" s="118" t="s">
        <v>268</v>
      </c>
      <c r="AS7" s="118">
        <v>0.8</v>
      </c>
      <c r="AT7" s="118" t="s">
        <v>321</v>
      </c>
      <c r="AU7" s="118" t="s">
        <v>322</v>
      </c>
      <c r="AV7" s="118">
        <v>0.41</v>
      </c>
      <c r="AW7" s="118" t="s">
        <v>323</v>
      </c>
      <c r="AX7" s="118" t="s">
        <v>324</v>
      </c>
      <c r="AY7" s="118" t="s">
        <v>325</v>
      </c>
      <c r="AZ7" s="118">
        <v>0.14000000000000001</v>
      </c>
      <c r="BA7" s="118" t="s">
        <v>326</v>
      </c>
      <c r="BB7" s="118">
        <v>1.4</v>
      </c>
      <c r="BC7" s="118" t="s">
        <v>299</v>
      </c>
      <c r="BD7" s="118" t="s">
        <v>293</v>
      </c>
      <c r="BE7" s="118" t="s">
        <v>272</v>
      </c>
      <c r="BF7" s="95" t="s">
        <v>271</v>
      </c>
      <c r="BG7" s="95" t="s">
        <v>272</v>
      </c>
      <c r="BH7" s="95" t="s">
        <v>327</v>
      </c>
      <c r="BI7" s="95" t="s">
        <v>328</v>
      </c>
      <c r="BJ7" s="118">
        <v>1</v>
      </c>
      <c r="BK7" s="95" t="s">
        <v>329</v>
      </c>
      <c r="BL7" s="118" t="s">
        <v>272</v>
      </c>
      <c r="BM7" s="93" t="s">
        <v>304</v>
      </c>
      <c r="BN7" s="120">
        <v>6.5000000000000002E-2</v>
      </c>
      <c r="BO7" s="119">
        <v>0.26</v>
      </c>
      <c r="BP7" s="119" t="s">
        <v>272</v>
      </c>
      <c r="BQ7" s="119">
        <v>0.59</v>
      </c>
      <c r="BR7" s="118">
        <v>0.18</v>
      </c>
      <c r="BS7" s="95">
        <v>0.53</v>
      </c>
      <c r="BT7" s="95">
        <v>0.16</v>
      </c>
      <c r="BU7" s="136">
        <v>0.92</v>
      </c>
      <c r="BV7" s="95">
        <v>0.28000000000000003</v>
      </c>
      <c r="BW7" s="96" t="s">
        <v>308</v>
      </c>
      <c r="BX7" s="66"/>
    </row>
    <row r="8" spans="2:76" ht="20.100000000000001" customHeight="1">
      <c r="B8" s="24" t="s">
        <v>28</v>
      </c>
      <c r="C8" s="25" t="s">
        <v>180</v>
      </c>
      <c r="D8" s="75" t="s">
        <v>262</v>
      </c>
      <c r="E8" s="64">
        <v>28</v>
      </c>
      <c r="F8" s="64">
        <v>7</v>
      </c>
      <c r="G8" s="64">
        <v>22</v>
      </c>
      <c r="H8" s="64">
        <v>10</v>
      </c>
      <c r="I8" s="64">
        <v>0</v>
      </c>
      <c r="J8" s="64" t="s">
        <v>266</v>
      </c>
      <c r="K8" s="64" t="s">
        <v>262</v>
      </c>
      <c r="L8" s="64">
        <v>28</v>
      </c>
      <c r="M8" s="64">
        <v>7</v>
      </c>
      <c r="N8" s="64">
        <v>23</v>
      </c>
      <c r="O8" s="64">
        <v>10</v>
      </c>
      <c r="P8" s="64">
        <v>0</v>
      </c>
      <c r="Q8" s="97" t="s">
        <v>498</v>
      </c>
      <c r="R8" s="91">
        <v>1.6</v>
      </c>
      <c r="S8" s="91">
        <v>20.2</v>
      </c>
      <c r="T8" s="91">
        <v>83</v>
      </c>
      <c r="U8" s="91">
        <v>0.5</v>
      </c>
      <c r="V8" s="91">
        <v>998.6</v>
      </c>
      <c r="W8" s="98">
        <v>7.1</v>
      </c>
      <c r="X8" s="471">
        <v>7.8</v>
      </c>
      <c r="Y8" s="97" t="s">
        <v>314</v>
      </c>
      <c r="Z8" s="121" t="s">
        <v>269</v>
      </c>
      <c r="AA8" s="121">
        <v>2.4</v>
      </c>
      <c r="AB8" s="122">
        <v>6.4000000000000001E-2</v>
      </c>
      <c r="AC8" s="121">
        <v>0.95</v>
      </c>
      <c r="AD8" s="121">
        <v>0.05</v>
      </c>
      <c r="AE8" s="121">
        <v>8.0999999999999996E-3</v>
      </c>
      <c r="AF8" s="98" t="s">
        <v>316</v>
      </c>
      <c r="AG8" s="97">
        <v>42</v>
      </c>
      <c r="AH8" s="121" t="s">
        <v>317</v>
      </c>
      <c r="AI8" s="121" t="s">
        <v>443</v>
      </c>
      <c r="AJ8" s="121">
        <v>27</v>
      </c>
      <c r="AK8" s="121" t="s">
        <v>319</v>
      </c>
      <c r="AL8" s="121" t="s">
        <v>292</v>
      </c>
      <c r="AM8" s="121" t="s">
        <v>320</v>
      </c>
      <c r="AN8" s="121">
        <v>0.79</v>
      </c>
      <c r="AO8" s="121">
        <v>0.43</v>
      </c>
      <c r="AP8" s="121" t="s">
        <v>296</v>
      </c>
      <c r="AQ8" s="121" t="s">
        <v>330</v>
      </c>
      <c r="AR8" s="121" t="s">
        <v>268</v>
      </c>
      <c r="AS8" s="121">
        <v>0.43</v>
      </c>
      <c r="AT8" s="121" t="s">
        <v>321</v>
      </c>
      <c r="AU8" s="121" t="s">
        <v>322</v>
      </c>
      <c r="AV8" s="121">
        <v>0.55000000000000004</v>
      </c>
      <c r="AW8" s="121" t="s">
        <v>323</v>
      </c>
      <c r="AX8" s="121" t="s">
        <v>324</v>
      </c>
      <c r="AY8" s="121" t="s">
        <v>325</v>
      </c>
      <c r="AZ8" s="121">
        <v>0.15</v>
      </c>
      <c r="BA8" s="121" t="s">
        <v>326</v>
      </c>
      <c r="BB8" s="121">
        <v>0.43</v>
      </c>
      <c r="BC8" s="121" t="s">
        <v>299</v>
      </c>
      <c r="BD8" s="121" t="s">
        <v>293</v>
      </c>
      <c r="BE8" s="121" t="s">
        <v>272</v>
      </c>
      <c r="BF8" s="91" t="s">
        <v>271</v>
      </c>
      <c r="BG8" s="91" t="s">
        <v>272</v>
      </c>
      <c r="BH8" s="91" t="s">
        <v>327</v>
      </c>
      <c r="BI8" s="91" t="s">
        <v>328</v>
      </c>
      <c r="BJ8" s="121">
        <v>1.5</v>
      </c>
      <c r="BK8" s="91" t="s">
        <v>329</v>
      </c>
      <c r="BL8" s="121" t="s">
        <v>272</v>
      </c>
      <c r="BM8" s="97" t="s">
        <v>304</v>
      </c>
      <c r="BN8" s="122">
        <v>0.14000000000000001</v>
      </c>
      <c r="BO8" s="122">
        <v>0.31</v>
      </c>
      <c r="BP8" s="122" t="s">
        <v>272</v>
      </c>
      <c r="BQ8" s="122">
        <v>0.64</v>
      </c>
      <c r="BR8" s="121">
        <v>0.18</v>
      </c>
      <c r="BS8" s="91">
        <v>0.64</v>
      </c>
      <c r="BT8" s="91">
        <v>0.17</v>
      </c>
      <c r="BU8" s="26">
        <v>1.1000000000000001</v>
      </c>
      <c r="BV8" s="91">
        <v>0.35</v>
      </c>
      <c r="BW8" s="98">
        <v>0.36</v>
      </c>
      <c r="BX8" s="67"/>
    </row>
    <row r="9" spans="2:76" ht="20.100000000000001" customHeight="1">
      <c r="B9" s="24" t="s">
        <v>28</v>
      </c>
      <c r="C9" s="31" t="s">
        <v>181</v>
      </c>
      <c r="D9" s="86" t="s">
        <v>262</v>
      </c>
      <c r="E9" s="32">
        <v>28</v>
      </c>
      <c r="F9" s="32">
        <v>7</v>
      </c>
      <c r="G9" s="64">
        <v>23</v>
      </c>
      <c r="H9" s="32">
        <v>10</v>
      </c>
      <c r="I9" s="32">
        <v>0</v>
      </c>
      <c r="J9" s="32" t="s">
        <v>266</v>
      </c>
      <c r="K9" s="32" t="s">
        <v>262</v>
      </c>
      <c r="L9" s="32">
        <v>28</v>
      </c>
      <c r="M9" s="32">
        <v>7</v>
      </c>
      <c r="N9" s="32">
        <v>24</v>
      </c>
      <c r="O9" s="32">
        <v>10</v>
      </c>
      <c r="P9" s="31">
        <v>0</v>
      </c>
      <c r="Q9" s="97" t="s">
        <v>498</v>
      </c>
      <c r="R9" s="91">
        <v>1.5</v>
      </c>
      <c r="S9" s="91">
        <v>21.4</v>
      </c>
      <c r="T9" s="91">
        <v>68</v>
      </c>
      <c r="U9" s="91" t="s">
        <v>555</v>
      </c>
      <c r="V9" s="91">
        <v>999.3</v>
      </c>
      <c r="W9" s="98">
        <v>17.100000000000001</v>
      </c>
      <c r="X9" s="475">
        <v>15.9</v>
      </c>
      <c r="Y9" s="97" t="s">
        <v>314</v>
      </c>
      <c r="Z9" s="121" t="s">
        <v>269</v>
      </c>
      <c r="AA9" s="121">
        <v>5.5</v>
      </c>
      <c r="AB9" s="122">
        <v>4.9000000000000002E-2</v>
      </c>
      <c r="AC9" s="121">
        <v>0.53</v>
      </c>
      <c r="AD9" s="121">
        <v>3.6</v>
      </c>
      <c r="AE9" s="121">
        <v>1.7999999999999999E-2</v>
      </c>
      <c r="AF9" s="98" t="s">
        <v>316</v>
      </c>
      <c r="AG9" s="97">
        <v>91</v>
      </c>
      <c r="AH9" s="121">
        <v>29</v>
      </c>
      <c r="AI9" s="121" t="s">
        <v>443</v>
      </c>
      <c r="AJ9" s="121">
        <v>2600</v>
      </c>
      <c r="AK9" s="121" t="s">
        <v>319</v>
      </c>
      <c r="AL9" s="121" t="s">
        <v>292</v>
      </c>
      <c r="AM9" s="121" t="s">
        <v>320</v>
      </c>
      <c r="AN9" s="121">
        <v>0.38</v>
      </c>
      <c r="AO9" s="121">
        <v>0.36</v>
      </c>
      <c r="AP9" s="121">
        <v>0.74</v>
      </c>
      <c r="AQ9" s="121" t="s">
        <v>330</v>
      </c>
      <c r="AR9" s="121" t="s">
        <v>268</v>
      </c>
      <c r="AS9" s="121">
        <v>0.41</v>
      </c>
      <c r="AT9" s="121">
        <v>5.9</v>
      </c>
      <c r="AU9" s="121" t="s">
        <v>322</v>
      </c>
      <c r="AV9" s="121">
        <v>0.87</v>
      </c>
      <c r="AW9" s="121" t="s">
        <v>323</v>
      </c>
      <c r="AX9" s="121">
        <v>0.38</v>
      </c>
      <c r="AY9" s="121">
        <v>0.55000000000000004</v>
      </c>
      <c r="AZ9" s="121">
        <v>0.64</v>
      </c>
      <c r="BA9" s="121" t="s">
        <v>326</v>
      </c>
      <c r="BB9" s="121">
        <v>6.8</v>
      </c>
      <c r="BC9" s="121" t="s">
        <v>299</v>
      </c>
      <c r="BD9" s="121" t="s">
        <v>293</v>
      </c>
      <c r="BE9" s="121" t="s">
        <v>272</v>
      </c>
      <c r="BF9" s="91" t="s">
        <v>271</v>
      </c>
      <c r="BG9" s="91" t="s">
        <v>272</v>
      </c>
      <c r="BH9" s="91" t="s">
        <v>327</v>
      </c>
      <c r="BI9" s="91" t="s">
        <v>328</v>
      </c>
      <c r="BJ9" s="121">
        <v>9.9</v>
      </c>
      <c r="BK9" s="91" t="s">
        <v>329</v>
      </c>
      <c r="BL9" s="121">
        <v>0.15</v>
      </c>
      <c r="BM9" s="97" t="s">
        <v>304</v>
      </c>
      <c r="BN9" s="122">
        <v>0.24</v>
      </c>
      <c r="BO9" s="122">
        <v>0.74</v>
      </c>
      <c r="BP9" s="122">
        <v>0.39</v>
      </c>
      <c r="BQ9" s="122">
        <v>1.8</v>
      </c>
      <c r="BR9" s="121">
        <v>0.68</v>
      </c>
      <c r="BS9" s="91">
        <v>1.1000000000000001</v>
      </c>
      <c r="BT9" s="91">
        <v>7.3999999999999996E-2</v>
      </c>
      <c r="BU9" s="26">
        <v>3.2</v>
      </c>
      <c r="BV9" s="91">
        <v>5.3999999999999999E-2</v>
      </c>
      <c r="BW9" s="98">
        <v>0.91</v>
      </c>
      <c r="BX9" s="67"/>
    </row>
    <row r="10" spans="2:76" ht="20.100000000000001" customHeight="1" thickBot="1">
      <c r="B10" s="27" t="s">
        <v>28</v>
      </c>
      <c r="C10" s="28" t="s">
        <v>164</v>
      </c>
      <c r="D10" s="89" t="s">
        <v>262</v>
      </c>
      <c r="E10" s="29">
        <v>28</v>
      </c>
      <c r="F10" s="29">
        <v>7</v>
      </c>
      <c r="G10" s="30">
        <v>24</v>
      </c>
      <c r="H10" s="29">
        <v>10</v>
      </c>
      <c r="I10" s="29">
        <v>0</v>
      </c>
      <c r="J10" s="29" t="s">
        <v>266</v>
      </c>
      <c r="K10" s="29" t="s">
        <v>262</v>
      </c>
      <c r="L10" s="29">
        <v>28</v>
      </c>
      <c r="M10" s="29">
        <v>7</v>
      </c>
      <c r="N10" s="29">
        <v>25</v>
      </c>
      <c r="O10" s="29">
        <v>10</v>
      </c>
      <c r="P10" s="29">
        <v>0</v>
      </c>
      <c r="Q10" s="112" t="s">
        <v>506</v>
      </c>
      <c r="R10" s="113">
        <v>1.4</v>
      </c>
      <c r="S10" s="123">
        <v>23.1</v>
      </c>
      <c r="T10" s="123">
        <v>70</v>
      </c>
      <c r="U10" s="123" t="s">
        <v>555</v>
      </c>
      <c r="V10" s="124">
        <v>999.2</v>
      </c>
      <c r="W10" s="128">
        <v>16.2</v>
      </c>
      <c r="X10" s="472">
        <v>7.2</v>
      </c>
      <c r="Y10" s="112" t="s">
        <v>314</v>
      </c>
      <c r="Z10" s="123" t="s">
        <v>269</v>
      </c>
      <c r="AA10" s="123">
        <v>1.5</v>
      </c>
      <c r="AB10" s="123">
        <v>5.3999999999999999E-2</v>
      </c>
      <c r="AC10" s="123">
        <v>0.56999999999999995</v>
      </c>
      <c r="AD10" s="123">
        <v>4.7E-2</v>
      </c>
      <c r="AE10" s="123" t="s">
        <v>315</v>
      </c>
      <c r="AF10" s="114" t="s">
        <v>316</v>
      </c>
      <c r="AG10" s="112">
        <v>89</v>
      </c>
      <c r="AH10" s="123">
        <v>22</v>
      </c>
      <c r="AI10" s="123" t="s">
        <v>443</v>
      </c>
      <c r="AJ10" s="123">
        <v>41</v>
      </c>
      <c r="AK10" s="123" t="s">
        <v>319</v>
      </c>
      <c r="AL10" s="123" t="s">
        <v>292</v>
      </c>
      <c r="AM10" s="123" t="s">
        <v>320</v>
      </c>
      <c r="AN10" s="123">
        <v>0.6</v>
      </c>
      <c r="AO10" s="123">
        <v>0.63</v>
      </c>
      <c r="AP10" s="123">
        <v>0.18</v>
      </c>
      <c r="AQ10" s="123" t="s">
        <v>330</v>
      </c>
      <c r="AR10" s="123" t="s">
        <v>268</v>
      </c>
      <c r="AS10" s="123" t="s">
        <v>331</v>
      </c>
      <c r="AT10" s="123">
        <v>3.6</v>
      </c>
      <c r="AU10" s="123" t="s">
        <v>322</v>
      </c>
      <c r="AV10" s="123">
        <v>2.4</v>
      </c>
      <c r="AW10" s="123" t="s">
        <v>323</v>
      </c>
      <c r="AX10" s="123" t="s">
        <v>324</v>
      </c>
      <c r="AY10" s="123">
        <v>0.37</v>
      </c>
      <c r="AZ10" s="123">
        <v>0.21</v>
      </c>
      <c r="BA10" s="123" t="s">
        <v>326</v>
      </c>
      <c r="BB10" s="123">
        <v>1.6</v>
      </c>
      <c r="BC10" s="123" t="s">
        <v>299</v>
      </c>
      <c r="BD10" s="123" t="s">
        <v>293</v>
      </c>
      <c r="BE10" s="123" t="s">
        <v>272</v>
      </c>
      <c r="BF10" s="113" t="s">
        <v>271</v>
      </c>
      <c r="BG10" s="113" t="s">
        <v>272</v>
      </c>
      <c r="BH10" s="113" t="s">
        <v>327</v>
      </c>
      <c r="BI10" s="113" t="s">
        <v>328</v>
      </c>
      <c r="BJ10" s="123">
        <v>3.7</v>
      </c>
      <c r="BK10" s="113" t="s">
        <v>329</v>
      </c>
      <c r="BL10" s="123">
        <v>0.17</v>
      </c>
      <c r="BM10" s="112" t="s">
        <v>304</v>
      </c>
      <c r="BN10" s="124">
        <v>0.14000000000000001</v>
      </c>
      <c r="BO10" s="124">
        <v>0.39</v>
      </c>
      <c r="BP10" s="124">
        <v>0.13</v>
      </c>
      <c r="BQ10" s="124">
        <v>0.76</v>
      </c>
      <c r="BR10" s="123">
        <v>0.26</v>
      </c>
      <c r="BS10" s="113">
        <v>0.7</v>
      </c>
      <c r="BT10" s="113">
        <v>0.13</v>
      </c>
      <c r="BU10" s="29">
        <v>1.4</v>
      </c>
      <c r="BV10" s="113">
        <v>0.33</v>
      </c>
      <c r="BW10" s="114" t="s">
        <v>308</v>
      </c>
      <c r="BX10" s="68"/>
    </row>
    <row r="11" spans="2:76" ht="20.100000000000001" customHeight="1">
      <c r="B11" s="24" t="s">
        <v>169</v>
      </c>
      <c r="C11" s="56" t="s">
        <v>165</v>
      </c>
      <c r="D11" s="74" t="s">
        <v>262</v>
      </c>
      <c r="E11" s="85">
        <v>28</v>
      </c>
      <c r="F11" s="85">
        <v>7</v>
      </c>
      <c r="G11" s="85">
        <v>25</v>
      </c>
      <c r="H11" s="85">
        <v>10</v>
      </c>
      <c r="I11" s="85">
        <v>0</v>
      </c>
      <c r="J11" s="85" t="s">
        <v>266</v>
      </c>
      <c r="K11" s="85" t="s">
        <v>262</v>
      </c>
      <c r="L11" s="85">
        <v>28</v>
      </c>
      <c r="M11" s="85">
        <v>7</v>
      </c>
      <c r="N11" s="85">
        <v>26</v>
      </c>
      <c r="O11" s="85">
        <v>10</v>
      </c>
      <c r="P11" s="85">
        <v>0</v>
      </c>
      <c r="Q11" s="106" t="s">
        <v>518</v>
      </c>
      <c r="R11" s="107">
        <v>1.2</v>
      </c>
      <c r="S11" s="107">
        <v>23.9</v>
      </c>
      <c r="T11" s="107">
        <v>74</v>
      </c>
      <c r="U11" s="107" t="s">
        <v>555</v>
      </c>
      <c r="V11" s="107">
        <v>997.4</v>
      </c>
      <c r="W11" s="108">
        <v>10.8</v>
      </c>
      <c r="X11" s="473">
        <v>8.8000000000000007</v>
      </c>
      <c r="Y11" s="106" t="s">
        <v>314</v>
      </c>
      <c r="Z11" s="125" t="s">
        <v>269</v>
      </c>
      <c r="AA11" s="125">
        <v>0.97</v>
      </c>
      <c r="AB11" s="120">
        <v>0.04</v>
      </c>
      <c r="AC11" s="125">
        <v>0.39</v>
      </c>
      <c r="AD11" s="125">
        <v>4.4999999999999998E-2</v>
      </c>
      <c r="AE11" s="125">
        <v>6.7000000000000002E-3</v>
      </c>
      <c r="AF11" s="108" t="s">
        <v>316</v>
      </c>
      <c r="AG11" s="106">
        <v>71</v>
      </c>
      <c r="AH11" s="125">
        <v>33</v>
      </c>
      <c r="AI11" s="125" t="s">
        <v>443</v>
      </c>
      <c r="AJ11" s="125">
        <v>35</v>
      </c>
      <c r="AK11" s="125" t="s">
        <v>319</v>
      </c>
      <c r="AL11" s="125">
        <v>0.22</v>
      </c>
      <c r="AM11" s="125" t="s">
        <v>320</v>
      </c>
      <c r="AN11" s="125">
        <v>0.62</v>
      </c>
      <c r="AO11" s="125">
        <v>0.43</v>
      </c>
      <c r="AP11" s="125">
        <v>0.61</v>
      </c>
      <c r="AQ11" s="125">
        <v>19</v>
      </c>
      <c r="AR11" s="125" t="s">
        <v>268</v>
      </c>
      <c r="AS11" s="125" t="s">
        <v>331</v>
      </c>
      <c r="AT11" s="125">
        <v>1.5</v>
      </c>
      <c r="AU11" s="125" t="s">
        <v>322</v>
      </c>
      <c r="AV11" s="125">
        <v>0.43</v>
      </c>
      <c r="AW11" s="125">
        <v>0.5</v>
      </c>
      <c r="AX11" s="125">
        <v>8.8999999999999996E-2</v>
      </c>
      <c r="AY11" s="125">
        <v>0.63</v>
      </c>
      <c r="AZ11" s="125">
        <v>0.22</v>
      </c>
      <c r="BA11" s="125" t="s">
        <v>326</v>
      </c>
      <c r="BB11" s="125">
        <v>1.5</v>
      </c>
      <c r="BC11" s="125" t="s">
        <v>299</v>
      </c>
      <c r="BD11" s="125" t="s">
        <v>293</v>
      </c>
      <c r="BE11" s="125" t="s">
        <v>272</v>
      </c>
      <c r="BF11" s="107" t="s">
        <v>271</v>
      </c>
      <c r="BG11" s="107">
        <v>0.49</v>
      </c>
      <c r="BH11" s="107" t="s">
        <v>327</v>
      </c>
      <c r="BI11" s="107" t="s">
        <v>328</v>
      </c>
      <c r="BJ11" s="125">
        <v>1.7</v>
      </c>
      <c r="BK11" s="107" t="s">
        <v>329</v>
      </c>
      <c r="BL11" s="125" t="s">
        <v>272</v>
      </c>
      <c r="BM11" s="106" t="s">
        <v>304</v>
      </c>
      <c r="BN11" s="120">
        <v>0.21</v>
      </c>
      <c r="BO11" s="120">
        <v>0.48</v>
      </c>
      <c r="BP11" s="120">
        <v>0.27</v>
      </c>
      <c r="BQ11" s="120">
        <v>1</v>
      </c>
      <c r="BR11" s="125">
        <v>0.45</v>
      </c>
      <c r="BS11" s="107">
        <v>0.94</v>
      </c>
      <c r="BT11" s="107">
        <v>0.18</v>
      </c>
      <c r="BU11" s="32">
        <v>2</v>
      </c>
      <c r="BV11" s="107">
        <v>0.56999999999999995</v>
      </c>
      <c r="BW11" s="108">
        <v>0.59</v>
      </c>
      <c r="BX11" s="69"/>
    </row>
    <row r="12" spans="2:76" ht="20.100000000000001" customHeight="1">
      <c r="B12" s="24" t="s">
        <v>169</v>
      </c>
      <c r="C12" s="31" t="s">
        <v>166</v>
      </c>
      <c r="D12" s="75" t="s">
        <v>262</v>
      </c>
      <c r="E12" s="64">
        <v>28</v>
      </c>
      <c r="F12" s="64">
        <v>7</v>
      </c>
      <c r="G12" s="64">
        <v>26</v>
      </c>
      <c r="H12" s="64">
        <v>10</v>
      </c>
      <c r="I12" s="64">
        <v>0</v>
      </c>
      <c r="J12" s="64" t="s">
        <v>266</v>
      </c>
      <c r="K12" s="64" t="s">
        <v>262</v>
      </c>
      <c r="L12" s="64">
        <v>28</v>
      </c>
      <c r="M12" s="64">
        <v>7</v>
      </c>
      <c r="N12" s="64">
        <v>27</v>
      </c>
      <c r="O12" s="64">
        <v>10</v>
      </c>
      <c r="P12" s="64">
        <v>0</v>
      </c>
      <c r="Q12" s="106" t="s">
        <v>498</v>
      </c>
      <c r="R12" s="107">
        <v>1.3</v>
      </c>
      <c r="S12" s="107">
        <v>22.1</v>
      </c>
      <c r="T12" s="107">
        <v>88</v>
      </c>
      <c r="U12" s="107">
        <v>3</v>
      </c>
      <c r="V12" s="107">
        <v>994.8</v>
      </c>
      <c r="W12" s="108">
        <v>5.9</v>
      </c>
      <c r="X12" s="473">
        <v>18</v>
      </c>
      <c r="Y12" s="106" t="s">
        <v>314</v>
      </c>
      <c r="Z12" s="125">
        <v>0.78</v>
      </c>
      <c r="AA12" s="125">
        <v>3.3</v>
      </c>
      <c r="AB12" s="120">
        <v>1.6E-2</v>
      </c>
      <c r="AC12" s="125">
        <v>1.6</v>
      </c>
      <c r="AD12" s="125">
        <v>9.8000000000000004E-2</v>
      </c>
      <c r="AE12" s="125" t="s">
        <v>315</v>
      </c>
      <c r="AF12" s="108" t="s">
        <v>316</v>
      </c>
      <c r="AG12" s="106" t="s">
        <v>332</v>
      </c>
      <c r="AH12" s="125">
        <v>20</v>
      </c>
      <c r="AI12" s="125" t="s">
        <v>443</v>
      </c>
      <c r="AJ12" s="125">
        <v>72</v>
      </c>
      <c r="AK12" s="125" t="s">
        <v>319</v>
      </c>
      <c r="AL12" s="125" t="s">
        <v>292</v>
      </c>
      <c r="AM12" s="125" t="s">
        <v>320</v>
      </c>
      <c r="AN12" s="125">
        <v>1.8</v>
      </c>
      <c r="AO12" s="125">
        <v>0.82</v>
      </c>
      <c r="AP12" s="125">
        <v>3.6</v>
      </c>
      <c r="AQ12" s="125">
        <v>43</v>
      </c>
      <c r="AR12" s="125" t="s">
        <v>268</v>
      </c>
      <c r="AS12" s="125">
        <v>0.46</v>
      </c>
      <c r="AT12" s="125">
        <v>2</v>
      </c>
      <c r="AU12" s="125">
        <v>24</v>
      </c>
      <c r="AV12" s="125">
        <v>0.89</v>
      </c>
      <c r="AW12" s="125" t="s">
        <v>323</v>
      </c>
      <c r="AX12" s="125">
        <v>0.2</v>
      </c>
      <c r="AY12" s="125">
        <v>0.38</v>
      </c>
      <c r="AZ12" s="125">
        <v>0.77</v>
      </c>
      <c r="BA12" s="125" t="s">
        <v>326</v>
      </c>
      <c r="BB12" s="125">
        <v>1.6</v>
      </c>
      <c r="BC12" s="125" t="s">
        <v>299</v>
      </c>
      <c r="BD12" s="125" t="s">
        <v>293</v>
      </c>
      <c r="BE12" s="125" t="s">
        <v>272</v>
      </c>
      <c r="BF12" s="107" t="s">
        <v>271</v>
      </c>
      <c r="BG12" s="107" t="s">
        <v>272</v>
      </c>
      <c r="BH12" s="107" t="s">
        <v>327</v>
      </c>
      <c r="BI12" s="107" t="s">
        <v>328</v>
      </c>
      <c r="BJ12" s="125">
        <v>4.3</v>
      </c>
      <c r="BK12" s="107" t="s">
        <v>329</v>
      </c>
      <c r="BL12" s="125">
        <v>0.14000000000000001</v>
      </c>
      <c r="BM12" s="106" t="s">
        <v>304</v>
      </c>
      <c r="BN12" s="120">
        <v>0.26</v>
      </c>
      <c r="BO12" s="120">
        <v>0.68</v>
      </c>
      <c r="BP12" s="120">
        <v>0.33</v>
      </c>
      <c r="BQ12" s="120">
        <v>1.7</v>
      </c>
      <c r="BR12" s="125">
        <v>0.66</v>
      </c>
      <c r="BS12" s="107">
        <v>1.7</v>
      </c>
      <c r="BT12" s="107">
        <v>0.17</v>
      </c>
      <c r="BU12" s="32">
        <v>3</v>
      </c>
      <c r="BV12" s="107">
        <v>0.83</v>
      </c>
      <c r="BW12" s="108">
        <v>1.7</v>
      </c>
      <c r="BX12" s="69"/>
    </row>
    <row r="13" spans="2:76" ht="20.100000000000001" customHeight="1">
      <c r="B13" s="24" t="s">
        <v>169</v>
      </c>
      <c r="C13" s="55" t="s">
        <v>167</v>
      </c>
      <c r="D13" s="75" t="s">
        <v>262</v>
      </c>
      <c r="E13" s="64">
        <v>28</v>
      </c>
      <c r="F13" s="64">
        <v>7</v>
      </c>
      <c r="G13" s="64">
        <v>27</v>
      </c>
      <c r="H13" s="64">
        <v>10</v>
      </c>
      <c r="I13" s="64">
        <v>0</v>
      </c>
      <c r="J13" s="64" t="s">
        <v>266</v>
      </c>
      <c r="K13" s="64" t="s">
        <v>262</v>
      </c>
      <c r="L13" s="64">
        <v>28</v>
      </c>
      <c r="M13" s="64">
        <v>7</v>
      </c>
      <c r="N13" s="64">
        <v>28</v>
      </c>
      <c r="O13" s="64">
        <v>10</v>
      </c>
      <c r="P13" s="64">
        <v>0</v>
      </c>
      <c r="Q13" s="109" t="s">
        <v>518</v>
      </c>
      <c r="R13" s="110">
        <v>1.7</v>
      </c>
      <c r="S13" s="110">
        <v>24.2</v>
      </c>
      <c r="T13" s="110">
        <v>82</v>
      </c>
      <c r="U13" s="110" t="s">
        <v>555</v>
      </c>
      <c r="V13" s="110">
        <v>995.6</v>
      </c>
      <c r="W13" s="111">
        <v>8.5</v>
      </c>
      <c r="X13" s="471">
        <v>13.9</v>
      </c>
      <c r="Y13" s="97" t="s">
        <v>314</v>
      </c>
      <c r="Z13" s="121">
        <v>0.19</v>
      </c>
      <c r="AA13" s="121">
        <v>2.7</v>
      </c>
      <c r="AB13" s="122">
        <v>0.04</v>
      </c>
      <c r="AC13" s="121">
        <v>1.1000000000000001</v>
      </c>
      <c r="AD13" s="121">
        <v>0.1</v>
      </c>
      <c r="AE13" s="121">
        <v>8.5000000000000006E-3</v>
      </c>
      <c r="AF13" s="98">
        <v>7.0000000000000007E-2</v>
      </c>
      <c r="AG13" s="97">
        <v>53</v>
      </c>
      <c r="AH13" s="121">
        <v>26</v>
      </c>
      <c r="AI13" s="121" t="s">
        <v>443</v>
      </c>
      <c r="AJ13" s="121">
        <v>99</v>
      </c>
      <c r="AK13" s="121" t="s">
        <v>319</v>
      </c>
      <c r="AL13" s="121" t="s">
        <v>292</v>
      </c>
      <c r="AM13" s="121">
        <v>6.4</v>
      </c>
      <c r="AN13" s="121">
        <v>5.0999999999999996</v>
      </c>
      <c r="AO13" s="121">
        <v>1.5</v>
      </c>
      <c r="AP13" s="121">
        <v>4.8</v>
      </c>
      <c r="AQ13" s="121">
        <v>72</v>
      </c>
      <c r="AR13" s="121" t="s">
        <v>268</v>
      </c>
      <c r="AS13" s="121">
        <v>1.7</v>
      </c>
      <c r="AT13" s="121">
        <v>3.1</v>
      </c>
      <c r="AU13" s="121">
        <v>15</v>
      </c>
      <c r="AV13" s="121">
        <v>0.32</v>
      </c>
      <c r="AW13" s="121">
        <v>0.64</v>
      </c>
      <c r="AX13" s="121">
        <v>0.21</v>
      </c>
      <c r="AY13" s="121">
        <v>0.72</v>
      </c>
      <c r="AZ13" s="121">
        <v>0.78</v>
      </c>
      <c r="BA13" s="121" t="s">
        <v>326</v>
      </c>
      <c r="BB13" s="121">
        <v>7.4</v>
      </c>
      <c r="BC13" s="121" t="s">
        <v>299</v>
      </c>
      <c r="BD13" s="121" t="s">
        <v>293</v>
      </c>
      <c r="BE13" s="121" t="s">
        <v>272</v>
      </c>
      <c r="BF13" s="91" t="s">
        <v>271</v>
      </c>
      <c r="BG13" s="91" t="s">
        <v>272</v>
      </c>
      <c r="BH13" s="91" t="s">
        <v>327</v>
      </c>
      <c r="BI13" s="91" t="s">
        <v>328</v>
      </c>
      <c r="BJ13" s="121">
        <v>3.3</v>
      </c>
      <c r="BK13" s="91" t="s">
        <v>329</v>
      </c>
      <c r="BL13" s="121">
        <v>0.16</v>
      </c>
      <c r="BM13" s="97" t="s">
        <v>304</v>
      </c>
      <c r="BN13" s="122">
        <v>0.22</v>
      </c>
      <c r="BO13" s="122">
        <v>0.47</v>
      </c>
      <c r="BP13" s="122">
        <v>0.18</v>
      </c>
      <c r="BQ13" s="122">
        <v>0.75</v>
      </c>
      <c r="BR13" s="121">
        <v>0.32</v>
      </c>
      <c r="BS13" s="91">
        <v>1.2</v>
      </c>
      <c r="BT13" s="91">
        <v>0.15</v>
      </c>
      <c r="BU13" s="26">
        <v>1.6</v>
      </c>
      <c r="BV13" s="91">
        <v>0.92</v>
      </c>
      <c r="BW13" s="98">
        <v>1</v>
      </c>
      <c r="BX13" s="67"/>
    </row>
    <row r="14" spans="2:76" ht="20.100000000000001" customHeight="1">
      <c r="B14" s="24" t="s">
        <v>169</v>
      </c>
      <c r="C14" s="25" t="s">
        <v>168</v>
      </c>
      <c r="D14" s="76" t="s">
        <v>262</v>
      </c>
      <c r="E14" s="26">
        <v>28</v>
      </c>
      <c r="F14" s="26">
        <v>7</v>
      </c>
      <c r="G14" s="64">
        <v>28</v>
      </c>
      <c r="H14" s="26">
        <v>10</v>
      </c>
      <c r="I14" s="26">
        <v>0</v>
      </c>
      <c r="J14" s="26" t="s">
        <v>266</v>
      </c>
      <c r="K14" s="26" t="s">
        <v>262</v>
      </c>
      <c r="L14" s="26">
        <v>28</v>
      </c>
      <c r="M14" s="26">
        <v>7</v>
      </c>
      <c r="N14" s="26">
        <v>29</v>
      </c>
      <c r="O14" s="26">
        <v>10</v>
      </c>
      <c r="P14" s="26">
        <v>0</v>
      </c>
      <c r="Q14" s="97" t="s">
        <v>515</v>
      </c>
      <c r="R14" s="91">
        <v>1.5</v>
      </c>
      <c r="S14" s="91">
        <v>26.3</v>
      </c>
      <c r="T14" s="91">
        <v>74</v>
      </c>
      <c r="U14" s="91" t="s">
        <v>555</v>
      </c>
      <c r="V14" s="91">
        <v>997.4</v>
      </c>
      <c r="W14" s="98">
        <v>18.3</v>
      </c>
      <c r="X14" s="471">
        <v>12.1</v>
      </c>
      <c r="Y14" s="97" t="s">
        <v>314</v>
      </c>
      <c r="Z14" s="121">
        <v>6.6000000000000003E-2</v>
      </c>
      <c r="AA14" s="121">
        <v>2.4</v>
      </c>
      <c r="AB14" s="122">
        <v>0.14000000000000001</v>
      </c>
      <c r="AC14" s="121">
        <v>0.78</v>
      </c>
      <c r="AD14" s="121">
        <v>7.0000000000000007E-2</v>
      </c>
      <c r="AE14" s="121">
        <v>2.1999999999999999E-2</v>
      </c>
      <c r="AF14" s="98">
        <v>0.15</v>
      </c>
      <c r="AG14" s="97" t="s">
        <v>332</v>
      </c>
      <c r="AH14" s="121">
        <v>23</v>
      </c>
      <c r="AI14" s="121" t="s">
        <v>443</v>
      </c>
      <c r="AJ14" s="121">
        <v>34</v>
      </c>
      <c r="AK14" s="121" t="s">
        <v>319</v>
      </c>
      <c r="AL14" s="121">
        <v>0.19</v>
      </c>
      <c r="AM14" s="121" t="s">
        <v>320</v>
      </c>
      <c r="AN14" s="121">
        <v>3.5</v>
      </c>
      <c r="AO14" s="121">
        <v>1.7</v>
      </c>
      <c r="AP14" s="121">
        <v>3.2</v>
      </c>
      <c r="AQ14" s="121">
        <v>63</v>
      </c>
      <c r="AR14" s="121" t="s">
        <v>268</v>
      </c>
      <c r="AS14" s="121">
        <v>0.64</v>
      </c>
      <c r="AT14" s="121" t="s">
        <v>321</v>
      </c>
      <c r="AU14" s="121" t="s">
        <v>322</v>
      </c>
      <c r="AV14" s="121">
        <v>0.19</v>
      </c>
      <c r="AW14" s="121">
        <v>0.93</v>
      </c>
      <c r="AX14" s="121">
        <v>0.15</v>
      </c>
      <c r="AY14" s="121" t="s">
        <v>325</v>
      </c>
      <c r="AZ14" s="121">
        <v>0.5</v>
      </c>
      <c r="BA14" s="121" t="s">
        <v>326</v>
      </c>
      <c r="BB14" s="121">
        <v>1.9</v>
      </c>
      <c r="BC14" s="121">
        <v>0.18</v>
      </c>
      <c r="BD14" s="121" t="s">
        <v>293</v>
      </c>
      <c r="BE14" s="121" t="s">
        <v>272</v>
      </c>
      <c r="BF14" s="91" t="s">
        <v>271</v>
      </c>
      <c r="BG14" s="91" t="s">
        <v>272</v>
      </c>
      <c r="BH14" s="91" t="s">
        <v>327</v>
      </c>
      <c r="BI14" s="91" t="s">
        <v>328</v>
      </c>
      <c r="BJ14" s="121">
        <v>3.1</v>
      </c>
      <c r="BK14" s="91" t="s">
        <v>329</v>
      </c>
      <c r="BL14" s="121" t="s">
        <v>272</v>
      </c>
      <c r="BM14" s="97" t="s">
        <v>304</v>
      </c>
      <c r="BN14" s="122">
        <v>0.32</v>
      </c>
      <c r="BO14" s="122">
        <v>0.62</v>
      </c>
      <c r="BP14" s="122">
        <v>0.27</v>
      </c>
      <c r="BQ14" s="122">
        <v>1.1000000000000001</v>
      </c>
      <c r="BR14" s="121">
        <v>0.52</v>
      </c>
      <c r="BS14" s="91">
        <v>1.5</v>
      </c>
      <c r="BT14" s="91">
        <v>0.17</v>
      </c>
      <c r="BU14" s="26">
        <v>2.2999999999999998</v>
      </c>
      <c r="BV14" s="91">
        <v>1.1000000000000001</v>
      </c>
      <c r="BW14" s="98">
        <v>1.2</v>
      </c>
      <c r="BX14" s="67"/>
    </row>
    <row r="15" spans="2:76" ht="20.100000000000001" customHeight="1">
      <c r="B15" s="24" t="s">
        <v>169</v>
      </c>
      <c r="C15" s="25" t="s">
        <v>170</v>
      </c>
      <c r="D15" s="87" t="s">
        <v>262</v>
      </c>
      <c r="E15" s="26">
        <v>28</v>
      </c>
      <c r="F15" s="26">
        <v>7</v>
      </c>
      <c r="G15" s="64">
        <v>29</v>
      </c>
      <c r="H15" s="26">
        <v>10</v>
      </c>
      <c r="I15" s="26">
        <v>0</v>
      </c>
      <c r="J15" s="26" t="s">
        <v>266</v>
      </c>
      <c r="K15" s="26" t="s">
        <v>262</v>
      </c>
      <c r="L15" s="26">
        <v>28</v>
      </c>
      <c r="M15" s="26">
        <v>7</v>
      </c>
      <c r="N15" s="26">
        <v>30</v>
      </c>
      <c r="O15" s="26">
        <v>10</v>
      </c>
      <c r="P15" s="26">
        <v>0</v>
      </c>
      <c r="Q15" s="97" t="s">
        <v>518</v>
      </c>
      <c r="R15" s="91">
        <v>1.8</v>
      </c>
      <c r="S15" s="91">
        <v>26.5</v>
      </c>
      <c r="T15" s="91">
        <v>69</v>
      </c>
      <c r="U15" s="91" t="s">
        <v>555</v>
      </c>
      <c r="V15" s="91">
        <v>997.8</v>
      </c>
      <c r="W15" s="98">
        <v>16.2</v>
      </c>
      <c r="X15" s="471">
        <v>9.6</v>
      </c>
      <c r="Y15" s="97">
        <v>1.6E-2</v>
      </c>
      <c r="Z15" s="121">
        <v>1.7000000000000001E-2</v>
      </c>
      <c r="AA15" s="121">
        <v>1.4</v>
      </c>
      <c r="AB15" s="122">
        <v>5.2999999999999999E-2</v>
      </c>
      <c r="AC15" s="121">
        <v>0.54</v>
      </c>
      <c r="AD15" s="121">
        <v>9.5000000000000001E-2</v>
      </c>
      <c r="AE15" s="121">
        <v>1.6E-2</v>
      </c>
      <c r="AF15" s="98">
        <v>6.8000000000000005E-2</v>
      </c>
      <c r="AG15" s="97">
        <v>78</v>
      </c>
      <c r="AH15" s="121">
        <v>24</v>
      </c>
      <c r="AI15" s="121" t="s">
        <v>443</v>
      </c>
      <c r="AJ15" s="121">
        <v>70</v>
      </c>
      <c r="AK15" s="121">
        <v>110</v>
      </c>
      <c r="AL15" s="121" t="s">
        <v>292</v>
      </c>
      <c r="AM15" s="121" t="s">
        <v>320</v>
      </c>
      <c r="AN15" s="121">
        <v>1.3</v>
      </c>
      <c r="AO15" s="121">
        <v>0.65</v>
      </c>
      <c r="AP15" s="121">
        <v>1.6</v>
      </c>
      <c r="AQ15" s="121">
        <v>37</v>
      </c>
      <c r="AR15" s="121">
        <v>0.45</v>
      </c>
      <c r="AS15" s="121">
        <v>1.4</v>
      </c>
      <c r="AT15" s="121">
        <v>1.9</v>
      </c>
      <c r="AU15" s="121" t="s">
        <v>322</v>
      </c>
      <c r="AV15" s="121" t="s">
        <v>333</v>
      </c>
      <c r="AW15" s="121">
        <v>0.96</v>
      </c>
      <c r="AX15" s="121">
        <v>0.11</v>
      </c>
      <c r="AY15" s="121" t="s">
        <v>325</v>
      </c>
      <c r="AZ15" s="121">
        <v>0.39</v>
      </c>
      <c r="BA15" s="121" t="s">
        <v>326</v>
      </c>
      <c r="BB15" s="121">
        <v>3.6</v>
      </c>
      <c r="BC15" s="121" t="s">
        <v>299</v>
      </c>
      <c r="BD15" s="121" t="s">
        <v>293</v>
      </c>
      <c r="BE15" s="121" t="s">
        <v>272</v>
      </c>
      <c r="BF15" s="91" t="s">
        <v>271</v>
      </c>
      <c r="BG15" s="91" t="s">
        <v>272</v>
      </c>
      <c r="BH15" s="91" t="s">
        <v>327</v>
      </c>
      <c r="BI15" s="91" t="s">
        <v>328</v>
      </c>
      <c r="BJ15" s="121">
        <v>2.2000000000000002</v>
      </c>
      <c r="BK15" s="91" t="s">
        <v>329</v>
      </c>
      <c r="BL15" s="121" t="s">
        <v>272</v>
      </c>
      <c r="BM15" s="97" t="s">
        <v>304</v>
      </c>
      <c r="BN15" s="122">
        <v>0.21</v>
      </c>
      <c r="BO15" s="122">
        <v>0.56000000000000005</v>
      </c>
      <c r="BP15" s="122">
        <v>0.28999999999999998</v>
      </c>
      <c r="BQ15" s="122">
        <v>1.1000000000000001</v>
      </c>
      <c r="BR15" s="121">
        <v>0.45</v>
      </c>
      <c r="BS15" s="91">
        <v>1</v>
      </c>
      <c r="BT15" s="91">
        <v>0.13</v>
      </c>
      <c r="BU15" s="26">
        <v>2.2000000000000002</v>
      </c>
      <c r="BV15" s="91">
        <v>0.48</v>
      </c>
      <c r="BW15" s="98">
        <v>0.77</v>
      </c>
      <c r="BX15" s="67"/>
    </row>
    <row r="16" spans="2:76" ht="20.100000000000001" customHeight="1">
      <c r="B16" s="24" t="s">
        <v>169</v>
      </c>
      <c r="C16" s="25" t="s">
        <v>171</v>
      </c>
      <c r="D16" s="87" t="s">
        <v>262</v>
      </c>
      <c r="E16" s="26">
        <v>28</v>
      </c>
      <c r="F16" s="26">
        <v>7</v>
      </c>
      <c r="G16" s="64">
        <v>30</v>
      </c>
      <c r="H16" s="26">
        <v>10</v>
      </c>
      <c r="I16" s="26">
        <v>0</v>
      </c>
      <c r="J16" s="26" t="s">
        <v>266</v>
      </c>
      <c r="K16" s="26" t="s">
        <v>262</v>
      </c>
      <c r="L16" s="26">
        <v>28</v>
      </c>
      <c r="M16" s="26">
        <v>7</v>
      </c>
      <c r="N16" s="26">
        <v>31</v>
      </c>
      <c r="O16" s="26">
        <v>10</v>
      </c>
      <c r="P16" s="26">
        <v>0</v>
      </c>
      <c r="Q16" s="97" t="s">
        <v>498</v>
      </c>
      <c r="R16" s="91">
        <v>2.1</v>
      </c>
      <c r="S16" s="91">
        <v>26.9</v>
      </c>
      <c r="T16" s="91">
        <v>67</v>
      </c>
      <c r="U16" s="91" t="s">
        <v>555</v>
      </c>
      <c r="V16" s="91">
        <v>997.5</v>
      </c>
      <c r="W16" s="98">
        <v>27.4</v>
      </c>
      <c r="X16" s="471">
        <v>9.3000000000000007</v>
      </c>
      <c r="Y16" s="97" t="s">
        <v>314</v>
      </c>
      <c r="Z16" s="121" t="s">
        <v>269</v>
      </c>
      <c r="AA16" s="121">
        <v>1.1000000000000001</v>
      </c>
      <c r="AB16" s="122">
        <v>6.3E-2</v>
      </c>
      <c r="AC16" s="121">
        <v>0.38</v>
      </c>
      <c r="AD16" s="121">
        <v>0.11</v>
      </c>
      <c r="AE16" s="121">
        <v>8.6E-3</v>
      </c>
      <c r="AF16" s="98">
        <v>0.08</v>
      </c>
      <c r="AG16" s="97">
        <v>120</v>
      </c>
      <c r="AH16" s="121">
        <v>31</v>
      </c>
      <c r="AI16" s="121" t="s">
        <v>443</v>
      </c>
      <c r="AJ16" s="121">
        <v>88</v>
      </c>
      <c r="AK16" s="121">
        <v>97</v>
      </c>
      <c r="AL16" s="121">
        <v>0.2</v>
      </c>
      <c r="AM16" s="121" t="s">
        <v>320</v>
      </c>
      <c r="AN16" s="121">
        <v>1.1000000000000001</v>
      </c>
      <c r="AO16" s="121">
        <v>1</v>
      </c>
      <c r="AP16" s="121">
        <v>0.69</v>
      </c>
      <c r="AQ16" s="121">
        <v>30</v>
      </c>
      <c r="AR16" s="121">
        <v>0.89</v>
      </c>
      <c r="AS16" s="121">
        <v>1</v>
      </c>
      <c r="AT16" s="121">
        <v>2.1</v>
      </c>
      <c r="AU16" s="121" t="s">
        <v>322</v>
      </c>
      <c r="AV16" s="121" t="s">
        <v>333</v>
      </c>
      <c r="AW16" s="121">
        <v>0.82</v>
      </c>
      <c r="AX16" s="121">
        <v>0.15</v>
      </c>
      <c r="AY16" s="121" t="s">
        <v>325</v>
      </c>
      <c r="AZ16" s="121">
        <v>0.47</v>
      </c>
      <c r="BA16" s="121" t="s">
        <v>326</v>
      </c>
      <c r="BB16" s="121">
        <v>3.2</v>
      </c>
      <c r="BC16" s="121" t="s">
        <v>299</v>
      </c>
      <c r="BD16" s="121" t="s">
        <v>293</v>
      </c>
      <c r="BE16" s="121" t="s">
        <v>272</v>
      </c>
      <c r="BF16" s="91" t="s">
        <v>271</v>
      </c>
      <c r="BG16" s="91" t="s">
        <v>272</v>
      </c>
      <c r="BH16" s="91" t="s">
        <v>327</v>
      </c>
      <c r="BI16" s="91" t="s">
        <v>328</v>
      </c>
      <c r="BJ16" s="121">
        <v>3</v>
      </c>
      <c r="BK16" s="91" t="s">
        <v>329</v>
      </c>
      <c r="BL16" s="121" t="s">
        <v>272</v>
      </c>
      <c r="BM16" s="97" t="s">
        <v>304</v>
      </c>
      <c r="BN16" s="122">
        <v>0.23</v>
      </c>
      <c r="BO16" s="122">
        <v>0.65</v>
      </c>
      <c r="BP16" s="122">
        <v>0.36</v>
      </c>
      <c r="BQ16" s="122">
        <v>1.2</v>
      </c>
      <c r="BR16" s="121">
        <v>0.64</v>
      </c>
      <c r="BS16" s="91">
        <v>1.1000000000000001</v>
      </c>
      <c r="BT16" s="91">
        <v>0.14000000000000001</v>
      </c>
      <c r="BU16" s="26">
        <v>2.4</v>
      </c>
      <c r="BV16" s="91">
        <v>0.68</v>
      </c>
      <c r="BW16" s="98">
        <v>1.3</v>
      </c>
      <c r="BX16" s="67"/>
    </row>
    <row r="17" spans="2:76" ht="20.100000000000001" customHeight="1" thickBot="1">
      <c r="B17" s="27" t="s">
        <v>169</v>
      </c>
      <c r="C17" s="28" t="s">
        <v>172</v>
      </c>
      <c r="D17" s="88" t="s">
        <v>262</v>
      </c>
      <c r="E17" s="29">
        <v>28</v>
      </c>
      <c r="F17" s="29">
        <v>7</v>
      </c>
      <c r="G17" s="30">
        <v>31</v>
      </c>
      <c r="H17" s="29">
        <v>10</v>
      </c>
      <c r="I17" s="29">
        <v>0</v>
      </c>
      <c r="J17" s="29" t="s">
        <v>266</v>
      </c>
      <c r="K17" s="29" t="s">
        <v>262</v>
      </c>
      <c r="L17" s="29">
        <v>28</v>
      </c>
      <c r="M17" s="29">
        <v>8</v>
      </c>
      <c r="N17" s="29">
        <v>1</v>
      </c>
      <c r="O17" s="29">
        <v>10</v>
      </c>
      <c r="P17" s="29">
        <v>0</v>
      </c>
      <c r="Q17" s="112" t="s">
        <v>498</v>
      </c>
      <c r="R17" s="113">
        <v>2.5</v>
      </c>
      <c r="S17" s="113">
        <v>27.1</v>
      </c>
      <c r="T17" s="113">
        <v>67</v>
      </c>
      <c r="U17" s="113" t="s">
        <v>555</v>
      </c>
      <c r="V17" s="113">
        <v>995</v>
      </c>
      <c r="W17" s="114">
        <v>21.3</v>
      </c>
      <c r="X17" s="472">
        <v>6.6</v>
      </c>
      <c r="Y17" s="112" t="s">
        <v>314</v>
      </c>
      <c r="Z17" s="123" t="s">
        <v>269</v>
      </c>
      <c r="AA17" s="123">
        <v>0.76</v>
      </c>
      <c r="AB17" s="124">
        <v>0.14000000000000001</v>
      </c>
      <c r="AC17" s="123">
        <v>0.17</v>
      </c>
      <c r="AD17" s="123">
        <v>3.6999999999999998E-2</v>
      </c>
      <c r="AE17" s="123">
        <v>1.4999999999999999E-2</v>
      </c>
      <c r="AF17" s="114" t="s">
        <v>316</v>
      </c>
      <c r="AG17" s="112">
        <v>160</v>
      </c>
      <c r="AH17" s="123" t="s">
        <v>317</v>
      </c>
      <c r="AI17" s="123" t="s">
        <v>443</v>
      </c>
      <c r="AJ17" s="123">
        <v>29</v>
      </c>
      <c r="AK17" s="123" t="s">
        <v>319</v>
      </c>
      <c r="AL17" s="123" t="s">
        <v>292</v>
      </c>
      <c r="AM17" s="123" t="s">
        <v>320</v>
      </c>
      <c r="AN17" s="123">
        <v>0.26</v>
      </c>
      <c r="AO17" s="123">
        <v>0.53</v>
      </c>
      <c r="AP17" s="123" t="s">
        <v>296</v>
      </c>
      <c r="AQ17" s="123" t="s">
        <v>330</v>
      </c>
      <c r="AR17" s="123">
        <v>0.41</v>
      </c>
      <c r="AS17" s="123">
        <v>0.78</v>
      </c>
      <c r="AT17" s="123">
        <v>1.1000000000000001</v>
      </c>
      <c r="AU17" s="123" t="s">
        <v>322</v>
      </c>
      <c r="AV17" s="123">
        <v>0.53</v>
      </c>
      <c r="AW17" s="123" t="s">
        <v>323</v>
      </c>
      <c r="AX17" s="123" t="s">
        <v>324</v>
      </c>
      <c r="AY17" s="123" t="s">
        <v>325</v>
      </c>
      <c r="AZ17" s="123">
        <v>1.2</v>
      </c>
      <c r="BA17" s="123" t="s">
        <v>326</v>
      </c>
      <c r="BB17" s="123">
        <v>1.2</v>
      </c>
      <c r="BC17" s="123" t="s">
        <v>299</v>
      </c>
      <c r="BD17" s="123" t="s">
        <v>293</v>
      </c>
      <c r="BE17" s="123" t="s">
        <v>272</v>
      </c>
      <c r="BF17" s="113" t="s">
        <v>271</v>
      </c>
      <c r="BG17" s="113" t="s">
        <v>272</v>
      </c>
      <c r="BH17" s="113" t="s">
        <v>327</v>
      </c>
      <c r="BI17" s="113" t="s">
        <v>328</v>
      </c>
      <c r="BJ17" s="123">
        <v>2.2000000000000002</v>
      </c>
      <c r="BK17" s="113" t="s">
        <v>329</v>
      </c>
      <c r="BL17" s="123">
        <v>0.19</v>
      </c>
      <c r="BM17" s="112" t="s">
        <v>304</v>
      </c>
      <c r="BN17" s="124">
        <v>0.13</v>
      </c>
      <c r="BO17" s="124">
        <v>0.3</v>
      </c>
      <c r="BP17" s="124">
        <v>0.15</v>
      </c>
      <c r="BQ17" s="124">
        <v>0.42</v>
      </c>
      <c r="BR17" s="123">
        <v>0.23</v>
      </c>
      <c r="BS17" s="113">
        <v>0.45</v>
      </c>
      <c r="BT17" s="113">
        <v>8.8999999999999996E-2</v>
      </c>
      <c r="BU17" s="29">
        <v>1</v>
      </c>
      <c r="BV17" s="113">
        <v>0.35</v>
      </c>
      <c r="BW17" s="114" t="s">
        <v>308</v>
      </c>
      <c r="BX17" s="68"/>
    </row>
    <row r="18" spans="2:76" ht="20.100000000000001" customHeight="1">
      <c r="B18" s="24" t="s">
        <v>28</v>
      </c>
      <c r="C18" s="56" t="s">
        <v>173</v>
      </c>
      <c r="D18" s="78" t="s">
        <v>262</v>
      </c>
      <c r="E18" s="32">
        <v>28</v>
      </c>
      <c r="F18" s="32">
        <v>8</v>
      </c>
      <c r="G18" s="32">
        <v>1</v>
      </c>
      <c r="H18" s="32">
        <v>10</v>
      </c>
      <c r="I18" s="32">
        <v>0</v>
      </c>
      <c r="J18" s="32" t="s">
        <v>266</v>
      </c>
      <c r="K18" s="32" t="s">
        <v>262</v>
      </c>
      <c r="L18" s="32">
        <v>28</v>
      </c>
      <c r="M18" s="32">
        <v>8</v>
      </c>
      <c r="N18" s="32">
        <v>2</v>
      </c>
      <c r="O18" s="32">
        <v>10</v>
      </c>
      <c r="P18" s="32">
        <v>0</v>
      </c>
      <c r="Q18" s="106" t="s">
        <v>538</v>
      </c>
      <c r="R18" s="107">
        <v>1.6</v>
      </c>
      <c r="S18" s="107">
        <v>26.2</v>
      </c>
      <c r="T18" s="107">
        <v>83</v>
      </c>
      <c r="U18" s="107">
        <v>6</v>
      </c>
      <c r="V18" s="107">
        <v>992.6</v>
      </c>
      <c r="W18" s="108">
        <v>17.399999999999999</v>
      </c>
      <c r="X18" s="473">
        <v>6.4</v>
      </c>
      <c r="Y18" s="106" t="s">
        <v>314</v>
      </c>
      <c r="Z18" s="125" t="s">
        <v>269</v>
      </c>
      <c r="AA18" s="125">
        <v>0.55000000000000004</v>
      </c>
      <c r="AB18" s="120">
        <v>7.6999999999999999E-2</v>
      </c>
      <c r="AC18" s="125">
        <v>0.14000000000000001</v>
      </c>
      <c r="AD18" s="125">
        <v>2.1000000000000001E-2</v>
      </c>
      <c r="AE18" s="125">
        <v>1.0999999999999999E-2</v>
      </c>
      <c r="AF18" s="108" t="s">
        <v>316</v>
      </c>
      <c r="AG18" s="106">
        <v>110</v>
      </c>
      <c r="AH18" s="125">
        <v>12</v>
      </c>
      <c r="AI18" s="125" t="s">
        <v>443</v>
      </c>
      <c r="AJ18" s="125">
        <v>28</v>
      </c>
      <c r="AK18" s="125">
        <v>100</v>
      </c>
      <c r="AL18" s="125" t="s">
        <v>292</v>
      </c>
      <c r="AM18" s="125" t="s">
        <v>320</v>
      </c>
      <c r="AN18" s="125">
        <v>0.46</v>
      </c>
      <c r="AO18" s="125" t="s">
        <v>334</v>
      </c>
      <c r="AP18" s="125">
        <v>0.44</v>
      </c>
      <c r="AQ18" s="125" t="s">
        <v>330</v>
      </c>
      <c r="AR18" s="125">
        <v>0.66</v>
      </c>
      <c r="AS18" s="125">
        <v>0.72</v>
      </c>
      <c r="AT18" s="125">
        <v>1.2</v>
      </c>
      <c r="AU18" s="125">
        <v>34</v>
      </c>
      <c r="AV18" s="125">
        <v>1</v>
      </c>
      <c r="AW18" s="125">
        <v>0.59</v>
      </c>
      <c r="AX18" s="125" t="s">
        <v>324</v>
      </c>
      <c r="AY18" s="125" t="s">
        <v>325</v>
      </c>
      <c r="AZ18" s="125">
        <v>0.15</v>
      </c>
      <c r="BA18" s="125" t="s">
        <v>326</v>
      </c>
      <c r="BB18" s="125">
        <v>0.83</v>
      </c>
      <c r="BC18" s="125" t="s">
        <v>299</v>
      </c>
      <c r="BD18" s="125" t="s">
        <v>293</v>
      </c>
      <c r="BE18" s="125" t="s">
        <v>272</v>
      </c>
      <c r="BF18" s="107" t="s">
        <v>271</v>
      </c>
      <c r="BG18" s="107" t="s">
        <v>272</v>
      </c>
      <c r="BH18" s="107" t="s">
        <v>327</v>
      </c>
      <c r="BI18" s="107" t="s">
        <v>328</v>
      </c>
      <c r="BJ18" s="125">
        <v>1.8</v>
      </c>
      <c r="BK18" s="107" t="s">
        <v>329</v>
      </c>
      <c r="BL18" s="125">
        <v>0.13</v>
      </c>
      <c r="BM18" s="106" t="s">
        <v>304</v>
      </c>
      <c r="BN18" s="120">
        <v>0.11</v>
      </c>
      <c r="BO18" s="120">
        <v>0.41</v>
      </c>
      <c r="BP18" s="120">
        <v>0.19</v>
      </c>
      <c r="BQ18" s="120">
        <v>0.56999999999999995</v>
      </c>
      <c r="BR18" s="125">
        <v>0.27</v>
      </c>
      <c r="BS18" s="107">
        <v>0.55000000000000004</v>
      </c>
      <c r="BT18" s="107">
        <v>0.09</v>
      </c>
      <c r="BU18" s="32">
        <v>1.3</v>
      </c>
      <c r="BV18" s="107">
        <v>0.34</v>
      </c>
      <c r="BW18" s="108">
        <v>0.45</v>
      </c>
      <c r="BX18" s="69"/>
    </row>
    <row r="19" spans="2:76" ht="20.100000000000001" customHeight="1">
      <c r="B19" s="24" t="s">
        <v>28</v>
      </c>
      <c r="C19" s="31" t="s">
        <v>174</v>
      </c>
      <c r="D19" s="78" t="s">
        <v>262</v>
      </c>
      <c r="E19" s="32">
        <v>28</v>
      </c>
      <c r="F19" s="32">
        <v>8</v>
      </c>
      <c r="G19" s="32">
        <v>2</v>
      </c>
      <c r="H19" s="32">
        <v>10</v>
      </c>
      <c r="I19" s="32">
        <v>0</v>
      </c>
      <c r="J19" s="32" t="s">
        <v>266</v>
      </c>
      <c r="K19" s="32" t="s">
        <v>262</v>
      </c>
      <c r="L19" s="32">
        <v>28</v>
      </c>
      <c r="M19" s="32">
        <v>8</v>
      </c>
      <c r="N19" s="32">
        <v>3</v>
      </c>
      <c r="O19" s="32">
        <v>10</v>
      </c>
      <c r="P19" s="32">
        <v>0</v>
      </c>
      <c r="Q19" s="106" t="s">
        <v>498</v>
      </c>
      <c r="R19" s="107">
        <v>1.7</v>
      </c>
      <c r="S19" s="107">
        <v>24.8</v>
      </c>
      <c r="T19" s="107">
        <v>84</v>
      </c>
      <c r="U19" s="107">
        <v>12</v>
      </c>
      <c r="V19" s="107">
        <v>992.6</v>
      </c>
      <c r="W19" s="108">
        <v>13.2</v>
      </c>
      <c r="X19" s="473">
        <v>7.9</v>
      </c>
      <c r="Y19" s="106" t="s">
        <v>314</v>
      </c>
      <c r="Z19" s="125" t="s">
        <v>269</v>
      </c>
      <c r="AA19" s="125">
        <v>1.6</v>
      </c>
      <c r="AB19" s="120">
        <v>1.2999999999999999E-2</v>
      </c>
      <c r="AC19" s="125">
        <v>0.65</v>
      </c>
      <c r="AD19" s="125">
        <v>2.1000000000000001E-2</v>
      </c>
      <c r="AE19" s="125" t="s">
        <v>315</v>
      </c>
      <c r="AF19" s="108">
        <v>7.0000000000000007E-2</v>
      </c>
      <c r="AG19" s="106">
        <v>60</v>
      </c>
      <c r="AH19" s="125">
        <v>34</v>
      </c>
      <c r="AI19" s="125" t="s">
        <v>443</v>
      </c>
      <c r="AJ19" s="125">
        <v>36</v>
      </c>
      <c r="AK19" s="125" t="s">
        <v>319</v>
      </c>
      <c r="AL19" s="125">
        <v>0.2</v>
      </c>
      <c r="AM19" s="125" t="s">
        <v>320</v>
      </c>
      <c r="AN19" s="125">
        <v>0.45</v>
      </c>
      <c r="AO19" s="125">
        <v>0.69</v>
      </c>
      <c r="AP19" s="125">
        <v>1.3</v>
      </c>
      <c r="AQ19" s="125">
        <v>28</v>
      </c>
      <c r="AR19" s="125">
        <v>0.52</v>
      </c>
      <c r="AS19" s="125">
        <v>1.5</v>
      </c>
      <c r="AT19" s="125">
        <v>1.7</v>
      </c>
      <c r="AU19" s="125">
        <v>54</v>
      </c>
      <c r="AV19" s="125">
        <v>0.38</v>
      </c>
      <c r="AW19" s="125">
        <v>0.94</v>
      </c>
      <c r="AX19" s="125">
        <v>8.2000000000000003E-2</v>
      </c>
      <c r="AY19" s="125" t="s">
        <v>325</v>
      </c>
      <c r="AZ19" s="125">
        <v>0.49</v>
      </c>
      <c r="BA19" s="125" t="s">
        <v>326</v>
      </c>
      <c r="BB19" s="125">
        <v>1.5</v>
      </c>
      <c r="BC19" s="125" t="s">
        <v>299</v>
      </c>
      <c r="BD19" s="125" t="s">
        <v>293</v>
      </c>
      <c r="BE19" s="125" t="s">
        <v>272</v>
      </c>
      <c r="BF19" s="107" t="s">
        <v>271</v>
      </c>
      <c r="BG19" s="107" t="s">
        <v>272</v>
      </c>
      <c r="BH19" s="107" t="s">
        <v>327</v>
      </c>
      <c r="BI19" s="107" t="s">
        <v>328</v>
      </c>
      <c r="BJ19" s="125">
        <v>1.3</v>
      </c>
      <c r="BK19" s="107" t="s">
        <v>329</v>
      </c>
      <c r="BL19" s="125" t="s">
        <v>272</v>
      </c>
      <c r="BM19" s="106" t="s">
        <v>304</v>
      </c>
      <c r="BN19" s="120">
        <v>0.15</v>
      </c>
      <c r="BO19" s="120">
        <v>0.38</v>
      </c>
      <c r="BP19" s="120">
        <v>0.17</v>
      </c>
      <c r="BQ19" s="120">
        <v>0.78</v>
      </c>
      <c r="BR19" s="125">
        <v>0.27</v>
      </c>
      <c r="BS19" s="107">
        <v>0.78</v>
      </c>
      <c r="BT19" s="107">
        <v>0.19</v>
      </c>
      <c r="BU19" s="32">
        <v>1.5</v>
      </c>
      <c r="BV19" s="107">
        <v>0.46</v>
      </c>
      <c r="BW19" s="108">
        <v>0.45</v>
      </c>
      <c r="BX19" s="69"/>
    </row>
    <row r="20" spans="2:76" ht="20.100000000000001" customHeight="1">
      <c r="B20" s="18" t="s">
        <v>28</v>
      </c>
      <c r="C20" s="33" t="s">
        <v>175</v>
      </c>
      <c r="D20" s="79" t="s">
        <v>262</v>
      </c>
      <c r="E20" s="34">
        <v>28</v>
      </c>
      <c r="F20" s="34">
        <v>8</v>
      </c>
      <c r="G20" s="34">
        <v>3</v>
      </c>
      <c r="H20" s="34">
        <v>10</v>
      </c>
      <c r="I20" s="34">
        <v>0</v>
      </c>
      <c r="J20" s="34" t="s">
        <v>266</v>
      </c>
      <c r="K20" s="34" t="s">
        <v>262</v>
      </c>
      <c r="L20" s="34">
        <v>28</v>
      </c>
      <c r="M20" s="34">
        <v>8</v>
      </c>
      <c r="N20" s="34">
        <v>4</v>
      </c>
      <c r="O20" s="34">
        <v>10</v>
      </c>
      <c r="P20" s="34">
        <v>0</v>
      </c>
      <c r="Q20" s="115" t="s">
        <v>493</v>
      </c>
      <c r="R20" s="116">
        <v>1.7</v>
      </c>
      <c r="S20" s="116">
        <v>25.9</v>
      </c>
      <c r="T20" s="116">
        <v>82</v>
      </c>
      <c r="U20" s="116">
        <v>1</v>
      </c>
      <c r="V20" s="116">
        <v>993.3</v>
      </c>
      <c r="W20" s="117">
        <v>19.100000000000001</v>
      </c>
      <c r="X20" s="474">
        <v>9.8000000000000007</v>
      </c>
      <c r="Y20" s="115" t="s">
        <v>314</v>
      </c>
      <c r="Z20" s="126">
        <v>0.15</v>
      </c>
      <c r="AA20" s="126">
        <v>1.6</v>
      </c>
      <c r="AB20" s="127">
        <v>6.4000000000000001E-2</v>
      </c>
      <c r="AC20" s="126">
        <v>0.57999999999999996</v>
      </c>
      <c r="AD20" s="126">
        <v>0.06</v>
      </c>
      <c r="AE20" s="126" t="s">
        <v>315</v>
      </c>
      <c r="AF20" s="117">
        <v>0.33</v>
      </c>
      <c r="AG20" s="115">
        <v>47</v>
      </c>
      <c r="AH20" s="126">
        <v>22</v>
      </c>
      <c r="AI20" s="126" t="s">
        <v>443</v>
      </c>
      <c r="AJ20" s="126">
        <v>43</v>
      </c>
      <c r="AK20" s="126" t="s">
        <v>319</v>
      </c>
      <c r="AL20" s="126" t="s">
        <v>292</v>
      </c>
      <c r="AM20" s="126" t="s">
        <v>320</v>
      </c>
      <c r="AN20" s="126">
        <v>0.55000000000000004</v>
      </c>
      <c r="AO20" s="126" t="s">
        <v>334</v>
      </c>
      <c r="AP20" s="126">
        <v>1.4</v>
      </c>
      <c r="AQ20" s="126">
        <v>21</v>
      </c>
      <c r="AR20" s="126">
        <v>0.2</v>
      </c>
      <c r="AS20" s="126" t="s">
        <v>331</v>
      </c>
      <c r="AT20" s="126" t="s">
        <v>321</v>
      </c>
      <c r="AU20" s="126" t="s">
        <v>322</v>
      </c>
      <c r="AV20" s="126" t="s">
        <v>333</v>
      </c>
      <c r="AW20" s="126">
        <v>0.63</v>
      </c>
      <c r="AX20" s="126">
        <v>0.09</v>
      </c>
      <c r="AY20" s="126" t="s">
        <v>325</v>
      </c>
      <c r="AZ20" s="126">
        <v>0.36</v>
      </c>
      <c r="BA20" s="126" t="s">
        <v>326</v>
      </c>
      <c r="BB20" s="126">
        <v>0.78</v>
      </c>
      <c r="BC20" s="126" t="s">
        <v>299</v>
      </c>
      <c r="BD20" s="126" t="s">
        <v>293</v>
      </c>
      <c r="BE20" s="126" t="s">
        <v>272</v>
      </c>
      <c r="BF20" s="116" t="s">
        <v>271</v>
      </c>
      <c r="BG20" s="116" t="s">
        <v>272</v>
      </c>
      <c r="BH20" s="116" t="s">
        <v>327</v>
      </c>
      <c r="BI20" s="116" t="s">
        <v>328</v>
      </c>
      <c r="BJ20" s="126">
        <v>1.3</v>
      </c>
      <c r="BK20" s="116" t="s">
        <v>329</v>
      </c>
      <c r="BL20" s="126" t="s">
        <v>272</v>
      </c>
      <c r="BM20" s="115" t="s">
        <v>304</v>
      </c>
      <c r="BN20" s="127">
        <v>0.17</v>
      </c>
      <c r="BO20" s="127">
        <v>0.47</v>
      </c>
      <c r="BP20" s="127">
        <v>0.19</v>
      </c>
      <c r="BQ20" s="127">
        <v>0.86</v>
      </c>
      <c r="BR20" s="126">
        <v>0.36</v>
      </c>
      <c r="BS20" s="116">
        <v>0.92</v>
      </c>
      <c r="BT20" s="116">
        <v>0.19</v>
      </c>
      <c r="BU20" s="34">
        <v>1.7</v>
      </c>
      <c r="BV20" s="116">
        <v>0.61</v>
      </c>
      <c r="BW20" s="117">
        <v>1.4</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401" t="s">
        <v>0</v>
      </c>
      <c r="C23" s="402"/>
      <c r="D23" s="410"/>
      <c r="E23" s="411"/>
      <c r="F23" s="411"/>
      <c r="G23" s="411"/>
      <c r="H23" s="411"/>
      <c r="I23" s="411"/>
      <c r="J23" s="411"/>
      <c r="K23" s="411"/>
      <c r="L23" s="411"/>
      <c r="M23" s="411"/>
      <c r="N23" s="411"/>
      <c r="O23" s="411"/>
      <c r="P23" s="412"/>
      <c r="Q23" s="410"/>
      <c r="R23" s="411"/>
      <c r="S23" s="411"/>
      <c r="T23" s="411"/>
      <c r="U23" s="411"/>
      <c r="V23" s="411"/>
      <c r="W23" s="412"/>
      <c r="X23" s="131"/>
      <c r="Y23" s="119">
        <v>1.4E-2</v>
      </c>
      <c r="Z23" s="118">
        <v>1.7000000000000001E-2</v>
      </c>
      <c r="AA23" s="118">
        <v>1.4E-2</v>
      </c>
      <c r="AB23" s="119">
        <v>1.2999999999999999E-2</v>
      </c>
      <c r="AC23" s="118">
        <v>3.8E-3</v>
      </c>
      <c r="AD23" s="118">
        <v>5.1000000000000004E-3</v>
      </c>
      <c r="AE23" s="118">
        <v>6.4000000000000003E-3</v>
      </c>
      <c r="AF23" s="96">
        <v>4.9000000000000002E-2</v>
      </c>
      <c r="AG23" s="119">
        <v>32</v>
      </c>
      <c r="AH23" s="118">
        <v>9.8000000000000007</v>
      </c>
      <c r="AI23" s="118" t="s">
        <v>443</v>
      </c>
      <c r="AJ23" s="118">
        <v>18</v>
      </c>
      <c r="AK23" s="118">
        <v>75</v>
      </c>
      <c r="AL23" s="118">
        <v>0.1</v>
      </c>
      <c r="AM23" s="118">
        <v>4.5</v>
      </c>
      <c r="AN23" s="118">
        <v>8.4000000000000005E-2</v>
      </c>
      <c r="AO23" s="118">
        <v>0.23</v>
      </c>
      <c r="AP23" s="118">
        <v>0.13</v>
      </c>
      <c r="AQ23" s="118">
        <v>8.8000000000000007</v>
      </c>
      <c r="AR23" s="118">
        <v>0.11</v>
      </c>
      <c r="AS23" s="118">
        <v>0.34</v>
      </c>
      <c r="AT23" s="118">
        <v>0.93</v>
      </c>
      <c r="AU23" s="118">
        <v>12</v>
      </c>
      <c r="AV23" s="118">
        <v>0.15</v>
      </c>
      <c r="AW23" s="118">
        <v>0.47</v>
      </c>
      <c r="AX23" s="118">
        <v>8.1000000000000003E-2</v>
      </c>
      <c r="AY23" s="118">
        <v>0.25</v>
      </c>
      <c r="AZ23" s="118">
        <v>7.2999999999999995E-2</v>
      </c>
      <c r="BA23" s="118">
        <v>3.5999999999999997E-2</v>
      </c>
      <c r="BB23" s="118">
        <v>0.22</v>
      </c>
      <c r="BC23" s="118">
        <v>6.9000000000000006E-2</v>
      </c>
      <c r="BD23" s="118">
        <v>0.21</v>
      </c>
      <c r="BE23" s="118">
        <v>0.12</v>
      </c>
      <c r="BF23" s="95">
        <v>0.14000000000000001</v>
      </c>
      <c r="BG23" s="129">
        <v>0.12</v>
      </c>
      <c r="BH23" s="129">
        <v>0.6</v>
      </c>
      <c r="BI23" s="129">
        <v>6.7000000000000004E-2</v>
      </c>
      <c r="BJ23" s="129">
        <v>0.26</v>
      </c>
      <c r="BK23" s="129">
        <v>0.28000000000000003</v>
      </c>
      <c r="BL23" s="130">
        <v>0.12</v>
      </c>
      <c r="BM23" s="93">
        <v>2.9000000000000001E-2</v>
      </c>
      <c r="BN23" s="119">
        <v>0.04</v>
      </c>
      <c r="BO23" s="119">
        <v>7.3999999999999996E-2</v>
      </c>
      <c r="BP23" s="119">
        <v>0.12</v>
      </c>
      <c r="BQ23" s="119">
        <v>9.4E-2</v>
      </c>
      <c r="BR23" s="118">
        <v>3.9E-2</v>
      </c>
      <c r="BS23" s="95">
        <v>4.1000000000000002E-2</v>
      </c>
      <c r="BT23" s="95">
        <v>2.3E-2</v>
      </c>
      <c r="BU23" s="95"/>
      <c r="BV23" s="95"/>
      <c r="BW23" s="96">
        <v>0.32</v>
      </c>
      <c r="BX23" s="132"/>
    </row>
    <row r="24" spans="2:76" ht="20.100000000000001" customHeight="1">
      <c r="B24" s="403" t="s">
        <v>1</v>
      </c>
      <c r="C24" s="404"/>
      <c r="D24" s="413"/>
      <c r="E24" s="414"/>
      <c r="F24" s="414"/>
      <c r="G24" s="414"/>
      <c r="H24" s="414"/>
      <c r="I24" s="414"/>
      <c r="J24" s="414"/>
      <c r="K24" s="414"/>
      <c r="L24" s="414"/>
      <c r="M24" s="414"/>
      <c r="N24" s="414"/>
      <c r="O24" s="414"/>
      <c r="P24" s="415"/>
      <c r="Q24" s="413"/>
      <c r="R24" s="414"/>
      <c r="S24" s="414"/>
      <c r="T24" s="414"/>
      <c r="U24" s="414"/>
      <c r="V24" s="414"/>
      <c r="W24" s="415"/>
      <c r="X24" s="133"/>
      <c r="Y24" s="127">
        <v>4.8000000000000001E-2</v>
      </c>
      <c r="Z24" s="126">
        <v>5.6000000000000001E-2</v>
      </c>
      <c r="AA24" s="126">
        <v>4.5999999999999999E-2</v>
      </c>
      <c r="AB24" s="127">
        <v>4.2000000000000003E-2</v>
      </c>
      <c r="AC24" s="126">
        <v>1.2999999999999999E-2</v>
      </c>
      <c r="AD24" s="126">
        <v>1.7000000000000001E-2</v>
      </c>
      <c r="AE24" s="126">
        <v>2.1000000000000001E-2</v>
      </c>
      <c r="AF24" s="117">
        <v>0.16</v>
      </c>
      <c r="AG24" s="127">
        <v>110</v>
      </c>
      <c r="AH24" s="126">
        <v>33</v>
      </c>
      <c r="AI24" s="126" t="s">
        <v>443</v>
      </c>
      <c r="AJ24" s="126">
        <v>59</v>
      </c>
      <c r="AK24" s="126">
        <v>250</v>
      </c>
      <c r="AL24" s="126">
        <v>0.34</v>
      </c>
      <c r="AM24" s="126">
        <v>15</v>
      </c>
      <c r="AN24" s="126">
        <v>0.28000000000000003</v>
      </c>
      <c r="AO24" s="126">
        <v>0.77</v>
      </c>
      <c r="AP24" s="126">
        <v>0.43</v>
      </c>
      <c r="AQ24" s="126">
        <v>29</v>
      </c>
      <c r="AR24" s="126">
        <v>0.36</v>
      </c>
      <c r="AS24" s="126">
        <v>1.1000000000000001</v>
      </c>
      <c r="AT24" s="126">
        <v>3.1</v>
      </c>
      <c r="AU24" s="126">
        <v>41</v>
      </c>
      <c r="AV24" s="126">
        <v>0.51</v>
      </c>
      <c r="AW24" s="126">
        <v>1.6</v>
      </c>
      <c r="AX24" s="126">
        <v>0.27</v>
      </c>
      <c r="AY24" s="126">
        <v>0.83</v>
      </c>
      <c r="AZ24" s="126">
        <v>0.24</v>
      </c>
      <c r="BA24" s="126">
        <v>0.12</v>
      </c>
      <c r="BB24" s="126">
        <v>0.73</v>
      </c>
      <c r="BC24" s="126">
        <v>0.23</v>
      </c>
      <c r="BD24" s="126">
        <v>0.68</v>
      </c>
      <c r="BE24" s="126">
        <v>0.41</v>
      </c>
      <c r="BF24" s="116">
        <v>0.45</v>
      </c>
      <c r="BG24" s="116">
        <v>0.41</v>
      </c>
      <c r="BH24" s="116">
        <v>2</v>
      </c>
      <c r="BI24" s="116">
        <v>0.22</v>
      </c>
      <c r="BJ24" s="116">
        <v>0.86</v>
      </c>
      <c r="BK24" s="116">
        <v>0.92</v>
      </c>
      <c r="BL24" s="126">
        <v>0.42</v>
      </c>
      <c r="BM24" s="115">
        <v>9.7000000000000003E-2</v>
      </c>
      <c r="BN24" s="127">
        <v>0.13</v>
      </c>
      <c r="BO24" s="127">
        <v>0.25</v>
      </c>
      <c r="BP24" s="127">
        <v>0.39</v>
      </c>
      <c r="BQ24" s="127">
        <v>0.31</v>
      </c>
      <c r="BR24" s="126">
        <v>0.13</v>
      </c>
      <c r="BS24" s="116">
        <v>0.14000000000000001</v>
      </c>
      <c r="BT24" s="116">
        <v>7.5999999999999998E-2</v>
      </c>
      <c r="BU24" s="116"/>
      <c r="BV24" s="116"/>
      <c r="BW24" s="117">
        <v>1.1000000000000001</v>
      </c>
      <c r="BX24" s="134"/>
    </row>
    <row r="25" spans="2:76" ht="20.100000000000001" customHeight="1">
      <c r="B25" s="405" t="s">
        <v>29</v>
      </c>
      <c r="C25" s="406"/>
      <c r="D25" s="397"/>
      <c r="E25" s="407"/>
      <c r="F25" s="407"/>
      <c r="G25" s="407"/>
      <c r="H25" s="407"/>
      <c r="I25" s="407"/>
      <c r="J25" s="407"/>
      <c r="K25" s="407"/>
      <c r="L25" s="407"/>
      <c r="M25" s="407"/>
      <c r="N25" s="407"/>
      <c r="O25" s="407"/>
      <c r="P25" s="398"/>
      <c r="Q25" s="422" t="s">
        <v>585</v>
      </c>
      <c r="R25" s="407"/>
      <c r="S25" s="407"/>
      <c r="T25" s="407"/>
      <c r="U25" s="407"/>
      <c r="V25" s="407"/>
      <c r="W25" s="407"/>
      <c r="X25" s="398"/>
      <c r="Y25" s="382"/>
      <c r="Z25" s="382"/>
      <c r="AA25" s="419"/>
      <c r="AB25" s="382"/>
      <c r="AC25" s="382"/>
      <c r="AD25" s="382"/>
      <c r="AE25" s="382"/>
      <c r="AF25" s="382"/>
      <c r="AG25" s="394"/>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14"/>
      <c r="BJ25" s="14"/>
      <c r="BK25" s="382"/>
      <c r="BL25" s="382"/>
      <c r="BM25" s="394"/>
      <c r="BN25" s="382"/>
      <c r="BO25" s="382"/>
      <c r="BP25" s="382"/>
      <c r="BQ25" s="382"/>
      <c r="BR25" s="382"/>
      <c r="BS25" s="382"/>
      <c r="BT25" s="382"/>
      <c r="BU25" s="382"/>
      <c r="BV25" s="382"/>
      <c r="BW25" s="419"/>
      <c r="BX25" s="392"/>
    </row>
    <row r="26" spans="2:76" ht="20.100000000000001" customHeight="1">
      <c r="B26" s="405"/>
      <c r="C26" s="406"/>
      <c r="D26" s="405"/>
      <c r="E26" s="408"/>
      <c r="F26" s="408"/>
      <c r="G26" s="408"/>
      <c r="H26" s="408"/>
      <c r="I26" s="408"/>
      <c r="J26" s="408"/>
      <c r="K26" s="408"/>
      <c r="L26" s="408"/>
      <c r="M26" s="408"/>
      <c r="N26" s="408"/>
      <c r="O26" s="408"/>
      <c r="P26" s="406"/>
      <c r="Q26" s="405"/>
      <c r="R26" s="408"/>
      <c r="S26" s="408"/>
      <c r="T26" s="408"/>
      <c r="U26" s="408"/>
      <c r="V26" s="408"/>
      <c r="W26" s="408"/>
      <c r="X26" s="406"/>
      <c r="Y26" s="383"/>
      <c r="Z26" s="383"/>
      <c r="AA26" s="420"/>
      <c r="AB26" s="383"/>
      <c r="AC26" s="383"/>
      <c r="AD26" s="383"/>
      <c r="AE26" s="383"/>
      <c r="AF26" s="383"/>
      <c r="AG26" s="395"/>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135"/>
      <c r="BJ26" s="135"/>
      <c r="BK26" s="383"/>
      <c r="BL26" s="383"/>
      <c r="BM26" s="395"/>
      <c r="BN26" s="383"/>
      <c r="BO26" s="383"/>
      <c r="BP26" s="383"/>
      <c r="BQ26" s="383"/>
      <c r="BR26" s="383"/>
      <c r="BS26" s="383"/>
      <c r="BT26" s="383"/>
      <c r="BU26" s="383"/>
      <c r="BV26" s="383"/>
      <c r="BW26" s="420"/>
      <c r="BX26" s="393"/>
    </row>
    <row r="27" spans="2:76" ht="20.100000000000001" customHeight="1">
      <c r="B27" s="399"/>
      <c r="C27" s="400"/>
      <c r="D27" s="399"/>
      <c r="E27" s="409"/>
      <c r="F27" s="409"/>
      <c r="G27" s="409"/>
      <c r="H27" s="409"/>
      <c r="I27" s="409"/>
      <c r="J27" s="409"/>
      <c r="K27" s="409"/>
      <c r="L27" s="409"/>
      <c r="M27" s="409"/>
      <c r="N27" s="409"/>
      <c r="O27" s="409"/>
      <c r="P27" s="400"/>
      <c r="Q27" s="399"/>
      <c r="R27" s="409"/>
      <c r="S27" s="409"/>
      <c r="T27" s="409"/>
      <c r="U27" s="409"/>
      <c r="V27" s="409"/>
      <c r="W27" s="409"/>
      <c r="X27" s="400"/>
      <c r="Y27" s="384"/>
      <c r="Z27" s="384"/>
      <c r="AA27" s="421"/>
      <c r="AB27" s="384"/>
      <c r="AC27" s="384"/>
      <c r="AD27" s="384"/>
      <c r="AE27" s="384"/>
      <c r="AF27" s="384"/>
      <c r="AG27" s="396"/>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19"/>
      <c r="BJ27" s="19"/>
      <c r="BK27" s="384"/>
      <c r="BL27" s="384"/>
      <c r="BM27" s="396"/>
      <c r="BN27" s="384"/>
      <c r="BO27" s="384"/>
      <c r="BP27" s="384"/>
      <c r="BQ27" s="384"/>
      <c r="BR27" s="384"/>
      <c r="BS27" s="384"/>
      <c r="BT27" s="384"/>
      <c r="BU27" s="384"/>
      <c r="BV27" s="384"/>
      <c r="BW27" s="421"/>
      <c r="BX27" s="331"/>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68">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379" t="s">
        <v>463</v>
      </c>
      <c r="E2" s="380"/>
      <c r="F2" s="380"/>
      <c r="G2" s="380"/>
      <c r="H2" s="380"/>
      <c r="I2" s="381"/>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389" t="s">
        <v>255</v>
      </c>
      <c r="E4" s="390"/>
      <c r="F4" s="390"/>
      <c r="G4" s="390"/>
      <c r="H4" s="390"/>
      <c r="I4" s="390"/>
      <c r="J4" s="390"/>
      <c r="K4" s="390"/>
      <c r="L4" s="390"/>
      <c r="M4" s="390"/>
      <c r="N4" s="390"/>
      <c r="O4" s="390"/>
      <c r="P4" s="391"/>
      <c r="Q4" s="386" t="s">
        <v>240</v>
      </c>
      <c r="R4" s="387"/>
      <c r="S4" s="387"/>
      <c r="T4" s="387"/>
      <c r="U4" s="387"/>
      <c r="V4" s="387"/>
      <c r="W4" s="388"/>
      <c r="X4" s="80" t="s">
        <v>264</v>
      </c>
      <c r="Y4" s="386" t="s">
        <v>36</v>
      </c>
      <c r="Z4" s="387"/>
      <c r="AA4" s="387"/>
      <c r="AB4" s="387"/>
      <c r="AC4" s="387"/>
      <c r="AD4" s="387"/>
      <c r="AE4" s="387"/>
      <c r="AF4" s="388"/>
      <c r="AG4" s="386" t="s">
        <v>37</v>
      </c>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8"/>
      <c r="BM4" s="386" t="s">
        <v>38</v>
      </c>
      <c r="BN4" s="387"/>
      <c r="BO4" s="387"/>
      <c r="BP4" s="387"/>
      <c r="BQ4" s="387"/>
      <c r="BR4" s="387"/>
      <c r="BS4" s="387"/>
      <c r="BT4" s="387"/>
      <c r="BU4" s="387"/>
      <c r="BV4" s="387"/>
      <c r="BW4" s="388"/>
      <c r="BX4" s="12" t="s">
        <v>30</v>
      </c>
    </row>
    <row r="5" spans="2:76" ht="20.100000000000001" customHeight="1">
      <c r="B5" s="397" t="s">
        <v>27</v>
      </c>
      <c r="C5" s="398"/>
      <c r="D5" s="417" t="s">
        <v>256</v>
      </c>
      <c r="E5" s="417"/>
      <c r="F5" s="417"/>
      <c r="G5" s="417"/>
      <c r="H5" s="417"/>
      <c r="I5" s="417"/>
      <c r="J5" s="417"/>
      <c r="K5" s="417"/>
      <c r="L5" s="417"/>
      <c r="M5" s="417"/>
      <c r="N5" s="417"/>
      <c r="O5" s="417"/>
      <c r="P5" s="418"/>
      <c r="Q5" s="394" t="s">
        <v>241</v>
      </c>
      <c r="R5" s="14" t="s">
        <v>253</v>
      </c>
      <c r="S5" s="14" t="s">
        <v>252</v>
      </c>
      <c r="T5" s="14" t="s">
        <v>251</v>
      </c>
      <c r="U5" s="14" t="s">
        <v>250</v>
      </c>
      <c r="V5" s="14" t="s">
        <v>248</v>
      </c>
      <c r="W5" s="62" t="s">
        <v>249</v>
      </c>
      <c r="X5" s="65" t="s">
        <v>32</v>
      </c>
      <c r="Y5" s="9" t="s">
        <v>556</v>
      </c>
      <c r="Z5" s="10" t="s">
        <v>557</v>
      </c>
      <c r="AA5" s="10" t="s">
        <v>558</v>
      </c>
      <c r="AB5" s="11" t="s">
        <v>559</v>
      </c>
      <c r="AC5" s="10" t="s">
        <v>560</v>
      </c>
      <c r="AD5" s="10" t="s">
        <v>561</v>
      </c>
      <c r="AE5" s="10" t="s">
        <v>562</v>
      </c>
      <c r="AF5" s="12" t="s">
        <v>563</v>
      </c>
      <c r="AG5" s="13" t="s">
        <v>2</v>
      </c>
      <c r="AH5" s="14" t="s">
        <v>3</v>
      </c>
      <c r="AI5" s="14" t="s">
        <v>335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336</v>
      </c>
      <c r="BE5" s="14" t="s">
        <v>24</v>
      </c>
      <c r="BF5" s="15" t="s">
        <v>337</v>
      </c>
      <c r="BG5" s="15" t="s">
        <v>265</v>
      </c>
      <c r="BH5" s="15" t="s">
        <v>338</v>
      </c>
      <c r="BI5" s="15" t="s">
        <v>339</v>
      </c>
      <c r="BJ5" s="15" t="s">
        <v>25</v>
      </c>
      <c r="BK5" s="15" t="s">
        <v>285</v>
      </c>
      <c r="BL5" s="14" t="s">
        <v>286</v>
      </c>
      <c r="BM5" s="9" t="s">
        <v>340</v>
      </c>
      <c r="BN5" s="11" t="s">
        <v>341</v>
      </c>
      <c r="BO5" s="11" t="s">
        <v>342</v>
      </c>
      <c r="BP5" s="11" t="s">
        <v>343</v>
      </c>
      <c r="BQ5" s="11" t="s">
        <v>344</v>
      </c>
      <c r="BR5" s="10" t="s">
        <v>345</v>
      </c>
      <c r="BS5" s="8" t="s">
        <v>346</v>
      </c>
      <c r="BT5" s="8" t="s">
        <v>347</v>
      </c>
      <c r="BU5" s="8" t="s">
        <v>348</v>
      </c>
      <c r="BV5" s="8" t="s">
        <v>349</v>
      </c>
      <c r="BW5" s="12" t="s">
        <v>350</v>
      </c>
      <c r="BX5" s="16"/>
    </row>
    <row r="6" spans="2:76" ht="20.100000000000001" customHeight="1">
      <c r="B6" s="399"/>
      <c r="C6" s="400"/>
      <c r="D6" s="416" t="s">
        <v>257</v>
      </c>
      <c r="E6" s="385"/>
      <c r="F6" s="84" t="s">
        <v>258</v>
      </c>
      <c r="G6" s="84" t="s">
        <v>259</v>
      </c>
      <c r="H6" s="84" t="s">
        <v>260</v>
      </c>
      <c r="I6" s="84" t="s">
        <v>254</v>
      </c>
      <c r="J6" s="84" t="s">
        <v>261</v>
      </c>
      <c r="K6" s="385" t="s">
        <v>257</v>
      </c>
      <c r="L6" s="385"/>
      <c r="M6" s="84" t="s">
        <v>258</v>
      </c>
      <c r="N6" s="84" t="s">
        <v>259</v>
      </c>
      <c r="O6" s="84" t="s">
        <v>260</v>
      </c>
      <c r="P6" s="84" t="s">
        <v>254</v>
      </c>
      <c r="Q6" s="396"/>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287</v>
      </c>
      <c r="AH6" s="19" t="s">
        <v>287</v>
      </c>
      <c r="AI6" s="19" t="s">
        <v>287</v>
      </c>
      <c r="AJ6" s="19" t="s">
        <v>287</v>
      </c>
      <c r="AK6" s="19" t="s">
        <v>287</v>
      </c>
      <c r="AL6" s="19" t="s">
        <v>287</v>
      </c>
      <c r="AM6" s="19" t="s">
        <v>287</v>
      </c>
      <c r="AN6" s="19" t="s">
        <v>287</v>
      </c>
      <c r="AO6" s="19" t="s">
        <v>287</v>
      </c>
      <c r="AP6" s="19" t="s">
        <v>287</v>
      </c>
      <c r="AQ6" s="19" t="s">
        <v>287</v>
      </c>
      <c r="AR6" s="19" t="s">
        <v>287</v>
      </c>
      <c r="AS6" s="19" t="s">
        <v>287</v>
      </c>
      <c r="AT6" s="19" t="s">
        <v>287</v>
      </c>
      <c r="AU6" s="19" t="s">
        <v>287</v>
      </c>
      <c r="AV6" s="19" t="s">
        <v>287</v>
      </c>
      <c r="AW6" s="19" t="s">
        <v>287</v>
      </c>
      <c r="AX6" s="19" t="s">
        <v>287</v>
      </c>
      <c r="AY6" s="19" t="s">
        <v>287</v>
      </c>
      <c r="AZ6" s="19" t="s">
        <v>287</v>
      </c>
      <c r="BA6" s="19" t="s">
        <v>287</v>
      </c>
      <c r="BB6" s="19" t="s">
        <v>287</v>
      </c>
      <c r="BC6" s="19" t="s">
        <v>287</v>
      </c>
      <c r="BD6" s="19" t="s">
        <v>287</v>
      </c>
      <c r="BE6" s="19" t="s">
        <v>287</v>
      </c>
      <c r="BF6" s="17" t="s">
        <v>287</v>
      </c>
      <c r="BG6" s="17" t="s">
        <v>287</v>
      </c>
      <c r="BH6" s="17" t="s">
        <v>287</v>
      </c>
      <c r="BI6" s="17" t="s">
        <v>287</v>
      </c>
      <c r="BJ6" s="17" t="s">
        <v>287</v>
      </c>
      <c r="BK6" s="17" t="s">
        <v>287</v>
      </c>
      <c r="BL6" s="19" t="s">
        <v>287</v>
      </c>
      <c r="BM6" s="59" t="s">
        <v>351</v>
      </c>
      <c r="BN6" s="19" t="s">
        <v>351</v>
      </c>
      <c r="BO6" s="19" t="s">
        <v>351</v>
      </c>
      <c r="BP6" s="19" t="s">
        <v>351</v>
      </c>
      <c r="BQ6" s="19" t="s">
        <v>351</v>
      </c>
      <c r="BR6" s="60" t="s">
        <v>351</v>
      </c>
      <c r="BS6" s="19" t="s">
        <v>351</v>
      </c>
      <c r="BT6" s="19" t="s">
        <v>351</v>
      </c>
      <c r="BU6" s="19" t="s">
        <v>351</v>
      </c>
      <c r="BV6" s="20" t="s">
        <v>351</v>
      </c>
      <c r="BW6" s="21" t="s">
        <v>351</v>
      </c>
      <c r="BX6" s="22"/>
    </row>
    <row r="7" spans="2:76" ht="20.100000000000001" customHeight="1">
      <c r="B7" s="13" t="s">
        <v>28</v>
      </c>
      <c r="C7" s="23" t="s">
        <v>223</v>
      </c>
      <c r="D7" s="75" t="s">
        <v>262</v>
      </c>
      <c r="E7" s="64">
        <v>28</v>
      </c>
      <c r="F7" s="64">
        <v>10</v>
      </c>
      <c r="G7" s="64">
        <v>20</v>
      </c>
      <c r="H7" s="64">
        <v>10</v>
      </c>
      <c r="I7" s="64">
        <v>0</v>
      </c>
      <c r="J7" s="64" t="s">
        <v>266</v>
      </c>
      <c r="K7" s="64" t="s">
        <v>262</v>
      </c>
      <c r="L7" s="64">
        <v>28</v>
      </c>
      <c r="M7" s="64">
        <v>10</v>
      </c>
      <c r="N7" s="64">
        <v>21</v>
      </c>
      <c r="O7" s="64">
        <v>10</v>
      </c>
      <c r="P7" s="64">
        <v>0</v>
      </c>
      <c r="Q7" s="93" t="s">
        <v>493</v>
      </c>
      <c r="R7" s="94">
        <v>1.5</v>
      </c>
      <c r="S7" s="95">
        <v>16.5</v>
      </c>
      <c r="T7" s="95">
        <v>58</v>
      </c>
      <c r="U7" s="95" t="s">
        <v>555</v>
      </c>
      <c r="V7" s="95">
        <v>998.2</v>
      </c>
      <c r="W7" s="96">
        <v>16</v>
      </c>
      <c r="X7" s="470">
        <v>16.5</v>
      </c>
      <c r="Y7" s="93" t="s">
        <v>352</v>
      </c>
      <c r="Z7" s="118">
        <v>0.15</v>
      </c>
      <c r="AA7" s="118">
        <v>4.0999999999999996</v>
      </c>
      <c r="AB7" s="119">
        <v>5.1999999999999998E-2</v>
      </c>
      <c r="AC7" s="118">
        <v>1.7</v>
      </c>
      <c r="AD7" s="118">
        <v>0.13</v>
      </c>
      <c r="AE7" s="118">
        <v>1.7000000000000001E-2</v>
      </c>
      <c r="AF7" s="96" t="s">
        <v>316</v>
      </c>
      <c r="AG7" s="93">
        <v>190</v>
      </c>
      <c r="AH7" s="118">
        <v>120</v>
      </c>
      <c r="AI7" s="118" t="s">
        <v>443</v>
      </c>
      <c r="AJ7" s="118">
        <v>160</v>
      </c>
      <c r="AK7" s="118">
        <v>130</v>
      </c>
      <c r="AL7" s="118" t="s">
        <v>333</v>
      </c>
      <c r="AM7" s="118">
        <v>5.9</v>
      </c>
      <c r="AN7" s="118">
        <v>0.82</v>
      </c>
      <c r="AO7" s="118">
        <v>0.52</v>
      </c>
      <c r="AP7" s="118">
        <v>5.0999999999999996</v>
      </c>
      <c r="AQ7" s="118">
        <v>92</v>
      </c>
      <c r="AR7" s="118" t="s">
        <v>353</v>
      </c>
      <c r="AS7" s="118" t="s">
        <v>310</v>
      </c>
      <c r="AT7" s="118">
        <v>1.5</v>
      </c>
      <c r="AU7" s="118">
        <v>21</v>
      </c>
      <c r="AV7" s="118">
        <v>2.2999999999999998</v>
      </c>
      <c r="AW7" s="118">
        <v>0.79</v>
      </c>
      <c r="AX7" s="118">
        <v>0.52</v>
      </c>
      <c r="AY7" s="118" t="s">
        <v>354</v>
      </c>
      <c r="AZ7" s="118">
        <v>1.2</v>
      </c>
      <c r="BA7" s="118">
        <v>4.8000000000000001E-2</v>
      </c>
      <c r="BB7" s="118">
        <v>2.9</v>
      </c>
      <c r="BC7" s="118">
        <v>0.12</v>
      </c>
      <c r="BD7" s="118">
        <v>0.2</v>
      </c>
      <c r="BE7" s="118" t="s">
        <v>272</v>
      </c>
      <c r="BF7" s="95" t="s">
        <v>268</v>
      </c>
      <c r="BG7" s="95" t="s">
        <v>271</v>
      </c>
      <c r="BH7" s="95" t="s">
        <v>355</v>
      </c>
      <c r="BI7" s="95" t="s">
        <v>356</v>
      </c>
      <c r="BJ7" s="95">
        <v>11</v>
      </c>
      <c r="BK7" s="95" t="s">
        <v>357</v>
      </c>
      <c r="BL7" s="118">
        <v>0.33</v>
      </c>
      <c r="BM7" s="93">
        <v>1.4E-2</v>
      </c>
      <c r="BN7" s="120">
        <v>0.4</v>
      </c>
      <c r="BO7" s="119">
        <v>0.6</v>
      </c>
      <c r="BP7" s="119">
        <v>0.28999999999999998</v>
      </c>
      <c r="BQ7" s="119">
        <v>1.4</v>
      </c>
      <c r="BR7" s="118">
        <v>0.9</v>
      </c>
      <c r="BS7" s="95">
        <v>1.5</v>
      </c>
      <c r="BT7" s="95">
        <v>0.17</v>
      </c>
      <c r="BU7" s="136">
        <v>2.7</v>
      </c>
      <c r="BV7" s="136">
        <v>1.2</v>
      </c>
      <c r="BW7" s="23">
        <v>2.6</v>
      </c>
      <c r="BX7" s="66"/>
    </row>
    <row r="8" spans="2:76" ht="20.100000000000001" customHeight="1">
      <c r="B8" s="24" t="s">
        <v>28</v>
      </c>
      <c r="C8" s="25" t="s">
        <v>195</v>
      </c>
      <c r="D8" s="75" t="s">
        <v>262</v>
      </c>
      <c r="E8" s="64">
        <v>28</v>
      </c>
      <c r="F8" s="64">
        <v>10</v>
      </c>
      <c r="G8" s="64">
        <v>21</v>
      </c>
      <c r="H8" s="64">
        <v>10</v>
      </c>
      <c r="I8" s="64">
        <v>0</v>
      </c>
      <c r="J8" s="64" t="s">
        <v>266</v>
      </c>
      <c r="K8" s="64" t="s">
        <v>262</v>
      </c>
      <c r="L8" s="64">
        <v>28</v>
      </c>
      <c r="M8" s="64">
        <v>10</v>
      </c>
      <c r="N8" s="64">
        <v>22</v>
      </c>
      <c r="O8" s="64">
        <v>10</v>
      </c>
      <c r="P8" s="64">
        <v>0</v>
      </c>
      <c r="Q8" s="97" t="s">
        <v>498</v>
      </c>
      <c r="R8" s="91">
        <v>2</v>
      </c>
      <c r="S8" s="91">
        <v>13.9</v>
      </c>
      <c r="T8" s="91">
        <v>60</v>
      </c>
      <c r="U8" s="91" t="s">
        <v>555</v>
      </c>
      <c r="V8" s="91">
        <v>1001.9</v>
      </c>
      <c r="W8" s="98">
        <v>10.199999999999999</v>
      </c>
      <c r="X8" s="471">
        <v>13.1</v>
      </c>
      <c r="Y8" s="97">
        <v>5.1999999999999998E-2</v>
      </c>
      <c r="Z8" s="121">
        <v>0.51</v>
      </c>
      <c r="AA8" s="121">
        <v>1.7</v>
      </c>
      <c r="AB8" s="122">
        <v>6.5000000000000002E-2</v>
      </c>
      <c r="AC8" s="121">
        <v>0.73</v>
      </c>
      <c r="AD8" s="121">
        <v>0.13</v>
      </c>
      <c r="AE8" s="121">
        <v>1.0999999999999999E-2</v>
      </c>
      <c r="AF8" s="98" t="s">
        <v>316</v>
      </c>
      <c r="AG8" s="97">
        <v>230</v>
      </c>
      <c r="AH8" s="121">
        <v>74</v>
      </c>
      <c r="AI8" s="121" t="s">
        <v>443</v>
      </c>
      <c r="AJ8" s="121">
        <v>150</v>
      </c>
      <c r="AK8" s="121">
        <v>58</v>
      </c>
      <c r="AL8" s="121" t="s">
        <v>333</v>
      </c>
      <c r="AM8" s="121">
        <v>5.0999999999999996</v>
      </c>
      <c r="AN8" s="121">
        <v>0.49</v>
      </c>
      <c r="AO8" s="121">
        <v>0.49</v>
      </c>
      <c r="AP8" s="121">
        <v>3.1</v>
      </c>
      <c r="AQ8" s="121">
        <v>63</v>
      </c>
      <c r="AR8" s="121" t="s">
        <v>353</v>
      </c>
      <c r="AS8" s="121" t="s">
        <v>310</v>
      </c>
      <c r="AT8" s="121">
        <v>2.2999999999999998</v>
      </c>
      <c r="AU8" s="121">
        <v>19</v>
      </c>
      <c r="AV8" s="121">
        <v>0.9</v>
      </c>
      <c r="AW8" s="121">
        <v>1.4</v>
      </c>
      <c r="AX8" s="121">
        <v>0.34</v>
      </c>
      <c r="AY8" s="121" t="s">
        <v>354</v>
      </c>
      <c r="AZ8" s="121">
        <v>0.8</v>
      </c>
      <c r="BA8" s="121" t="s">
        <v>358</v>
      </c>
      <c r="BB8" s="121">
        <v>2.6</v>
      </c>
      <c r="BC8" s="121" t="s">
        <v>359</v>
      </c>
      <c r="BD8" s="121">
        <v>0.15</v>
      </c>
      <c r="BE8" s="121" t="s">
        <v>272</v>
      </c>
      <c r="BF8" s="91" t="s">
        <v>268</v>
      </c>
      <c r="BG8" s="91" t="s">
        <v>271</v>
      </c>
      <c r="BH8" s="91" t="s">
        <v>355</v>
      </c>
      <c r="BI8" s="91" t="s">
        <v>356</v>
      </c>
      <c r="BJ8" s="91">
        <v>5.5</v>
      </c>
      <c r="BK8" s="91" t="s">
        <v>357</v>
      </c>
      <c r="BL8" s="121">
        <v>0.17</v>
      </c>
      <c r="BM8" s="97" t="s">
        <v>360</v>
      </c>
      <c r="BN8" s="122">
        <v>0.43</v>
      </c>
      <c r="BO8" s="122">
        <v>0.76</v>
      </c>
      <c r="BP8" s="122">
        <v>0.56999999999999995</v>
      </c>
      <c r="BQ8" s="122">
        <v>1.6</v>
      </c>
      <c r="BR8" s="121">
        <v>1.4</v>
      </c>
      <c r="BS8" s="91">
        <v>1.6</v>
      </c>
      <c r="BT8" s="91">
        <v>0.17</v>
      </c>
      <c r="BU8" s="26">
        <v>3.4</v>
      </c>
      <c r="BV8" s="26">
        <v>1.6</v>
      </c>
      <c r="BW8" s="25">
        <v>2.6</v>
      </c>
      <c r="BX8" s="67"/>
    </row>
    <row r="9" spans="2:76" ht="20.100000000000001" customHeight="1">
      <c r="B9" s="24" t="s">
        <v>28</v>
      </c>
      <c r="C9" s="31" t="s">
        <v>196</v>
      </c>
      <c r="D9" s="86" t="s">
        <v>262</v>
      </c>
      <c r="E9" s="32">
        <v>28</v>
      </c>
      <c r="F9" s="64">
        <v>10</v>
      </c>
      <c r="G9" s="64">
        <v>22</v>
      </c>
      <c r="H9" s="32">
        <v>10</v>
      </c>
      <c r="I9" s="32">
        <v>0</v>
      </c>
      <c r="J9" s="32" t="s">
        <v>266</v>
      </c>
      <c r="K9" s="32" t="s">
        <v>262</v>
      </c>
      <c r="L9" s="32">
        <v>28</v>
      </c>
      <c r="M9" s="32">
        <v>10</v>
      </c>
      <c r="N9" s="32">
        <v>23</v>
      </c>
      <c r="O9" s="32">
        <v>10</v>
      </c>
      <c r="P9" s="31">
        <v>0</v>
      </c>
      <c r="Q9" s="97" t="s">
        <v>498</v>
      </c>
      <c r="R9" s="91">
        <v>1.5</v>
      </c>
      <c r="S9" s="91">
        <v>14.9</v>
      </c>
      <c r="T9" s="91">
        <v>74</v>
      </c>
      <c r="U9" s="91" t="s">
        <v>555</v>
      </c>
      <c r="V9" s="91">
        <v>994.6</v>
      </c>
      <c r="W9" s="98">
        <v>6.9</v>
      </c>
      <c r="X9" s="475">
        <v>21.3</v>
      </c>
      <c r="Y9" s="97">
        <v>0.16</v>
      </c>
      <c r="Z9" s="121">
        <v>1.2</v>
      </c>
      <c r="AA9" s="121">
        <v>2.1</v>
      </c>
      <c r="AB9" s="122">
        <v>7.4999999999999997E-2</v>
      </c>
      <c r="AC9" s="121">
        <v>1.1000000000000001</v>
      </c>
      <c r="AD9" s="121">
        <v>0.23</v>
      </c>
      <c r="AE9" s="121">
        <v>1.4E-2</v>
      </c>
      <c r="AF9" s="98">
        <v>0.06</v>
      </c>
      <c r="AG9" s="97">
        <v>150</v>
      </c>
      <c r="AH9" s="121" t="s">
        <v>361</v>
      </c>
      <c r="AI9" s="121" t="s">
        <v>443</v>
      </c>
      <c r="AJ9" s="121">
        <v>270</v>
      </c>
      <c r="AK9" s="121" t="s">
        <v>362</v>
      </c>
      <c r="AL9" s="121" t="s">
        <v>333</v>
      </c>
      <c r="AM9" s="121" t="s">
        <v>320</v>
      </c>
      <c r="AN9" s="121">
        <v>1.2</v>
      </c>
      <c r="AO9" s="121" t="s">
        <v>363</v>
      </c>
      <c r="AP9" s="121">
        <v>4</v>
      </c>
      <c r="AQ9" s="121">
        <v>49</v>
      </c>
      <c r="AR9" s="121" t="s">
        <v>353</v>
      </c>
      <c r="AS9" s="121" t="s">
        <v>310</v>
      </c>
      <c r="AT9" s="121">
        <v>3</v>
      </c>
      <c r="AU9" s="121">
        <v>27</v>
      </c>
      <c r="AV9" s="121">
        <v>1.6</v>
      </c>
      <c r="AW9" s="121" t="s">
        <v>327</v>
      </c>
      <c r="AX9" s="121">
        <v>0.55000000000000004</v>
      </c>
      <c r="AY9" s="121" t="s">
        <v>354</v>
      </c>
      <c r="AZ9" s="121">
        <v>3.8</v>
      </c>
      <c r="BA9" s="121" t="s">
        <v>358</v>
      </c>
      <c r="BB9" s="121">
        <v>3</v>
      </c>
      <c r="BC9" s="121" t="s">
        <v>359</v>
      </c>
      <c r="BD9" s="121" t="s">
        <v>333</v>
      </c>
      <c r="BE9" s="121" t="s">
        <v>272</v>
      </c>
      <c r="BF9" s="91" t="s">
        <v>268</v>
      </c>
      <c r="BG9" s="91" t="s">
        <v>271</v>
      </c>
      <c r="BH9" s="91" t="s">
        <v>355</v>
      </c>
      <c r="BI9" s="91" t="s">
        <v>356</v>
      </c>
      <c r="BJ9" s="91">
        <v>8.5</v>
      </c>
      <c r="BK9" s="91" t="s">
        <v>357</v>
      </c>
      <c r="BL9" s="121">
        <v>0.31</v>
      </c>
      <c r="BM9" s="97">
        <v>2.5999999999999999E-2</v>
      </c>
      <c r="BN9" s="122">
        <v>0.63</v>
      </c>
      <c r="BO9" s="122">
        <v>1.4</v>
      </c>
      <c r="BP9" s="122">
        <v>0.97</v>
      </c>
      <c r="BQ9" s="122">
        <v>2.6</v>
      </c>
      <c r="BR9" s="121">
        <v>3</v>
      </c>
      <c r="BS9" s="91">
        <v>2.1</v>
      </c>
      <c r="BT9" s="91">
        <v>0.23</v>
      </c>
      <c r="BU9" s="26">
        <v>5.6</v>
      </c>
      <c r="BV9" s="26">
        <v>2.7</v>
      </c>
      <c r="BW9" s="25">
        <v>4.8</v>
      </c>
      <c r="BX9" s="67"/>
    </row>
    <row r="10" spans="2:76" ht="20.100000000000001" customHeight="1" thickBot="1">
      <c r="B10" s="27" t="s">
        <v>28</v>
      </c>
      <c r="C10" s="28" t="s">
        <v>197</v>
      </c>
      <c r="D10" s="89" t="s">
        <v>262</v>
      </c>
      <c r="E10" s="29">
        <v>28</v>
      </c>
      <c r="F10" s="29">
        <v>10</v>
      </c>
      <c r="G10" s="30">
        <v>23</v>
      </c>
      <c r="H10" s="29">
        <v>10</v>
      </c>
      <c r="I10" s="29">
        <v>0</v>
      </c>
      <c r="J10" s="29" t="s">
        <v>266</v>
      </c>
      <c r="K10" s="29" t="s">
        <v>262</v>
      </c>
      <c r="L10" s="29">
        <v>28</v>
      </c>
      <c r="M10" s="29">
        <v>10</v>
      </c>
      <c r="N10" s="29">
        <v>24</v>
      </c>
      <c r="O10" s="29">
        <v>10</v>
      </c>
      <c r="P10" s="29">
        <v>0</v>
      </c>
      <c r="Q10" s="112" t="s">
        <v>506</v>
      </c>
      <c r="R10" s="113">
        <v>2.2999999999999998</v>
      </c>
      <c r="S10" s="123">
        <v>14.1</v>
      </c>
      <c r="T10" s="123">
        <v>53</v>
      </c>
      <c r="U10" s="123" t="s">
        <v>555</v>
      </c>
      <c r="V10" s="124">
        <v>995.5</v>
      </c>
      <c r="W10" s="128">
        <v>12.9</v>
      </c>
      <c r="X10" s="472">
        <v>5.0999999999999996</v>
      </c>
      <c r="Y10" s="112">
        <v>0.03</v>
      </c>
      <c r="Z10" s="123">
        <v>0.28999999999999998</v>
      </c>
      <c r="AA10" s="123">
        <v>1.2</v>
      </c>
      <c r="AB10" s="123">
        <v>0.11</v>
      </c>
      <c r="AC10" s="123">
        <v>0.37</v>
      </c>
      <c r="AD10" s="123">
        <v>8.3000000000000004E-2</v>
      </c>
      <c r="AE10" s="123">
        <v>9.4999999999999998E-3</v>
      </c>
      <c r="AF10" s="114" t="s">
        <v>316</v>
      </c>
      <c r="AG10" s="112">
        <v>96</v>
      </c>
      <c r="AH10" s="123" t="s">
        <v>361</v>
      </c>
      <c r="AI10" s="123" t="s">
        <v>443</v>
      </c>
      <c r="AJ10" s="123">
        <v>49</v>
      </c>
      <c r="AK10" s="123">
        <v>190</v>
      </c>
      <c r="AL10" s="123" t="s">
        <v>333</v>
      </c>
      <c r="AM10" s="123" t="s">
        <v>320</v>
      </c>
      <c r="AN10" s="123">
        <v>0.32</v>
      </c>
      <c r="AO10" s="123">
        <v>0.46</v>
      </c>
      <c r="AP10" s="123" t="s">
        <v>364</v>
      </c>
      <c r="AQ10" s="123" t="s">
        <v>365</v>
      </c>
      <c r="AR10" s="123" t="s">
        <v>353</v>
      </c>
      <c r="AS10" s="123" t="s">
        <v>310</v>
      </c>
      <c r="AT10" s="123" t="s">
        <v>310</v>
      </c>
      <c r="AU10" s="123" t="s">
        <v>366</v>
      </c>
      <c r="AV10" s="123" t="s">
        <v>357</v>
      </c>
      <c r="AW10" s="123" t="s">
        <v>327</v>
      </c>
      <c r="AX10" s="123" t="s">
        <v>296</v>
      </c>
      <c r="AY10" s="123" t="s">
        <v>354</v>
      </c>
      <c r="AZ10" s="123">
        <v>0.24</v>
      </c>
      <c r="BA10" s="123" t="s">
        <v>358</v>
      </c>
      <c r="BB10" s="123">
        <v>0.97</v>
      </c>
      <c r="BC10" s="123" t="s">
        <v>359</v>
      </c>
      <c r="BD10" s="123" t="s">
        <v>333</v>
      </c>
      <c r="BE10" s="123" t="s">
        <v>272</v>
      </c>
      <c r="BF10" s="113" t="s">
        <v>268</v>
      </c>
      <c r="BG10" s="113" t="s">
        <v>271</v>
      </c>
      <c r="BH10" s="113" t="s">
        <v>355</v>
      </c>
      <c r="BI10" s="113" t="s">
        <v>356</v>
      </c>
      <c r="BJ10" s="113">
        <v>1.3</v>
      </c>
      <c r="BK10" s="113" t="s">
        <v>357</v>
      </c>
      <c r="BL10" s="123" t="s">
        <v>367</v>
      </c>
      <c r="BM10" s="112" t="s">
        <v>360</v>
      </c>
      <c r="BN10" s="124">
        <v>0.16</v>
      </c>
      <c r="BO10" s="124">
        <v>0.3</v>
      </c>
      <c r="BP10" s="124">
        <v>0.22</v>
      </c>
      <c r="BQ10" s="124">
        <v>0.73</v>
      </c>
      <c r="BR10" s="123">
        <v>0.38</v>
      </c>
      <c r="BS10" s="113">
        <v>0.68</v>
      </c>
      <c r="BT10" s="113">
        <v>0.11</v>
      </c>
      <c r="BU10" s="29">
        <v>1.4</v>
      </c>
      <c r="BV10" s="29">
        <v>0.44</v>
      </c>
      <c r="BW10" s="28">
        <v>1.3</v>
      </c>
      <c r="BX10" s="68"/>
    </row>
    <row r="11" spans="2:76" ht="20.100000000000001" customHeight="1">
      <c r="B11" s="24" t="s">
        <v>169</v>
      </c>
      <c r="C11" s="56" t="s">
        <v>198</v>
      </c>
      <c r="D11" s="74" t="s">
        <v>262</v>
      </c>
      <c r="E11" s="85">
        <v>28</v>
      </c>
      <c r="F11" s="85">
        <v>10</v>
      </c>
      <c r="G11" s="85">
        <v>24</v>
      </c>
      <c r="H11" s="85">
        <v>10</v>
      </c>
      <c r="I11" s="85">
        <v>0</v>
      </c>
      <c r="J11" s="85" t="s">
        <v>266</v>
      </c>
      <c r="K11" s="85" t="s">
        <v>262</v>
      </c>
      <c r="L11" s="85">
        <v>28</v>
      </c>
      <c r="M11" s="85">
        <v>10</v>
      </c>
      <c r="N11" s="85">
        <v>25</v>
      </c>
      <c r="O11" s="85">
        <v>10</v>
      </c>
      <c r="P11" s="85">
        <v>0</v>
      </c>
      <c r="Q11" s="106" t="s">
        <v>498</v>
      </c>
      <c r="R11" s="107">
        <v>1.9</v>
      </c>
      <c r="S11" s="107">
        <v>10.8</v>
      </c>
      <c r="T11" s="107">
        <v>54</v>
      </c>
      <c r="U11" s="107" t="s">
        <v>555</v>
      </c>
      <c r="V11" s="107">
        <v>1003</v>
      </c>
      <c r="W11" s="108">
        <v>16.100000000000001</v>
      </c>
      <c r="X11" s="473">
        <v>11.2</v>
      </c>
      <c r="Y11" s="106">
        <v>0.14000000000000001</v>
      </c>
      <c r="Z11" s="125">
        <v>0.32</v>
      </c>
      <c r="AA11" s="125">
        <v>1.2</v>
      </c>
      <c r="AB11" s="120">
        <v>8.8999999999999996E-2</v>
      </c>
      <c r="AC11" s="125">
        <v>0.52</v>
      </c>
      <c r="AD11" s="125">
        <v>0.13</v>
      </c>
      <c r="AE11" s="125">
        <v>6.8999999999999999E-3</v>
      </c>
      <c r="AF11" s="108" t="s">
        <v>316</v>
      </c>
      <c r="AG11" s="106">
        <v>83</v>
      </c>
      <c r="AH11" s="125" t="s">
        <v>361</v>
      </c>
      <c r="AI11" s="125" t="s">
        <v>443</v>
      </c>
      <c r="AJ11" s="125">
        <v>110</v>
      </c>
      <c r="AK11" s="125" t="s">
        <v>362</v>
      </c>
      <c r="AL11" s="125" t="s">
        <v>333</v>
      </c>
      <c r="AM11" s="125" t="s">
        <v>320</v>
      </c>
      <c r="AN11" s="125">
        <v>0.2</v>
      </c>
      <c r="AO11" s="125" t="s">
        <v>363</v>
      </c>
      <c r="AP11" s="125">
        <v>3.5</v>
      </c>
      <c r="AQ11" s="125">
        <v>65</v>
      </c>
      <c r="AR11" s="125" t="s">
        <v>353</v>
      </c>
      <c r="AS11" s="125" t="s">
        <v>310</v>
      </c>
      <c r="AT11" s="125" t="s">
        <v>310</v>
      </c>
      <c r="AU11" s="125">
        <v>13</v>
      </c>
      <c r="AV11" s="125">
        <v>0.32</v>
      </c>
      <c r="AW11" s="125" t="s">
        <v>327</v>
      </c>
      <c r="AX11" s="125">
        <v>0.23</v>
      </c>
      <c r="AY11" s="125" t="s">
        <v>354</v>
      </c>
      <c r="AZ11" s="125">
        <v>1</v>
      </c>
      <c r="BA11" s="125" t="s">
        <v>358</v>
      </c>
      <c r="BB11" s="125">
        <v>1.6</v>
      </c>
      <c r="BC11" s="125" t="s">
        <v>359</v>
      </c>
      <c r="BD11" s="125" t="s">
        <v>333</v>
      </c>
      <c r="BE11" s="125" t="s">
        <v>272</v>
      </c>
      <c r="BF11" s="107" t="s">
        <v>268</v>
      </c>
      <c r="BG11" s="107" t="s">
        <v>271</v>
      </c>
      <c r="BH11" s="107" t="s">
        <v>355</v>
      </c>
      <c r="BI11" s="107" t="s">
        <v>356</v>
      </c>
      <c r="BJ11" s="107">
        <v>2.7</v>
      </c>
      <c r="BK11" s="107" t="s">
        <v>357</v>
      </c>
      <c r="BL11" s="125">
        <v>8.2000000000000003E-2</v>
      </c>
      <c r="BM11" s="106" t="s">
        <v>360</v>
      </c>
      <c r="BN11" s="120">
        <v>0.47</v>
      </c>
      <c r="BO11" s="120">
        <v>0.78</v>
      </c>
      <c r="BP11" s="120">
        <v>0.49</v>
      </c>
      <c r="BQ11" s="120">
        <v>1.5</v>
      </c>
      <c r="BR11" s="125">
        <v>1.1000000000000001</v>
      </c>
      <c r="BS11" s="107">
        <v>1.5</v>
      </c>
      <c r="BT11" s="107">
        <v>0.16</v>
      </c>
      <c r="BU11" s="32">
        <v>3.2</v>
      </c>
      <c r="BV11" s="32">
        <v>1.3</v>
      </c>
      <c r="BW11" s="31">
        <v>2.7</v>
      </c>
      <c r="BX11" s="69"/>
    </row>
    <row r="12" spans="2:76" ht="20.100000000000001" customHeight="1">
      <c r="B12" s="24" t="s">
        <v>169</v>
      </c>
      <c r="C12" s="31" t="s">
        <v>199</v>
      </c>
      <c r="D12" s="75" t="s">
        <v>262</v>
      </c>
      <c r="E12" s="64">
        <v>28</v>
      </c>
      <c r="F12" s="64">
        <v>10</v>
      </c>
      <c r="G12" s="64">
        <v>25</v>
      </c>
      <c r="H12" s="64">
        <v>10</v>
      </c>
      <c r="I12" s="64">
        <v>0</v>
      </c>
      <c r="J12" s="64" t="s">
        <v>266</v>
      </c>
      <c r="K12" s="64" t="s">
        <v>262</v>
      </c>
      <c r="L12" s="64">
        <v>28</v>
      </c>
      <c r="M12" s="64">
        <v>10</v>
      </c>
      <c r="N12" s="64">
        <v>26</v>
      </c>
      <c r="O12" s="64">
        <v>10</v>
      </c>
      <c r="P12" s="64">
        <v>0</v>
      </c>
      <c r="Q12" s="106" t="s">
        <v>515</v>
      </c>
      <c r="R12" s="107">
        <v>1.3</v>
      </c>
      <c r="S12" s="107">
        <v>13.2</v>
      </c>
      <c r="T12" s="107">
        <v>86</v>
      </c>
      <c r="U12" s="107">
        <v>2.5</v>
      </c>
      <c r="V12" s="107">
        <v>999.9</v>
      </c>
      <c r="W12" s="108">
        <v>7.5</v>
      </c>
      <c r="X12" s="473">
        <v>18</v>
      </c>
      <c r="Y12" s="106">
        <v>0.66</v>
      </c>
      <c r="Z12" s="125">
        <v>7.5</v>
      </c>
      <c r="AA12" s="125">
        <v>2</v>
      </c>
      <c r="AB12" s="120">
        <v>5.8000000000000003E-2</v>
      </c>
      <c r="AC12" s="125">
        <v>3.4</v>
      </c>
      <c r="AD12" s="125">
        <v>0.15</v>
      </c>
      <c r="AE12" s="125">
        <v>1.4999999999999999E-2</v>
      </c>
      <c r="AF12" s="108">
        <v>0.15</v>
      </c>
      <c r="AG12" s="106">
        <v>88</v>
      </c>
      <c r="AH12" s="125">
        <v>83</v>
      </c>
      <c r="AI12" s="125" t="s">
        <v>443</v>
      </c>
      <c r="AJ12" s="125">
        <v>170</v>
      </c>
      <c r="AK12" s="125" t="s">
        <v>362</v>
      </c>
      <c r="AL12" s="125" t="s">
        <v>333</v>
      </c>
      <c r="AM12" s="125">
        <v>5.2</v>
      </c>
      <c r="AN12" s="125">
        <v>1.5</v>
      </c>
      <c r="AO12" s="125">
        <v>2.4</v>
      </c>
      <c r="AP12" s="125">
        <v>13</v>
      </c>
      <c r="AQ12" s="125">
        <v>120</v>
      </c>
      <c r="AR12" s="125" t="s">
        <v>353</v>
      </c>
      <c r="AS12" s="125" t="s">
        <v>310</v>
      </c>
      <c r="AT12" s="125">
        <v>4.3</v>
      </c>
      <c r="AU12" s="125">
        <v>110</v>
      </c>
      <c r="AV12" s="125">
        <v>0.59</v>
      </c>
      <c r="AW12" s="125">
        <v>0.85</v>
      </c>
      <c r="AX12" s="125">
        <v>0.3</v>
      </c>
      <c r="AY12" s="125" t="s">
        <v>354</v>
      </c>
      <c r="AZ12" s="125">
        <v>1.5</v>
      </c>
      <c r="BA12" s="125" t="s">
        <v>358</v>
      </c>
      <c r="BB12" s="125">
        <v>2.8</v>
      </c>
      <c r="BC12" s="125">
        <v>9.1999999999999998E-2</v>
      </c>
      <c r="BD12" s="125" t="s">
        <v>333</v>
      </c>
      <c r="BE12" s="125" t="s">
        <v>272</v>
      </c>
      <c r="BF12" s="107" t="s">
        <v>268</v>
      </c>
      <c r="BG12" s="107" t="s">
        <v>271</v>
      </c>
      <c r="BH12" s="107" t="s">
        <v>355</v>
      </c>
      <c r="BI12" s="107" t="s">
        <v>356</v>
      </c>
      <c r="BJ12" s="107">
        <v>6.1</v>
      </c>
      <c r="BK12" s="107" t="s">
        <v>357</v>
      </c>
      <c r="BL12" s="125">
        <v>0.2</v>
      </c>
      <c r="BM12" s="106" t="s">
        <v>360</v>
      </c>
      <c r="BN12" s="120">
        <v>0.51</v>
      </c>
      <c r="BO12" s="120">
        <v>1.1000000000000001</v>
      </c>
      <c r="BP12" s="120">
        <v>0.65</v>
      </c>
      <c r="BQ12" s="120">
        <v>1.7</v>
      </c>
      <c r="BR12" s="125">
        <v>1.4</v>
      </c>
      <c r="BS12" s="107">
        <v>2.2000000000000002</v>
      </c>
      <c r="BT12" s="107">
        <v>0.17</v>
      </c>
      <c r="BU12" s="32">
        <v>4</v>
      </c>
      <c r="BV12" s="32">
        <v>2.1</v>
      </c>
      <c r="BW12" s="31">
        <v>3.3</v>
      </c>
      <c r="BX12" s="69"/>
    </row>
    <row r="13" spans="2:76" ht="20.100000000000001" customHeight="1">
      <c r="B13" s="24" t="s">
        <v>169</v>
      </c>
      <c r="C13" s="55" t="s">
        <v>200</v>
      </c>
      <c r="D13" s="75" t="s">
        <v>262</v>
      </c>
      <c r="E13" s="64">
        <v>28</v>
      </c>
      <c r="F13" s="64">
        <v>10</v>
      </c>
      <c r="G13" s="64">
        <v>26</v>
      </c>
      <c r="H13" s="64">
        <v>10</v>
      </c>
      <c r="I13" s="64">
        <v>0</v>
      </c>
      <c r="J13" s="64" t="s">
        <v>266</v>
      </c>
      <c r="K13" s="64" t="s">
        <v>262</v>
      </c>
      <c r="L13" s="64">
        <v>28</v>
      </c>
      <c r="M13" s="64">
        <v>10</v>
      </c>
      <c r="N13" s="64">
        <v>27</v>
      </c>
      <c r="O13" s="64">
        <v>10</v>
      </c>
      <c r="P13" s="64">
        <v>0</v>
      </c>
      <c r="Q13" s="109" t="s">
        <v>498</v>
      </c>
      <c r="R13" s="110">
        <v>1.7</v>
      </c>
      <c r="S13" s="110">
        <v>18.100000000000001</v>
      </c>
      <c r="T13" s="110">
        <v>78</v>
      </c>
      <c r="U13" s="110">
        <v>0.5</v>
      </c>
      <c r="V13" s="110">
        <v>997.7</v>
      </c>
      <c r="W13" s="111">
        <v>15.5</v>
      </c>
      <c r="X13" s="471">
        <v>12.9</v>
      </c>
      <c r="Y13" s="97" t="s">
        <v>352</v>
      </c>
      <c r="Z13" s="121">
        <v>0.34</v>
      </c>
      <c r="AA13" s="121">
        <v>1.7</v>
      </c>
      <c r="AB13" s="122">
        <v>2.9000000000000001E-2</v>
      </c>
      <c r="AC13" s="121">
        <v>0.7</v>
      </c>
      <c r="AD13" s="121">
        <v>9.4E-2</v>
      </c>
      <c r="AE13" s="121">
        <v>5.3E-3</v>
      </c>
      <c r="AF13" s="98" t="s">
        <v>316</v>
      </c>
      <c r="AG13" s="97">
        <v>96</v>
      </c>
      <c r="AH13" s="121">
        <v>55</v>
      </c>
      <c r="AI13" s="121" t="s">
        <v>443</v>
      </c>
      <c r="AJ13" s="121">
        <v>97</v>
      </c>
      <c r="AK13" s="121">
        <v>82</v>
      </c>
      <c r="AL13" s="121" t="s">
        <v>333</v>
      </c>
      <c r="AM13" s="121">
        <v>15</v>
      </c>
      <c r="AN13" s="121">
        <v>0.69</v>
      </c>
      <c r="AO13" s="121">
        <v>1</v>
      </c>
      <c r="AP13" s="121">
        <v>4.5999999999999996</v>
      </c>
      <c r="AQ13" s="121">
        <v>70</v>
      </c>
      <c r="AR13" s="121" t="s">
        <v>353</v>
      </c>
      <c r="AS13" s="121" t="s">
        <v>310</v>
      </c>
      <c r="AT13" s="121">
        <v>2.8</v>
      </c>
      <c r="AU13" s="121">
        <v>21</v>
      </c>
      <c r="AV13" s="121">
        <v>0.53</v>
      </c>
      <c r="AW13" s="121">
        <v>0.71</v>
      </c>
      <c r="AX13" s="121">
        <v>0.22</v>
      </c>
      <c r="AY13" s="121" t="s">
        <v>354</v>
      </c>
      <c r="AZ13" s="121">
        <v>0.67</v>
      </c>
      <c r="BA13" s="121" t="s">
        <v>358</v>
      </c>
      <c r="BB13" s="121">
        <v>2.2000000000000002</v>
      </c>
      <c r="BC13" s="121" t="s">
        <v>359</v>
      </c>
      <c r="BD13" s="121" t="s">
        <v>333</v>
      </c>
      <c r="BE13" s="121" t="s">
        <v>272</v>
      </c>
      <c r="BF13" s="91" t="s">
        <v>268</v>
      </c>
      <c r="BG13" s="91" t="s">
        <v>271</v>
      </c>
      <c r="BH13" s="91" t="s">
        <v>355</v>
      </c>
      <c r="BI13" s="91" t="s">
        <v>356</v>
      </c>
      <c r="BJ13" s="91">
        <v>3.6</v>
      </c>
      <c r="BK13" s="91" t="s">
        <v>357</v>
      </c>
      <c r="BL13" s="121">
        <v>0.13</v>
      </c>
      <c r="BM13" s="97">
        <v>1.2999999999999999E-2</v>
      </c>
      <c r="BN13" s="122">
        <v>0.43</v>
      </c>
      <c r="BO13" s="122">
        <v>0.74</v>
      </c>
      <c r="BP13" s="122">
        <v>0.41</v>
      </c>
      <c r="BQ13" s="122">
        <v>1.4</v>
      </c>
      <c r="BR13" s="121">
        <v>0.8</v>
      </c>
      <c r="BS13" s="91">
        <v>1.4</v>
      </c>
      <c r="BT13" s="91">
        <v>0.14000000000000001</v>
      </c>
      <c r="BU13" s="26">
        <v>3</v>
      </c>
      <c r="BV13" s="26">
        <v>0.94</v>
      </c>
      <c r="BW13" s="25">
        <v>2.4</v>
      </c>
      <c r="BX13" s="67"/>
    </row>
    <row r="14" spans="2:76" ht="20.100000000000001" customHeight="1">
      <c r="B14" s="24" t="s">
        <v>169</v>
      </c>
      <c r="C14" s="25" t="s">
        <v>201</v>
      </c>
      <c r="D14" s="76" t="s">
        <v>262</v>
      </c>
      <c r="E14" s="26">
        <v>28</v>
      </c>
      <c r="F14" s="64">
        <v>10</v>
      </c>
      <c r="G14" s="64">
        <v>27</v>
      </c>
      <c r="H14" s="26">
        <v>10</v>
      </c>
      <c r="I14" s="26">
        <v>0</v>
      </c>
      <c r="J14" s="26" t="s">
        <v>266</v>
      </c>
      <c r="K14" s="26" t="s">
        <v>262</v>
      </c>
      <c r="L14" s="26">
        <v>28</v>
      </c>
      <c r="M14" s="26">
        <v>10</v>
      </c>
      <c r="N14" s="26">
        <v>28</v>
      </c>
      <c r="O14" s="26">
        <v>10</v>
      </c>
      <c r="P14" s="26">
        <v>0</v>
      </c>
      <c r="Q14" s="97" t="s">
        <v>498</v>
      </c>
      <c r="R14" s="91">
        <v>2.2999999999999998</v>
      </c>
      <c r="S14" s="91">
        <v>12</v>
      </c>
      <c r="T14" s="91">
        <v>49</v>
      </c>
      <c r="U14" s="91" t="s">
        <v>555</v>
      </c>
      <c r="V14" s="91">
        <v>1004.6</v>
      </c>
      <c r="W14" s="98">
        <v>11.6</v>
      </c>
      <c r="X14" s="471">
        <v>9.3000000000000007</v>
      </c>
      <c r="Y14" s="97">
        <v>5.5E-2</v>
      </c>
      <c r="Z14" s="121">
        <v>0.93</v>
      </c>
      <c r="AA14" s="121">
        <v>1.8</v>
      </c>
      <c r="AB14" s="122">
        <v>0.15</v>
      </c>
      <c r="AC14" s="121">
        <v>0.73</v>
      </c>
      <c r="AD14" s="121">
        <v>0.2</v>
      </c>
      <c r="AE14" s="121">
        <v>1.2999999999999999E-2</v>
      </c>
      <c r="AF14" s="98">
        <v>5.8000000000000003E-2</v>
      </c>
      <c r="AG14" s="97">
        <v>160</v>
      </c>
      <c r="AH14" s="121">
        <v>78</v>
      </c>
      <c r="AI14" s="121" t="s">
        <v>443</v>
      </c>
      <c r="AJ14" s="121">
        <v>210</v>
      </c>
      <c r="AK14" s="121" t="s">
        <v>362</v>
      </c>
      <c r="AL14" s="121" t="s">
        <v>333</v>
      </c>
      <c r="AM14" s="121">
        <v>5.7</v>
      </c>
      <c r="AN14" s="121">
        <v>0.22</v>
      </c>
      <c r="AO14" s="121">
        <v>0.56999999999999995</v>
      </c>
      <c r="AP14" s="121">
        <v>3.1</v>
      </c>
      <c r="AQ14" s="121">
        <v>58</v>
      </c>
      <c r="AR14" s="121" t="s">
        <v>353</v>
      </c>
      <c r="AS14" s="121" t="s">
        <v>310</v>
      </c>
      <c r="AT14" s="121">
        <v>2.1</v>
      </c>
      <c r="AU14" s="121">
        <v>19</v>
      </c>
      <c r="AV14" s="121">
        <v>0.67</v>
      </c>
      <c r="AW14" s="121" t="s">
        <v>327</v>
      </c>
      <c r="AX14" s="121">
        <v>0.46</v>
      </c>
      <c r="AY14" s="121" t="s">
        <v>354</v>
      </c>
      <c r="AZ14" s="121">
        <v>0.71</v>
      </c>
      <c r="BA14" s="121" t="s">
        <v>358</v>
      </c>
      <c r="BB14" s="121">
        <v>1.6</v>
      </c>
      <c r="BC14" s="121" t="s">
        <v>359</v>
      </c>
      <c r="BD14" s="121" t="s">
        <v>333</v>
      </c>
      <c r="BE14" s="121" t="s">
        <v>272</v>
      </c>
      <c r="BF14" s="91" t="s">
        <v>268</v>
      </c>
      <c r="BG14" s="91" t="s">
        <v>271</v>
      </c>
      <c r="BH14" s="91" t="s">
        <v>355</v>
      </c>
      <c r="BI14" s="91" t="s">
        <v>356</v>
      </c>
      <c r="BJ14" s="91">
        <v>4.4000000000000004</v>
      </c>
      <c r="BK14" s="91" t="s">
        <v>357</v>
      </c>
      <c r="BL14" s="121">
        <v>0.16</v>
      </c>
      <c r="BM14" s="97">
        <v>2.1000000000000001E-2</v>
      </c>
      <c r="BN14" s="122">
        <v>0.36</v>
      </c>
      <c r="BO14" s="122">
        <v>0.59</v>
      </c>
      <c r="BP14" s="122">
        <v>0.35</v>
      </c>
      <c r="BQ14" s="122">
        <v>1.2</v>
      </c>
      <c r="BR14" s="121">
        <v>0.87</v>
      </c>
      <c r="BS14" s="91">
        <v>1.1000000000000001</v>
      </c>
      <c r="BT14" s="91">
        <v>0.12</v>
      </c>
      <c r="BU14" s="26">
        <v>2.5</v>
      </c>
      <c r="BV14" s="26">
        <v>0.89</v>
      </c>
      <c r="BW14" s="25">
        <v>2.2999999999999998</v>
      </c>
      <c r="BX14" s="67"/>
    </row>
    <row r="15" spans="2:76" ht="20.100000000000001" customHeight="1">
      <c r="B15" s="24" t="s">
        <v>169</v>
      </c>
      <c r="C15" s="25" t="s">
        <v>202</v>
      </c>
      <c r="D15" s="87" t="s">
        <v>262</v>
      </c>
      <c r="E15" s="26">
        <v>28</v>
      </c>
      <c r="F15" s="64">
        <v>10</v>
      </c>
      <c r="G15" s="64">
        <v>28</v>
      </c>
      <c r="H15" s="26">
        <v>10</v>
      </c>
      <c r="I15" s="26">
        <v>0</v>
      </c>
      <c r="J15" s="26" t="s">
        <v>266</v>
      </c>
      <c r="K15" s="26" t="s">
        <v>262</v>
      </c>
      <c r="L15" s="26">
        <v>28</v>
      </c>
      <c r="M15" s="26">
        <v>10</v>
      </c>
      <c r="N15" s="26">
        <v>29</v>
      </c>
      <c r="O15" s="26">
        <v>10</v>
      </c>
      <c r="P15" s="26">
        <v>0</v>
      </c>
      <c r="Q15" s="97" t="s">
        <v>498</v>
      </c>
      <c r="R15" s="91">
        <v>2.2999999999999998</v>
      </c>
      <c r="S15" s="91">
        <v>11.5</v>
      </c>
      <c r="T15" s="91">
        <v>89</v>
      </c>
      <c r="U15" s="91">
        <v>47.5</v>
      </c>
      <c r="V15" s="91">
        <v>995.3</v>
      </c>
      <c r="W15" s="98">
        <v>5.2</v>
      </c>
      <c r="X15" s="471">
        <v>9.6999999999999993</v>
      </c>
      <c r="Y15" s="97">
        <v>9.4E-2</v>
      </c>
      <c r="Z15" s="121">
        <v>1</v>
      </c>
      <c r="AA15" s="121">
        <v>0.97</v>
      </c>
      <c r="AB15" s="122">
        <v>1.2E-2</v>
      </c>
      <c r="AC15" s="121">
        <v>0.6</v>
      </c>
      <c r="AD15" s="121">
        <v>0.1</v>
      </c>
      <c r="AE15" s="121" t="s">
        <v>368</v>
      </c>
      <c r="AF15" s="98" t="s">
        <v>316</v>
      </c>
      <c r="AG15" s="97">
        <v>97</v>
      </c>
      <c r="AH15" s="121" t="s">
        <v>361</v>
      </c>
      <c r="AI15" s="121" t="s">
        <v>443</v>
      </c>
      <c r="AJ15" s="121">
        <v>160</v>
      </c>
      <c r="AK15" s="121" t="s">
        <v>362</v>
      </c>
      <c r="AL15" s="121" t="s">
        <v>333</v>
      </c>
      <c r="AM15" s="121" t="s">
        <v>320</v>
      </c>
      <c r="AN15" s="121">
        <v>0.38</v>
      </c>
      <c r="AO15" s="121" t="s">
        <v>363</v>
      </c>
      <c r="AP15" s="121">
        <v>2.4</v>
      </c>
      <c r="AQ15" s="121">
        <v>36</v>
      </c>
      <c r="AR15" s="121" t="s">
        <v>353</v>
      </c>
      <c r="AS15" s="121" t="s">
        <v>310</v>
      </c>
      <c r="AT15" s="121">
        <v>2</v>
      </c>
      <c r="AU15" s="121">
        <v>48</v>
      </c>
      <c r="AV15" s="121">
        <v>0.27</v>
      </c>
      <c r="AW15" s="121" t="s">
        <v>327</v>
      </c>
      <c r="AX15" s="121">
        <v>0.28000000000000003</v>
      </c>
      <c r="AY15" s="121" t="s">
        <v>354</v>
      </c>
      <c r="AZ15" s="121">
        <v>1.7</v>
      </c>
      <c r="BA15" s="121" t="s">
        <v>358</v>
      </c>
      <c r="BB15" s="121">
        <v>1.1000000000000001</v>
      </c>
      <c r="BC15" s="121" t="s">
        <v>359</v>
      </c>
      <c r="BD15" s="121" t="s">
        <v>333</v>
      </c>
      <c r="BE15" s="121" t="s">
        <v>272</v>
      </c>
      <c r="BF15" s="91" t="s">
        <v>268</v>
      </c>
      <c r="BG15" s="91" t="s">
        <v>271</v>
      </c>
      <c r="BH15" s="91" t="s">
        <v>355</v>
      </c>
      <c r="BI15" s="91" t="s">
        <v>356</v>
      </c>
      <c r="BJ15" s="91">
        <v>3.2</v>
      </c>
      <c r="BK15" s="91" t="s">
        <v>357</v>
      </c>
      <c r="BL15" s="121">
        <v>0.12</v>
      </c>
      <c r="BM15" s="97">
        <v>2.1000000000000001E-2</v>
      </c>
      <c r="BN15" s="122">
        <v>0.26</v>
      </c>
      <c r="BO15" s="122">
        <v>0.56000000000000005</v>
      </c>
      <c r="BP15" s="122">
        <v>0.39</v>
      </c>
      <c r="BQ15" s="122">
        <v>1</v>
      </c>
      <c r="BR15" s="121">
        <v>0.74</v>
      </c>
      <c r="BS15" s="91">
        <v>1.3</v>
      </c>
      <c r="BT15" s="91">
        <v>0.14000000000000001</v>
      </c>
      <c r="BU15" s="26">
        <v>2.2000000000000002</v>
      </c>
      <c r="BV15" s="26">
        <v>1.2</v>
      </c>
      <c r="BW15" s="25">
        <v>1.9</v>
      </c>
      <c r="BX15" s="67"/>
    </row>
    <row r="16" spans="2:76" ht="20.100000000000001" customHeight="1">
      <c r="B16" s="24" t="s">
        <v>169</v>
      </c>
      <c r="C16" s="25" t="s">
        <v>203</v>
      </c>
      <c r="D16" s="87" t="s">
        <v>262</v>
      </c>
      <c r="E16" s="26">
        <v>28</v>
      </c>
      <c r="F16" s="64">
        <v>10</v>
      </c>
      <c r="G16" s="64">
        <v>29</v>
      </c>
      <c r="H16" s="26">
        <v>10</v>
      </c>
      <c r="I16" s="26">
        <v>0</v>
      </c>
      <c r="J16" s="26" t="s">
        <v>266</v>
      </c>
      <c r="K16" s="26" t="s">
        <v>262</v>
      </c>
      <c r="L16" s="26">
        <v>28</v>
      </c>
      <c r="M16" s="26">
        <v>10</v>
      </c>
      <c r="N16" s="26">
        <v>30</v>
      </c>
      <c r="O16" s="26">
        <v>10</v>
      </c>
      <c r="P16" s="26">
        <v>0</v>
      </c>
      <c r="Q16" s="97" t="s">
        <v>506</v>
      </c>
      <c r="R16" s="91">
        <v>2.9</v>
      </c>
      <c r="S16" s="91">
        <v>12.4</v>
      </c>
      <c r="T16" s="91">
        <v>54</v>
      </c>
      <c r="U16" s="91" t="s">
        <v>555</v>
      </c>
      <c r="V16" s="91">
        <v>1004.2</v>
      </c>
      <c r="W16" s="98">
        <v>12.5</v>
      </c>
      <c r="X16" s="471">
        <v>8</v>
      </c>
      <c r="Y16" s="97">
        <v>9.0999999999999998E-2</v>
      </c>
      <c r="Z16" s="121">
        <v>0.13</v>
      </c>
      <c r="AA16" s="121">
        <v>1.7</v>
      </c>
      <c r="AB16" s="122">
        <v>0.14000000000000001</v>
      </c>
      <c r="AC16" s="121">
        <v>0.56000000000000005</v>
      </c>
      <c r="AD16" s="121">
        <v>0.12</v>
      </c>
      <c r="AE16" s="121">
        <v>2.5999999999999999E-2</v>
      </c>
      <c r="AF16" s="98">
        <v>0.13</v>
      </c>
      <c r="AG16" s="97">
        <v>150</v>
      </c>
      <c r="AH16" s="121" t="s">
        <v>361</v>
      </c>
      <c r="AI16" s="121" t="s">
        <v>443</v>
      </c>
      <c r="AJ16" s="121">
        <v>140</v>
      </c>
      <c r="AK16" s="121" t="s">
        <v>362</v>
      </c>
      <c r="AL16" s="121" t="s">
        <v>333</v>
      </c>
      <c r="AM16" s="121" t="s">
        <v>320</v>
      </c>
      <c r="AN16" s="121">
        <v>0.22</v>
      </c>
      <c r="AO16" s="121" t="s">
        <v>363</v>
      </c>
      <c r="AP16" s="121" t="s">
        <v>364</v>
      </c>
      <c r="AQ16" s="121">
        <v>16</v>
      </c>
      <c r="AR16" s="121" t="s">
        <v>353</v>
      </c>
      <c r="AS16" s="121" t="s">
        <v>310</v>
      </c>
      <c r="AT16" s="121">
        <v>1.4</v>
      </c>
      <c r="AU16" s="121">
        <v>7.2</v>
      </c>
      <c r="AV16" s="121">
        <v>0.43</v>
      </c>
      <c r="AW16" s="121" t="s">
        <v>327</v>
      </c>
      <c r="AX16" s="121">
        <v>0.21</v>
      </c>
      <c r="AY16" s="121" t="s">
        <v>354</v>
      </c>
      <c r="AZ16" s="121">
        <v>0.17</v>
      </c>
      <c r="BA16" s="121" t="s">
        <v>358</v>
      </c>
      <c r="BB16" s="121">
        <v>0.64</v>
      </c>
      <c r="BC16" s="121" t="s">
        <v>359</v>
      </c>
      <c r="BD16" s="121" t="s">
        <v>333</v>
      </c>
      <c r="BE16" s="121" t="s">
        <v>272</v>
      </c>
      <c r="BF16" s="91" t="s">
        <v>268</v>
      </c>
      <c r="BG16" s="91" t="s">
        <v>271</v>
      </c>
      <c r="BH16" s="91" t="s">
        <v>355</v>
      </c>
      <c r="BI16" s="91" t="s">
        <v>356</v>
      </c>
      <c r="BJ16" s="91">
        <v>2.1</v>
      </c>
      <c r="BK16" s="91" t="s">
        <v>357</v>
      </c>
      <c r="BL16" s="121" t="s">
        <v>367</v>
      </c>
      <c r="BM16" s="97">
        <v>2.9000000000000001E-2</v>
      </c>
      <c r="BN16" s="122">
        <v>0.24</v>
      </c>
      <c r="BO16" s="122">
        <v>0.43</v>
      </c>
      <c r="BP16" s="122">
        <v>0.28000000000000003</v>
      </c>
      <c r="BQ16" s="122">
        <v>1.1000000000000001</v>
      </c>
      <c r="BR16" s="121">
        <v>0.74</v>
      </c>
      <c r="BS16" s="91">
        <v>0.82</v>
      </c>
      <c r="BT16" s="91">
        <v>0.14000000000000001</v>
      </c>
      <c r="BU16" s="26">
        <v>2.1</v>
      </c>
      <c r="BV16" s="26">
        <v>0.6</v>
      </c>
      <c r="BW16" s="25">
        <v>1.8</v>
      </c>
      <c r="BX16" s="67"/>
    </row>
    <row r="17" spans="2:76" ht="20.100000000000001" customHeight="1" thickBot="1">
      <c r="B17" s="27" t="s">
        <v>169</v>
      </c>
      <c r="C17" s="28" t="s">
        <v>204</v>
      </c>
      <c r="D17" s="88" t="s">
        <v>262</v>
      </c>
      <c r="E17" s="29">
        <v>28</v>
      </c>
      <c r="F17" s="29">
        <v>10</v>
      </c>
      <c r="G17" s="29">
        <v>30</v>
      </c>
      <c r="H17" s="30">
        <v>10</v>
      </c>
      <c r="I17" s="29">
        <v>0</v>
      </c>
      <c r="J17" s="29" t="s">
        <v>266</v>
      </c>
      <c r="K17" s="29" t="s">
        <v>262</v>
      </c>
      <c r="L17" s="29">
        <v>28</v>
      </c>
      <c r="M17" s="29">
        <v>10</v>
      </c>
      <c r="N17" s="29">
        <v>31</v>
      </c>
      <c r="O17" s="29">
        <v>10</v>
      </c>
      <c r="P17" s="29">
        <v>0</v>
      </c>
      <c r="Q17" s="112" t="s">
        <v>498</v>
      </c>
      <c r="R17" s="113">
        <v>1.3</v>
      </c>
      <c r="S17" s="113">
        <v>9.1</v>
      </c>
      <c r="T17" s="113">
        <v>71</v>
      </c>
      <c r="U17" s="113" t="s">
        <v>555</v>
      </c>
      <c r="V17" s="113">
        <v>1010.7</v>
      </c>
      <c r="W17" s="114">
        <v>10.9</v>
      </c>
      <c r="X17" s="472">
        <v>18.2</v>
      </c>
      <c r="Y17" s="112">
        <v>0.17</v>
      </c>
      <c r="Z17" s="123">
        <v>1.2</v>
      </c>
      <c r="AA17" s="123">
        <v>1.8</v>
      </c>
      <c r="AB17" s="124">
        <v>0.16</v>
      </c>
      <c r="AC17" s="123">
        <v>0.98</v>
      </c>
      <c r="AD17" s="123">
        <v>0.28999999999999998</v>
      </c>
      <c r="AE17" s="123">
        <v>6.4999999999999997E-3</v>
      </c>
      <c r="AF17" s="114" t="s">
        <v>316</v>
      </c>
      <c r="AG17" s="112">
        <v>130</v>
      </c>
      <c r="AH17" s="123" t="s">
        <v>361</v>
      </c>
      <c r="AI17" s="123" t="s">
        <v>443</v>
      </c>
      <c r="AJ17" s="123">
        <v>270</v>
      </c>
      <c r="AK17" s="123" t="s">
        <v>362</v>
      </c>
      <c r="AL17" s="123" t="s">
        <v>333</v>
      </c>
      <c r="AM17" s="123" t="s">
        <v>320</v>
      </c>
      <c r="AN17" s="123">
        <v>0.23</v>
      </c>
      <c r="AO17" s="123" t="s">
        <v>363</v>
      </c>
      <c r="AP17" s="123" t="s">
        <v>364</v>
      </c>
      <c r="AQ17" s="123">
        <v>23</v>
      </c>
      <c r="AR17" s="123" t="s">
        <v>353</v>
      </c>
      <c r="AS17" s="123" t="s">
        <v>310</v>
      </c>
      <c r="AT17" s="123">
        <v>1.3</v>
      </c>
      <c r="AU17" s="123">
        <v>18</v>
      </c>
      <c r="AV17" s="123">
        <v>0.6</v>
      </c>
      <c r="AW17" s="123" t="s">
        <v>327</v>
      </c>
      <c r="AX17" s="123">
        <v>0.47</v>
      </c>
      <c r="AY17" s="123" t="s">
        <v>354</v>
      </c>
      <c r="AZ17" s="123">
        <v>1.7</v>
      </c>
      <c r="BA17" s="123" t="s">
        <v>358</v>
      </c>
      <c r="BB17" s="123">
        <v>1.8</v>
      </c>
      <c r="BC17" s="123" t="s">
        <v>359</v>
      </c>
      <c r="BD17" s="123" t="s">
        <v>333</v>
      </c>
      <c r="BE17" s="123" t="s">
        <v>272</v>
      </c>
      <c r="BF17" s="113" t="s">
        <v>268</v>
      </c>
      <c r="BG17" s="113" t="s">
        <v>271</v>
      </c>
      <c r="BH17" s="113" t="s">
        <v>355</v>
      </c>
      <c r="BI17" s="113" t="s">
        <v>356</v>
      </c>
      <c r="BJ17" s="113">
        <v>6.4</v>
      </c>
      <c r="BK17" s="113" t="s">
        <v>357</v>
      </c>
      <c r="BL17" s="123">
        <v>0.24</v>
      </c>
      <c r="BM17" s="112">
        <v>1.6E-2</v>
      </c>
      <c r="BN17" s="124">
        <v>0.59</v>
      </c>
      <c r="BO17" s="124">
        <v>1.3</v>
      </c>
      <c r="BP17" s="124">
        <v>0.87</v>
      </c>
      <c r="BQ17" s="124">
        <v>2.2000000000000002</v>
      </c>
      <c r="BR17" s="123">
        <v>2.5</v>
      </c>
      <c r="BS17" s="113">
        <v>2.2000000000000002</v>
      </c>
      <c r="BT17" s="113">
        <v>0.23</v>
      </c>
      <c r="BU17" s="29">
        <v>5</v>
      </c>
      <c r="BV17" s="29">
        <v>2.7</v>
      </c>
      <c r="BW17" s="28">
        <v>4.5</v>
      </c>
      <c r="BX17" s="68"/>
    </row>
    <row r="18" spans="2:76" ht="20.100000000000001" customHeight="1">
      <c r="B18" s="24" t="s">
        <v>28</v>
      </c>
      <c r="C18" s="56" t="s">
        <v>205</v>
      </c>
      <c r="D18" s="78" t="s">
        <v>262</v>
      </c>
      <c r="E18" s="32">
        <v>28</v>
      </c>
      <c r="F18" s="85">
        <v>10</v>
      </c>
      <c r="G18" s="85">
        <v>31</v>
      </c>
      <c r="H18" s="32">
        <v>10</v>
      </c>
      <c r="I18" s="32">
        <v>0</v>
      </c>
      <c r="J18" s="32" t="s">
        <v>266</v>
      </c>
      <c r="K18" s="32" t="s">
        <v>262</v>
      </c>
      <c r="L18" s="32">
        <v>28</v>
      </c>
      <c r="M18" s="32">
        <v>11</v>
      </c>
      <c r="N18" s="32">
        <v>1</v>
      </c>
      <c r="O18" s="32">
        <v>10</v>
      </c>
      <c r="P18" s="32">
        <v>0</v>
      </c>
      <c r="Q18" s="106" t="s">
        <v>498</v>
      </c>
      <c r="R18" s="107">
        <v>1.3</v>
      </c>
      <c r="S18" s="107">
        <v>12.8</v>
      </c>
      <c r="T18" s="107">
        <v>74</v>
      </c>
      <c r="U18" s="107">
        <v>2</v>
      </c>
      <c r="V18" s="107">
        <v>1003.3</v>
      </c>
      <c r="W18" s="108">
        <v>7.8</v>
      </c>
      <c r="X18" s="473">
        <v>18.100000000000001</v>
      </c>
      <c r="Y18" s="106">
        <v>0.32</v>
      </c>
      <c r="Z18" s="125">
        <v>1.5</v>
      </c>
      <c r="AA18" s="125">
        <v>1.7</v>
      </c>
      <c r="AB18" s="120">
        <v>3.5999999999999997E-2</v>
      </c>
      <c r="AC18" s="125">
        <v>1.2</v>
      </c>
      <c r="AD18" s="125">
        <v>0.19</v>
      </c>
      <c r="AE18" s="125">
        <v>7.6E-3</v>
      </c>
      <c r="AF18" s="108">
        <v>5.8999999999999997E-2</v>
      </c>
      <c r="AG18" s="106">
        <v>98</v>
      </c>
      <c r="AH18" s="125">
        <v>83</v>
      </c>
      <c r="AI18" s="125" t="s">
        <v>443</v>
      </c>
      <c r="AJ18" s="125">
        <v>260</v>
      </c>
      <c r="AK18" s="125">
        <v>83</v>
      </c>
      <c r="AL18" s="125" t="s">
        <v>333</v>
      </c>
      <c r="AM18" s="125" t="s">
        <v>320</v>
      </c>
      <c r="AN18" s="125">
        <v>0.75</v>
      </c>
      <c r="AO18" s="125">
        <v>0.74</v>
      </c>
      <c r="AP18" s="125">
        <v>7.4</v>
      </c>
      <c r="AQ18" s="125">
        <v>74</v>
      </c>
      <c r="AR18" s="125" t="s">
        <v>353</v>
      </c>
      <c r="AS18" s="125" t="s">
        <v>310</v>
      </c>
      <c r="AT18" s="125">
        <v>2.7</v>
      </c>
      <c r="AU18" s="125">
        <v>50</v>
      </c>
      <c r="AV18" s="125">
        <v>0.66</v>
      </c>
      <c r="AW18" s="125" t="s">
        <v>327</v>
      </c>
      <c r="AX18" s="125">
        <v>0.54</v>
      </c>
      <c r="AY18" s="125" t="s">
        <v>354</v>
      </c>
      <c r="AZ18" s="125">
        <v>1.8</v>
      </c>
      <c r="BA18" s="125" t="s">
        <v>358</v>
      </c>
      <c r="BB18" s="125">
        <v>2.7</v>
      </c>
      <c r="BC18" s="125" t="s">
        <v>359</v>
      </c>
      <c r="BD18" s="125" t="s">
        <v>333</v>
      </c>
      <c r="BE18" s="125" t="s">
        <v>272</v>
      </c>
      <c r="BF18" s="107" t="s">
        <v>268</v>
      </c>
      <c r="BG18" s="107" t="s">
        <v>271</v>
      </c>
      <c r="BH18" s="107" t="s">
        <v>355</v>
      </c>
      <c r="BI18" s="107" t="s">
        <v>356</v>
      </c>
      <c r="BJ18" s="107">
        <v>6.7</v>
      </c>
      <c r="BK18" s="107" t="s">
        <v>357</v>
      </c>
      <c r="BL18" s="125">
        <v>0.24</v>
      </c>
      <c r="BM18" s="106">
        <v>4.4999999999999998E-2</v>
      </c>
      <c r="BN18" s="120">
        <v>0.63</v>
      </c>
      <c r="BO18" s="120">
        <v>1.2</v>
      </c>
      <c r="BP18" s="120">
        <v>0.79</v>
      </c>
      <c r="BQ18" s="120">
        <v>2</v>
      </c>
      <c r="BR18" s="125">
        <v>2.2000000000000002</v>
      </c>
      <c r="BS18" s="107">
        <v>2.2000000000000002</v>
      </c>
      <c r="BT18" s="107">
        <v>0.2</v>
      </c>
      <c r="BU18" s="32">
        <v>4.7</v>
      </c>
      <c r="BV18" s="32">
        <v>2.6</v>
      </c>
      <c r="BW18" s="31">
        <v>4.3</v>
      </c>
      <c r="BX18" s="69"/>
    </row>
    <row r="19" spans="2:76" ht="20.100000000000001" customHeight="1">
      <c r="B19" s="24" t="s">
        <v>28</v>
      </c>
      <c r="C19" s="31" t="s">
        <v>206</v>
      </c>
      <c r="D19" s="78" t="s">
        <v>262</v>
      </c>
      <c r="E19" s="32">
        <v>28</v>
      </c>
      <c r="F19" s="32">
        <v>11</v>
      </c>
      <c r="G19" s="32">
        <v>1</v>
      </c>
      <c r="H19" s="32">
        <v>10</v>
      </c>
      <c r="I19" s="32">
        <v>0</v>
      </c>
      <c r="J19" s="32" t="s">
        <v>266</v>
      </c>
      <c r="K19" s="32" t="s">
        <v>262</v>
      </c>
      <c r="L19" s="32">
        <v>28</v>
      </c>
      <c r="M19" s="32">
        <v>11</v>
      </c>
      <c r="N19" s="32">
        <v>2</v>
      </c>
      <c r="O19" s="32">
        <v>10</v>
      </c>
      <c r="P19" s="32">
        <v>0</v>
      </c>
      <c r="Q19" s="106" t="s">
        <v>498</v>
      </c>
      <c r="R19" s="107">
        <v>1.8</v>
      </c>
      <c r="S19" s="107">
        <v>10.3</v>
      </c>
      <c r="T19" s="107">
        <v>65</v>
      </c>
      <c r="U19" s="107" t="s">
        <v>555</v>
      </c>
      <c r="V19" s="107">
        <v>1004</v>
      </c>
      <c r="W19" s="108">
        <v>7.9</v>
      </c>
      <c r="X19" s="473">
        <v>6.5</v>
      </c>
      <c r="Y19" s="106">
        <v>0.13</v>
      </c>
      <c r="Z19" s="125">
        <v>0.23</v>
      </c>
      <c r="AA19" s="125">
        <v>1</v>
      </c>
      <c r="AB19" s="120">
        <v>7.9000000000000001E-2</v>
      </c>
      <c r="AC19" s="125">
        <v>0.4</v>
      </c>
      <c r="AD19" s="125">
        <v>8.2000000000000003E-2</v>
      </c>
      <c r="AE19" s="125">
        <v>1.2999999999999999E-3</v>
      </c>
      <c r="AF19" s="108" t="s">
        <v>316</v>
      </c>
      <c r="AG19" s="106">
        <v>46</v>
      </c>
      <c r="AH19" s="125" t="s">
        <v>361</v>
      </c>
      <c r="AI19" s="125" t="s">
        <v>443</v>
      </c>
      <c r="AJ19" s="125">
        <v>55</v>
      </c>
      <c r="AK19" s="125">
        <v>60</v>
      </c>
      <c r="AL19" s="125" t="s">
        <v>333</v>
      </c>
      <c r="AM19" s="125" t="s">
        <v>320</v>
      </c>
      <c r="AN19" s="125">
        <v>0.21</v>
      </c>
      <c r="AO19" s="125" t="s">
        <v>363</v>
      </c>
      <c r="AP19" s="125">
        <v>1.2</v>
      </c>
      <c r="AQ19" s="125">
        <v>36</v>
      </c>
      <c r="AR19" s="125" t="s">
        <v>353</v>
      </c>
      <c r="AS19" s="125">
        <v>3.9</v>
      </c>
      <c r="AT19" s="125">
        <v>3.8</v>
      </c>
      <c r="AU19" s="125">
        <v>8.5</v>
      </c>
      <c r="AV19" s="125" t="s">
        <v>357</v>
      </c>
      <c r="AW19" s="125" t="s">
        <v>327</v>
      </c>
      <c r="AX19" s="125">
        <v>0.15</v>
      </c>
      <c r="AY19" s="125" t="s">
        <v>354</v>
      </c>
      <c r="AZ19" s="125">
        <v>0.56000000000000005</v>
      </c>
      <c r="BA19" s="125" t="s">
        <v>358</v>
      </c>
      <c r="BB19" s="125" t="s">
        <v>369</v>
      </c>
      <c r="BC19" s="125" t="s">
        <v>359</v>
      </c>
      <c r="BD19" s="125" t="s">
        <v>333</v>
      </c>
      <c r="BE19" s="125" t="s">
        <v>272</v>
      </c>
      <c r="BF19" s="107" t="s">
        <v>268</v>
      </c>
      <c r="BG19" s="107" t="s">
        <v>271</v>
      </c>
      <c r="BH19" s="107" t="s">
        <v>355</v>
      </c>
      <c r="BI19" s="107" t="s">
        <v>356</v>
      </c>
      <c r="BJ19" s="107">
        <v>1.9</v>
      </c>
      <c r="BK19" s="107" t="s">
        <v>357</v>
      </c>
      <c r="BL19" s="125" t="s">
        <v>367</v>
      </c>
      <c r="BM19" s="106" t="s">
        <v>360</v>
      </c>
      <c r="BN19" s="120">
        <v>0.25</v>
      </c>
      <c r="BO19" s="120">
        <v>0.39</v>
      </c>
      <c r="BP19" s="120">
        <v>0.28000000000000003</v>
      </c>
      <c r="BQ19" s="120">
        <v>0.76</v>
      </c>
      <c r="BR19" s="125">
        <v>0.45</v>
      </c>
      <c r="BS19" s="107">
        <v>0.88</v>
      </c>
      <c r="BT19" s="107">
        <v>0.12</v>
      </c>
      <c r="BU19" s="32">
        <v>1.7</v>
      </c>
      <c r="BV19" s="32">
        <v>0.69</v>
      </c>
      <c r="BW19" s="31">
        <v>1.3</v>
      </c>
      <c r="BX19" s="69"/>
    </row>
    <row r="20" spans="2:76" ht="20.100000000000001" customHeight="1">
      <c r="B20" s="18" t="s">
        <v>28</v>
      </c>
      <c r="C20" s="33" t="s">
        <v>207</v>
      </c>
      <c r="D20" s="79" t="s">
        <v>262</v>
      </c>
      <c r="E20" s="34">
        <v>28</v>
      </c>
      <c r="F20" s="34">
        <v>11</v>
      </c>
      <c r="G20" s="34">
        <v>2</v>
      </c>
      <c r="H20" s="34">
        <v>10</v>
      </c>
      <c r="I20" s="34">
        <v>0</v>
      </c>
      <c r="J20" s="34" t="s">
        <v>266</v>
      </c>
      <c r="K20" s="34" t="s">
        <v>262</v>
      </c>
      <c r="L20" s="34">
        <v>28</v>
      </c>
      <c r="M20" s="34">
        <v>11</v>
      </c>
      <c r="N20" s="34">
        <v>3</v>
      </c>
      <c r="O20" s="34">
        <v>10</v>
      </c>
      <c r="P20" s="34">
        <v>0</v>
      </c>
      <c r="Q20" s="115" t="s">
        <v>506</v>
      </c>
      <c r="R20" s="116">
        <v>1.6</v>
      </c>
      <c r="S20" s="116">
        <v>9.8000000000000007</v>
      </c>
      <c r="T20" s="116">
        <v>71</v>
      </c>
      <c r="U20" s="116">
        <v>1</v>
      </c>
      <c r="V20" s="116">
        <v>1004.4</v>
      </c>
      <c r="W20" s="117">
        <v>9.9</v>
      </c>
      <c r="X20" s="474">
        <v>10.199999999999999</v>
      </c>
      <c r="Y20" s="115">
        <v>0.18</v>
      </c>
      <c r="Z20" s="126">
        <v>1.2</v>
      </c>
      <c r="AA20" s="126">
        <v>1.5</v>
      </c>
      <c r="AB20" s="127">
        <v>2.9000000000000001E-2</v>
      </c>
      <c r="AC20" s="126">
        <v>1</v>
      </c>
      <c r="AD20" s="126">
        <v>0.16</v>
      </c>
      <c r="AE20" s="126">
        <v>2.7000000000000001E-3</v>
      </c>
      <c r="AF20" s="117" t="s">
        <v>316</v>
      </c>
      <c r="AG20" s="115">
        <v>70</v>
      </c>
      <c r="AH20" s="126" t="s">
        <v>361</v>
      </c>
      <c r="AI20" s="126" t="s">
        <v>443</v>
      </c>
      <c r="AJ20" s="126">
        <v>160</v>
      </c>
      <c r="AK20" s="126">
        <v>83</v>
      </c>
      <c r="AL20" s="126" t="s">
        <v>333</v>
      </c>
      <c r="AM20" s="126" t="s">
        <v>320</v>
      </c>
      <c r="AN20" s="126">
        <v>0.53</v>
      </c>
      <c r="AO20" s="126" t="s">
        <v>363</v>
      </c>
      <c r="AP20" s="126">
        <v>1.5</v>
      </c>
      <c r="AQ20" s="126">
        <v>18</v>
      </c>
      <c r="AR20" s="126" t="s">
        <v>353</v>
      </c>
      <c r="AS20" s="126">
        <v>1.1000000000000001</v>
      </c>
      <c r="AT20" s="126">
        <v>4.8</v>
      </c>
      <c r="AU20" s="126">
        <v>10</v>
      </c>
      <c r="AV20" s="126">
        <v>0.51</v>
      </c>
      <c r="AW20" s="126">
        <v>1.1000000000000001</v>
      </c>
      <c r="AX20" s="126">
        <v>0.28999999999999998</v>
      </c>
      <c r="AY20" s="126" t="s">
        <v>354</v>
      </c>
      <c r="AZ20" s="126">
        <v>0.54</v>
      </c>
      <c r="BA20" s="126" t="s">
        <v>358</v>
      </c>
      <c r="BB20" s="126">
        <v>0.88</v>
      </c>
      <c r="BC20" s="126" t="s">
        <v>359</v>
      </c>
      <c r="BD20" s="126" t="s">
        <v>333</v>
      </c>
      <c r="BE20" s="126" t="s">
        <v>272</v>
      </c>
      <c r="BF20" s="116" t="s">
        <v>268</v>
      </c>
      <c r="BG20" s="116" t="s">
        <v>271</v>
      </c>
      <c r="BH20" s="116" t="s">
        <v>355</v>
      </c>
      <c r="BI20" s="116" t="s">
        <v>356</v>
      </c>
      <c r="BJ20" s="116">
        <v>2.6</v>
      </c>
      <c r="BK20" s="116" t="s">
        <v>357</v>
      </c>
      <c r="BL20" s="126">
        <v>0.22</v>
      </c>
      <c r="BM20" s="115">
        <v>1.0999999999999999E-2</v>
      </c>
      <c r="BN20" s="127">
        <v>0.28999999999999998</v>
      </c>
      <c r="BO20" s="127">
        <v>0.66</v>
      </c>
      <c r="BP20" s="127">
        <v>0.38</v>
      </c>
      <c r="BQ20" s="127">
        <v>1.4</v>
      </c>
      <c r="BR20" s="126">
        <v>0.91</v>
      </c>
      <c r="BS20" s="116">
        <v>1.4</v>
      </c>
      <c r="BT20" s="116">
        <v>0.15</v>
      </c>
      <c r="BU20" s="34">
        <v>2.7</v>
      </c>
      <c r="BV20" s="34">
        <v>1.1000000000000001</v>
      </c>
      <c r="BW20" s="33">
        <v>2.4</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401" t="s">
        <v>0</v>
      </c>
      <c r="C23" s="402"/>
      <c r="D23" s="410"/>
      <c r="E23" s="411"/>
      <c r="F23" s="411"/>
      <c r="G23" s="411"/>
      <c r="H23" s="411"/>
      <c r="I23" s="411"/>
      <c r="J23" s="411"/>
      <c r="K23" s="411"/>
      <c r="L23" s="411"/>
      <c r="M23" s="411"/>
      <c r="N23" s="411"/>
      <c r="O23" s="411"/>
      <c r="P23" s="412"/>
      <c r="Q23" s="410"/>
      <c r="R23" s="411"/>
      <c r="S23" s="411"/>
      <c r="T23" s="411"/>
      <c r="U23" s="411"/>
      <c r="V23" s="411"/>
      <c r="W23" s="412"/>
      <c r="X23" s="131"/>
      <c r="Y23" s="119">
        <v>2.3E-2</v>
      </c>
      <c r="Z23" s="118">
        <v>8.1000000000000003E-2</v>
      </c>
      <c r="AA23" s="118">
        <v>1.4E-2</v>
      </c>
      <c r="AB23" s="119">
        <v>2.4E-2</v>
      </c>
      <c r="AC23" s="118">
        <v>8.6999999999999994E-3</v>
      </c>
      <c r="AD23" s="118">
        <v>5.5999999999999999E-3</v>
      </c>
      <c r="AE23" s="118">
        <v>2.5999999999999999E-3</v>
      </c>
      <c r="AF23" s="96">
        <v>4.9000000000000002E-2</v>
      </c>
      <c r="AG23" s="119">
        <v>20</v>
      </c>
      <c r="AH23" s="118">
        <v>31</v>
      </c>
      <c r="AI23" s="118" t="s">
        <v>443</v>
      </c>
      <c r="AJ23" s="118">
        <v>7.7</v>
      </c>
      <c r="AK23" s="118">
        <v>46</v>
      </c>
      <c r="AL23" s="118">
        <v>0.15</v>
      </c>
      <c r="AM23" s="118">
        <v>4.5</v>
      </c>
      <c r="AN23" s="118">
        <v>9.4E-2</v>
      </c>
      <c r="AO23" s="118">
        <v>0.43</v>
      </c>
      <c r="AP23" s="118">
        <v>0.99</v>
      </c>
      <c r="AQ23" s="118">
        <v>14</v>
      </c>
      <c r="AR23" s="118">
        <v>7.2999999999999995E-2</v>
      </c>
      <c r="AS23" s="118">
        <v>1</v>
      </c>
      <c r="AT23" s="118">
        <v>1</v>
      </c>
      <c r="AU23" s="118">
        <v>3.8</v>
      </c>
      <c r="AV23" s="118">
        <v>0.26</v>
      </c>
      <c r="AW23" s="118">
        <v>0.6</v>
      </c>
      <c r="AX23" s="118">
        <v>0.13</v>
      </c>
      <c r="AY23" s="118">
        <v>1.3</v>
      </c>
      <c r="AZ23" s="118">
        <v>8.8999999999999996E-2</v>
      </c>
      <c r="BA23" s="118">
        <v>4.1000000000000002E-2</v>
      </c>
      <c r="BB23" s="118">
        <v>0.55000000000000004</v>
      </c>
      <c r="BC23" s="118">
        <v>8.6999999999999994E-2</v>
      </c>
      <c r="BD23" s="118">
        <v>0.15</v>
      </c>
      <c r="BE23" s="118">
        <v>0.12</v>
      </c>
      <c r="BF23" s="95">
        <v>0.11</v>
      </c>
      <c r="BG23" s="129">
        <v>0.14000000000000001</v>
      </c>
      <c r="BH23" s="129">
        <v>0.48</v>
      </c>
      <c r="BI23" s="129">
        <v>7.4999999999999997E-2</v>
      </c>
      <c r="BJ23" s="129">
        <v>0.23</v>
      </c>
      <c r="BK23" s="129">
        <v>0.26</v>
      </c>
      <c r="BL23" s="130">
        <v>7.6999999999999999E-2</v>
      </c>
      <c r="BM23" s="93">
        <v>8.5000000000000006E-3</v>
      </c>
      <c r="BN23" s="119">
        <v>4.2999999999999997E-2</v>
      </c>
      <c r="BO23" s="119">
        <v>1.9E-2</v>
      </c>
      <c r="BP23" s="119">
        <v>5.5E-2</v>
      </c>
      <c r="BQ23" s="119">
        <v>0.21</v>
      </c>
      <c r="BR23" s="118">
        <v>7.9000000000000001E-2</v>
      </c>
      <c r="BS23" s="95">
        <v>8.5000000000000006E-2</v>
      </c>
      <c r="BT23" s="95">
        <v>4.9000000000000002E-2</v>
      </c>
      <c r="BU23" s="95"/>
      <c r="BV23" s="95"/>
      <c r="BW23" s="96">
        <v>0.36</v>
      </c>
      <c r="BX23" s="132"/>
    </row>
    <row r="24" spans="2:76" ht="20.100000000000001" customHeight="1">
      <c r="B24" s="403" t="s">
        <v>1</v>
      </c>
      <c r="C24" s="404"/>
      <c r="D24" s="413"/>
      <c r="E24" s="414"/>
      <c r="F24" s="414"/>
      <c r="G24" s="414"/>
      <c r="H24" s="414"/>
      <c r="I24" s="414"/>
      <c r="J24" s="414"/>
      <c r="K24" s="414"/>
      <c r="L24" s="414"/>
      <c r="M24" s="414"/>
      <c r="N24" s="414"/>
      <c r="O24" s="414"/>
      <c r="P24" s="415"/>
      <c r="Q24" s="413"/>
      <c r="R24" s="414"/>
      <c r="S24" s="414"/>
      <c r="T24" s="414"/>
      <c r="U24" s="414"/>
      <c r="V24" s="414"/>
      <c r="W24" s="415"/>
      <c r="X24" s="133"/>
      <c r="Y24" s="127">
        <v>7.5999999999999998E-2</v>
      </c>
      <c r="Z24" s="126">
        <v>0.27</v>
      </c>
      <c r="AA24" s="126">
        <v>4.7E-2</v>
      </c>
      <c r="AB24" s="127">
        <v>7.9000000000000001E-2</v>
      </c>
      <c r="AC24" s="126">
        <v>2.9000000000000001E-2</v>
      </c>
      <c r="AD24" s="126">
        <v>1.9E-2</v>
      </c>
      <c r="AE24" s="126">
        <v>8.6999999999999994E-3</v>
      </c>
      <c r="AF24" s="117">
        <v>0.16</v>
      </c>
      <c r="AG24" s="127">
        <v>66</v>
      </c>
      <c r="AH24" s="126">
        <v>100</v>
      </c>
      <c r="AI24" s="126" t="s">
        <v>443</v>
      </c>
      <c r="AJ24" s="126">
        <v>26</v>
      </c>
      <c r="AK24" s="126">
        <v>150</v>
      </c>
      <c r="AL24" s="126">
        <v>0.49</v>
      </c>
      <c r="AM24" s="126">
        <v>15</v>
      </c>
      <c r="AN24" s="126">
        <v>0.31</v>
      </c>
      <c r="AO24" s="126">
        <v>1.4</v>
      </c>
      <c r="AP24" s="126">
        <v>3.3</v>
      </c>
      <c r="AQ24" s="126">
        <v>47</v>
      </c>
      <c r="AR24" s="126">
        <v>0.24</v>
      </c>
      <c r="AS24" s="126">
        <v>3.5</v>
      </c>
      <c r="AT24" s="126">
        <v>3.4</v>
      </c>
      <c r="AU24" s="126">
        <v>13</v>
      </c>
      <c r="AV24" s="126">
        <v>0.85</v>
      </c>
      <c r="AW24" s="126">
        <v>2</v>
      </c>
      <c r="AX24" s="126">
        <v>0.45</v>
      </c>
      <c r="AY24" s="126">
        <v>4.2</v>
      </c>
      <c r="AZ24" s="126">
        <v>0.3</v>
      </c>
      <c r="BA24" s="126">
        <v>0.14000000000000001</v>
      </c>
      <c r="BB24" s="126">
        <v>1.8</v>
      </c>
      <c r="BC24" s="126">
        <v>0.28999999999999998</v>
      </c>
      <c r="BD24" s="126">
        <v>0.49</v>
      </c>
      <c r="BE24" s="126">
        <v>0.4</v>
      </c>
      <c r="BF24" s="116">
        <v>0.38</v>
      </c>
      <c r="BG24" s="116">
        <v>0.48</v>
      </c>
      <c r="BH24" s="116">
        <v>1.6</v>
      </c>
      <c r="BI24" s="116">
        <v>0.25</v>
      </c>
      <c r="BJ24" s="116">
        <v>0.77</v>
      </c>
      <c r="BK24" s="116">
        <v>0.88</v>
      </c>
      <c r="BL24" s="126">
        <v>0.26</v>
      </c>
      <c r="BM24" s="115">
        <v>2.8000000000000001E-2</v>
      </c>
      <c r="BN24" s="127">
        <v>0.14000000000000001</v>
      </c>
      <c r="BO24" s="127">
        <v>6.5000000000000002E-2</v>
      </c>
      <c r="BP24" s="127">
        <v>0.18</v>
      </c>
      <c r="BQ24" s="127">
        <v>0.71</v>
      </c>
      <c r="BR24" s="126">
        <v>0.26</v>
      </c>
      <c r="BS24" s="116">
        <v>0.28000000000000003</v>
      </c>
      <c r="BT24" s="116">
        <v>0.16</v>
      </c>
      <c r="BU24" s="116"/>
      <c r="BV24" s="116"/>
      <c r="BW24" s="117">
        <v>1.2</v>
      </c>
      <c r="BX24" s="134"/>
    </row>
    <row r="25" spans="2:76" ht="20.100000000000001" customHeight="1">
      <c r="B25" s="405" t="s">
        <v>29</v>
      </c>
      <c r="C25" s="406"/>
      <c r="D25" s="397"/>
      <c r="E25" s="407"/>
      <c r="F25" s="407"/>
      <c r="G25" s="407"/>
      <c r="H25" s="407"/>
      <c r="I25" s="407"/>
      <c r="J25" s="407"/>
      <c r="K25" s="407"/>
      <c r="L25" s="407"/>
      <c r="M25" s="407"/>
      <c r="N25" s="407"/>
      <c r="O25" s="407"/>
      <c r="P25" s="398"/>
      <c r="Q25" s="394"/>
      <c r="R25" s="382"/>
      <c r="S25" s="382"/>
      <c r="T25" s="382"/>
      <c r="U25" s="382"/>
      <c r="V25" s="382"/>
      <c r="W25" s="398"/>
      <c r="X25" s="398"/>
      <c r="Y25" s="382"/>
      <c r="Z25" s="382"/>
      <c r="AA25" s="419"/>
      <c r="AB25" s="382"/>
      <c r="AC25" s="382"/>
      <c r="AD25" s="382"/>
      <c r="AE25" s="382"/>
      <c r="AF25" s="382"/>
      <c r="AG25" s="394"/>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14"/>
      <c r="BJ25" s="14"/>
      <c r="BK25" s="382"/>
      <c r="BL25" s="382"/>
      <c r="BM25" s="394"/>
      <c r="BN25" s="382"/>
      <c r="BO25" s="382"/>
      <c r="BP25" s="382"/>
      <c r="BQ25" s="382"/>
      <c r="BR25" s="382"/>
      <c r="BS25" s="382"/>
      <c r="BT25" s="382"/>
      <c r="BU25" s="382"/>
      <c r="BV25" s="382"/>
      <c r="BW25" s="419"/>
      <c r="BX25" s="392"/>
    </row>
    <row r="26" spans="2:76" ht="20.100000000000001" customHeight="1">
      <c r="B26" s="405"/>
      <c r="C26" s="406"/>
      <c r="D26" s="405"/>
      <c r="E26" s="408"/>
      <c r="F26" s="408"/>
      <c r="G26" s="408"/>
      <c r="H26" s="408"/>
      <c r="I26" s="408"/>
      <c r="J26" s="408"/>
      <c r="K26" s="408"/>
      <c r="L26" s="408"/>
      <c r="M26" s="408"/>
      <c r="N26" s="408"/>
      <c r="O26" s="408"/>
      <c r="P26" s="406"/>
      <c r="Q26" s="395"/>
      <c r="R26" s="383"/>
      <c r="S26" s="383"/>
      <c r="T26" s="383"/>
      <c r="U26" s="383"/>
      <c r="V26" s="383"/>
      <c r="W26" s="406"/>
      <c r="X26" s="406"/>
      <c r="Y26" s="383"/>
      <c r="Z26" s="383"/>
      <c r="AA26" s="420"/>
      <c r="AB26" s="383"/>
      <c r="AC26" s="383"/>
      <c r="AD26" s="383"/>
      <c r="AE26" s="383"/>
      <c r="AF26" s="383"/>
      <c r="AG26" s="395"/>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135"/>
      <c r="BJ26" s="135"/>
      <c r="BK26" s="383"/>
      <c r="BL26" s="383"/>
      <c r="BM26" s="395"/>
      <c r="BN26" s="383"/>
      <c r="BO26" s="383"/>
      <c r="BP26" s="383"/>
      <c r="BQ26" s="383"/>
      <c r="BR26" s="383"/>
      <c r="BS26" s="383"/>
      <c r="BT26" s="383"/>
      <c r="BU26" s="383"/>
      <c r="BV26" s="383"/>
      <c r="BW26" s="420"/>
      <c r="BX26" s="393"/>
    </row>
    <row r="27" spans="2:76" ht="20.100000000000001" customHeight="1">
      <c r="B27" s="399"/>
      <c r="C27" s="400"/>
      <c r="D27" s="399"/>
      <c r="E27" s="409"/>
      <c r="F27" s="409"/>
      <c r="G27" s="409"/>
      <c r="H27" s="409"/>
      <c r="I27" s="409"/>
      <c r="J27" s="409"/>
      <c r="K27" s="409"/>
      <c r="L27" s="409"/>
      <c r="M27" s="409"/>
      <c r="N27" s="409"/>
      <c r="O27" s="409"/>
      <c r="P27" s="400"/>
      <c r="Q27" s="396"/>
      <c r="R27" s="384"/>
      <c r="S27" s="384"/>
      <c r="T27" s="384"/>
      <c r="U27" s="384"/>
      <c r="V27" s="384"/>
      <c r="W27" s="400"/>
      <c r="X27" s="400"/>
      <c r="Y27" s="384"/>
      <c r="Z27" s="384"/>
      <c r="AA27" s="421"/>
      <c r="AB27" s="384"/>
      <c r="AC27" s="384"/>
      <c r="AD27" s="384"/>
      <c r="AE27" s="384"/>
      <c r="AF27" s="384"/>
      <c r="AG27" s="396"/>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19"/>
      <c r="BJ27" s="19"/>
      <c r="BK27" s="384"/>
      <c r="BL27" s="384"/>
      <c r="BM27" s="396"/>
      <c r="BN27" s="384"/>
      <c r="BO27" s="384"/>
      <c r="BP27" s="384"/>
      <c r="BQ27" s="384"/>
      <c r="BR27" s="384"/>
      <c r="BS27" s="384"/>
      <c r="BT27" s="384"/>
      <c r="BU27" s="384"/>
      <c r="BV27" s="384"/>
      <c r="BW27" s="421"/>
      <c r="BX27" s="331"/>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379" t="s">
        <v>463</v>
      </c>
      <c r="E2" s="380"/>
      <c r="F2" s="380"/>
      <c r="G2" s="380"/>
      <c r="H2" s="380"/>
      <c r="I2" s="381"/>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389" t="s">
        <v>255</v>
      </c>
      <c r="E4" s="390"/>
      <c r="F4" s="390"/>
      <c r="G4" s="390"/>
      <c r="H4" s="390"/>
      <c r="I4" s="390"/>
      <c r="J4" s="390"/>
      <c r="K4" s="390"/>
      <c r="L4" s="390"/>
      <c r="M4" s="390"/>
      <c r="N4" s="390"/>
      <c r="O4" s="390"/>
      <c r="P4" s="391"/>
      <c r="Q4" s="386" t="s">
        <v>240</v>
      </c>
      <c r="R4" s="387"/>
      <c r="S4" s="387"/>
      <c r="T4" s="387"/>
      <c r="U4" s="387"/>
      <c r="V4" s="387"/>
      <c r="W4" s="388"/>
      <c r="X4" s="80" t="s">
        <v>264</v>
      </c>
      <c r="Y4" s="386" t="s">
        <v>36</v>
      </c>
      <c r="Z4" s="387"/>
      <c r="AA4" s="387"/>
      <c r="AB4" s="387"/>
      <c r="AC4" s="387"/>
      <c r="AD4" s="387"/>
      <c r="AE4" s="387"/>
      <c r="AF4" s="388"/>
      <c r="AG4" s="386" t="s">
        <v>37</v>
      </c>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8"/>
      <c r="BM4" s="386" t="s">
        <v>38</v>
      </c>
      <c r="BN4" s="387"/>
      <c r="BO4" s="387"/>
      <c r="BP4" s="387"/>
      <c r="BQ4" s="387"/>
      <c r="BR4" s="387"/>
      <c r="BS4" s="387"/>
      <c r="BT4" s="387"/>
      <c r="BU4" s="387"/>
      <c r="BV4" s="387"/>
      <c r="BW4" s="388"/>
      <c r="BX4" s="12" t="s">
        <v>30</v>
      </c>
    </row>
    <row r="5" spans="2:76" ht="20.100000000000001" customHeight="1">
      <c r="B5" s="397" t="s">
        <v>27</v>
      </c>
      <c r="C5" s="398"/>
      <c r="D5" s="417" t="s">
        <v>256</v>
      </c>
      <c r="E5" s="417"/>
      <c r="F5" s="417"/>
      <c r="G5" s="417"/>
      <c r="H5" s="417"/>
      <c r="I5" s="417"/>
      <c r="J5" s="417"/>
      <c r="K5" s="417"/>
      <c r="L5" s="417"/>
      <c r="M5" s="417"/>
      <c r="N5" s="417"/>
      <c r="O5" s="417"/>
      <c r="P5" s="418"/>
      <c r="Q5" s="394" t="s">
        <v>241</v>
      </c>
      <c r="R5" s="14" t="s">
        <v>253</v>
      </c>
      <c r="S5" s="14" t="s">
        <v>252</v>
      </c>
      <c r="T5" s="14" t="s">
        <v>251</v>
      </c>
      <c r="U5" s="14" t="s">
        <v>250</v>
      </c>
      <c r="V5" s="14" t="s">
        <v>248</v>
      </c>
      <c r="W5" s="62" t="s">
        <v>249</v>
      </c>
      <c r="X5" s="65" t="s">
        <v>370</v>
      </c>
      <c r="Y5" s="9" t="s">
        <v>556</v>
      </c>
      <c r="Z5" s="10" t="s">
        <v>557</v>
      </c>
      <c r="AA5" s="10" t="s">
        <v>558</v>
      </c>
      <c r="AB5" s="11" t="s">
        <v>559</v>
      </c>
      <c r="AC5" s="10" t="s">
        <v>560</v>
      </c>
      <c r="AD5" s="10" t="s">
        <v>561</v>
      </c>
      <c r="AE5" s="10" t="s">
        <v>562</v>
      </c>
      <c r="AF5" s="12" t="s">
        <v>563</v>
      </c>
      <c r="AG5" s="13" t="s">
        <v>2</v>
      </c>
      <c r="AH5" s="14" t="s">
        <v>3</v>
      </c>
      <c r="AI5" s="14" t="s">
        <v>335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336</v>
      </c>
      <c r="BE5" s="14" t="s">
        <v>24</v>
      </c>
      <c r="BF5" s="15" t="s">
        <v>337</v>
      </c>
      <c r="BG5" s="15" t="s">
        <v>265</v>
      </c>
      <c r="BH5" s="15" t="s">
        <v>338</v>
      </c>
      <c r="BI5" s="15" t="s">
        <v>339</v>
      </c>
      <c r="BJ5" s="15" t="s">
        <v>25</v>
      </c>
      <c r="BK5" s="15" t="s">
        <v>285</v>
      </c>
      <c r="BL5" s="14" t="s">
        <v>286</v>
      </c>
      <c r="BM5" s="9" t="s">
        <v>340</v>
      </c>
      <c r="BN5" s="11" t="s">
        <v>341</v>
      </c>
      <c r="BO5" s="11" t="s">
        <v>342</v>
      </c>
      <c r="BP5" s="11" t="s">
        <v>343</v>
      </c>
      <c r="BQ5" s="11" t="s">
        <v>344</v>
      </c>
      <c r="BR5" s="10" t="s">
        <v>345</v>
      </c>
      <c r="BS5" s="8" t="s">
        <v>346</v>
      </c>
      <c r="BT5" s="8" t="s">
        <v>347</v>
      </c>
      <c r="BU5" s="8" t="s">
        <v>348</v>
      </c>
      <c r="BV5" s="8" t="s">
        <v>349</v>
      </c>
      <c r="BW5" s="12" t="s">
        <v>350</v>
      </c>
      <c r="BX5" s="16"/>
    </row>
    <row r="6" spans="2:76" ht="20.100000000000001" customHeight="1">
      <c r="B6" s="399"/>
      <c r="C6" s="400"/>
      <c r="D6" s="416" t="s">
        <v>257</v>
      </c>
      <c r="E6" s="385"/>
      <c r="F6" s="84" t="s">
        <v>258</v>
      </c>
      <c r="G6" s="84" t="s">
        <v>259</v>
      </c>
      <c r="H6" s="84" t="s">
        <v>260</v>
      </c>
      <c r="I6" s="84" t="s">
        <v>254</v>
      </c>
      <c r="J6" s="84" t="s">
        <v>261</v>
      </c>
      <c r="K6" s="385" t="s">
        <v>257</v>
      </c>
      <c r="L6" s="385"/>
      <c r="M6" s="84" t="s">
        <v>258</v>
      </c>
      <c r="N6" s="84" t="s">
        <v>259</v>
      </c>
      <c r="O6" s="84" t="s">
        <v>260</v>
      </c>
      <c r="P6" s="84" t="s">
        <v>254</v>
      </c>
      <c r="Q6" s="396"/>
      <c r="R6" s="19" t="s">
        <v>242</v>
      </c>
      <c r="S6" s="19" t="s">
        <v>243</v>
      </c>
      <c r="T6" s="19" t="s">
        <v>244</v>
      </c>
      <c r="U6" s="19" t="s">
        <v>245</v>
      </c>
      <c r="V6" s="19" t="s">
        <v>246</v>
      </c>
      <c r="W6" s="61" t="s">
        <v>247</v>
      </c>
      <c r="X6" s="60" t="s">
        <v>351</v>
      </c>
      <c r="Y6" s="18" t="s">
        <v>351</v>
      </c>
      <c r="Z6" s="19" t="s">
        <v>351</v>
      </c>
      <c r="AA6" s="19" t="s">
        <v>351</v>
      </c>
      <c r="AB6" s="20" t="s">
        <v>351</v>
      </c>
      <c r="AC6" s="19" t="s">
        <v>351</v>
      </c>
      <c r="AD6" s="19" t="s">
        <v>351</v>
      </c>
      <c r="AE6" s="19" t="s">
        <v>351</v>
      </c>
      <c r="AF6" s="21" t="s">
        <v>351</v>
      </c>
      <c r="AG6" s="18" t="s">
        <v>287</v>
      </c>
      <c r="AH6" s="19" t="s">
        <v>287</v>
      </c>
      <c r="AI6" s="19" t="s">
        <v>287</v>
      </c>
      <c r="AJ6" s="19" t="s">
        <v>287</v>
      </c>
      <c r="AK6" s="19" t="s">
        <v>287</v>
      </c>
      <c r="AL6" s="19" t="s">
        <v>287</v>
      </c>
      <c r="AM6" s="19" t="s">
        <v>287</v>
      </c>
      <c r="AN6" s="19" t="s">
        <v>287</v>
      </c>
      <c r="AO6" s="19" t="s">
        <v>287</v>
      </c>
      <c r="AP6" s="19" t="s">
        <v>287</v>
      </c>
      <c r="AQ6" s="19" t="s">
        <v>287</v>
      </c>
      <c r="AR6" s="19" t="s">
        <v>287</v>
      </c>
      <c r="AS6" s="19" t="s">
        <v>287</v>
      </c>
      <c r="AT6" s="19" t="s">
        <v>287</v>
      </c>
      <c r="AU6" s="19" t="s">
        <v>287</v>
      </c>
      <c r="AV6" s="19" t="s">
        <v>287</v>
      </c>
      <c r="AW6" s="19" t="s">
        <v>287</v>
      </c>
      <c r="AX6" s="19" t="s">
        <v>287</v>
      </c>
      <c r="AY6" s="19" t="s">
        <v>287</v>
      </c>
      <c r="AZ6" s="19" t="s">
        <v>287</v>
      </c>
      <c r="BA6" s="19" t="s">
        <v>287</v>
      </c>
      <c r="BB6" s="19" t="s">
        <v>287</v>
      </c>
      <c r="BC6" s="19" t="s">
        <v>287</v>
      </c>
      <c r="BD6" s="19" t="s">
        <v>287</v>
      </c>
      <c r="BE6" s="19" t="s">
        <v>287</v>
      </c>
      <c r="BF6" s="17" t="s">
        <v>287</v>
      </c>
      <c r="BG6" s="17" t="s">
        <v>287</v>
      </c>
      <c r="BH6" s="17" t="s">
        <v>287</v>
      </c>
      <c r="BI6" s="17" t="s">
        <v>287</v>
      </c>
      <c r="BJ6" s="17" t="s">
        <v>287</v>
      </c>
      <c r="BK6" s="17" t="s">
        <v>287</v>
      </c>
      <c r="BL6" s="19" t="s">
        <v>287</v>
      </c>
      <c r="BM6" s="59" t="s">
        <v>351</v>
      </c>
      <c r="BN6" s="19" t="s">
        <v>351</v>
      </c>
      <c r="BO6" s="19" t="s">
        <v>351</v>
      </c>
      <c r="BP6" s="19" t="s">
        <v>351</v>
      </c>
      <c r="BQ6" s="19" t="s">
        <v>351</v>
      </c>
      <c r="BR6" s="60" t="s">
        <v>351</v>
      </c>
      <c r="BS6" s="19" t="s">
        <v>351</v>
      </c>
      <c r="BT6" s="19" t="s">
        <v>351</v>
      </c>
      <c r="BU6" s="19" t="s">
        <v>351</v>
      </c>
      <c r="BV6" s="20" t="s">
        <v>351</v>
      </c>
      <c r="BW6" s="21" t="s">
        <v>351</v>
      </c>
      <c r="BX6" s="22"/>
    </row>
    <row r="7" spans="2:76" ht="20.100000000000001" customHeight="1">
      <c r="B7" s="13" t="s">
        <v>28</v>
      </c>
      <c r="C7" s="23" t="s">
        <v>224</v>
      </c>
      <c r="D7" s="75" t="s">
        <v>262</v>
      </c>
      <c r="E7" s="64">
        <v>29</v>
      </c>
      <c r="F7" s="64">
        <v>1</v>
      </c>
      <c r="G7" s="64">
        <v>19</v>
      </c>
      <c r="H7" s="64">
        <v>10</v>
      </c>
      <c r="I7" s="64">
        <v>0</v>
      </c>
      <c r="J7" s="64" t="s">
        <v>266</v>
      </c>
      <c r="K7" s="64" t="s">
        <v>262</v>
      </c>
      <c r="L7" s="64">
        <v>29</v>
      </c>
      <c r="M7" s="64">
        <v>1</v>
      </c>
      <c r="N7" s="64">
        <v>20</v>
      </c>
      <c r="O7" s="64">
        <v>10</v>
      </c>
      <c r="P7" s="64">
        <v>0</v>
      </c>
      <c r="Q7" s="93" t="s">
        <v>498</v>
      </c>
      <c r="R7" s="94">
        <v>2.2999999999999998</v>
      </c>
      <c r="S7" s="95">
        <v>2</v>
      </c>
      <c r="T7" s="95">
        <v>48</v>
      </c>
      <c r="U7" s="95" t="s">
        <v>555</v>
      </c>
      <c r="V7" s="95">
        <v>999.8</v>
      </c>
      <c r="W7" s="96">
        <v>9.3000000000000007</v>
      </c>
      <c r="X7" s="470">
        <v>17.5</v>
      </c>
      <c r="Y7" s="93">
        <v>0.87</v>
      </c>
      <c r="Z7" s="118">
        <v>1.4</v>
      </c>
      <c r="AA7" s="118">
        <v>4.5</v>
      </c>
      <c r="AB7" s="119">
        <v>0.13</v>
      </c>
      <c r="AC7" s="118">
        <v>2.5</v>
      </c>
      <c r="AD7" s="118">
        <v>0.18</v>
      </c>
      <c r="AE7" s="118">
        <v>1.9E-2</v>
      </c>
      <c r="AF7" s="96" t="s">
        <v>272</v>
      </c>
      <c r="AG7" s="93">
        <v>140</v>
      </c>
      <c r="AH7" s="118">
        <v>61</v>
      </c>
      <c r="AI7" s="118" t="s">
        <v>443</v>
      </c>
      <c r="AJ7" s="118">
        <v>150</v>
      </c>
      <c r="AK7" s="118">
        <v>67</v>
      </c>
      <c r="AL7" s="118" t="s">
        <v>272</v>
      </c>
      <c r="AM7" s="118">
        <v>3.7</v>
      </c>
      <c r="AN7" s="118">
        <v>0.41</v>
      </c>
      <c r="AO7" s="118">
        <v>0.41</v>
      </c>
      <c r="AP7" s="118">
        <v>3.5</v>
      </c>
      <c r="AQ7" s="118">
        <v>66</v>
      </c>
      <c r="AR7" s="118" t="s">
        <v>371</v>
      </c>
      <c r="AS7" s="118">
        <v>0.61</v>
      </c>
      <c r="AT7" s="118">
        <v>9.6999999999999993</v>
      </c>
      <c r="AU7" s="118">
        <v>47</v>
      </c>
      <c r="AV7" s="118">
        <v>1.2</v>
      </c>
      <c r="AW7" s="118">
        <v>0.7</v>
      </c>
      <c r="AX7" s="118">
        <v>0.55000000000000004</v>
      </c>
      <c r="AY7" s="118">
        <v>0.22</v>
      </c>
      <c r="AZ7" s="118">
        <v>1.4</v>
      </c>
      <c r="BA7" s="118" t="s">
        <v>372</v>
      </c>
      <c r="BB7" s="118">
        <v>1.5</v>
      </c>
      <c r="BC7" s="118">
        <v>6.5000000000000002E-2</v>
      </c>
      <c r="BD7" s="118">
        <v>0.13</v>
      </c>
      <c r="BE7" s="118" t="s">
        <v>373</v>
      </c>
      <c r="BF7" s="95" t="s">
        <v>374</v>
      </c>
      <c r="BG7" s="95" t="s">
        <v>375</v>
      </c>
      <c r="BH7" s="95" t="s">
        <v>375</v>
      </c>
      <c r="BI7" s="95" t="s">
        <v>270</v>
      </c>
      <c r="BJ7" s="95">
        <v>22</v>
      </c>
      <c r="BK7" s="95" t="s">
        <v>333</v>
      </c>
      <c r="BL7" s="118">
        <v>0.51</v>
      </c>
      <c r="BM7" s="93">
        <v>2.5999999999999999E-2</v>
      </c>
      <c r="BN7" s="120">
        <v>0.6</v>
      </c>
      <c r="BO7" s="119">
        <v>0.67</v>
      </c>
      <c r="BP7" s="119">
        <v>0.31</v>
      </c>
      <c r="BQ7" s="119">
        <v>1.6</v>
      </c>
      <c r="BR7" s="118">
        <v>1.4</v>
      </c>
      <c r="BS7" s="95">
        <v>1.6</v>
      </c>
      <c r="BT7" s="95">
        <v>0.13</v>
      </c>
      <c r="BU7" s="136">
        <v>3.2</v>
      </c>
      <c r="BV7" s="136">
        <v>1.5</v>
      </c>
      <c r="BW7" s="23">
        <v>2.6</v>
      </c>
      <c r="BX7" s="66"/>
    </row>
    <row r="8" spans="2:76" ht="20.100000000000001" customHeight="1">
      <c r="B8" s="24" t="s">
        <v>28</v>
      </c>
      <c r="C8" s="25" t="s">
        <v>208</v>
      </c>
      <c r="D8" s="75" t="s">
        <v>262</v>
      </c>
      <c r="E8" s="64">
        <v>29</v>
      </c>
      <c r="F8" s="64">
        <v>1</v>
      </c>
      <c r="G8" s="64">
        <v>20</v>
      </c>
      <c r="H8" s="64">
        <v>10</v>
      </c>
      <c r="I8" s="64">
        <v>0</v>
      </c>
      <c r="J8" s="64" t="s">
        <v>266</v>
      </c>
      <c r="K8" s="64" t="s">
        <v>262</v>
      </c>
      <c r="L8" s="64">
        <v>29</v>
      </c>
      <c r="M8" s="64">
        <v>1</v>
      </c>
      <c r="N8" s="64">
        <v>21</v>
      </c>
      <c r="O8" s="64">
        <v>10</v>
      </c>
      <c r="P8" s="64">
        <v>0</v>
      </c>
      <c r="Q8" s="97" t="s">
        <v>498</v>
      </c>
      <c r="R8" s="91">
        <v>2.5</v>
      </c>
      <c r="S8" s="91">
        <v>1.9</v>
      </c>
      <c r="T8" s="91">
        <v>74</v>
      </c>
      <c r="U8" s="91">
        <v>1</v>
      </c>
      <c r="V8" s="91">
        <v>990.5</v>
      </c>
      <c r="W8" s="98">
        <v>4.7</v>
      </c>
      <c r="X8" s="471">
        <v>14.3</v>
      </c>
      <c r="Y8" s="97">
        <v>0.92</v>
      </c>
      <c r="Z8" s="121">
        <v>2.4</v>
      </c>
      <c r="AA8" s="121">
        <v>2.7</v>
      </c>
      <c r="AB8" s="122">
        <v>4.5999999999999999E-2</v>
      </c>
      <c r="AC8" s="121">
        <v>2.2999999999999998</v>
      </c>
      <c r="AD8" s="121">
        <v>0.17</v>
      </c>
      <c r="AE8" s="121" t="s">
        <v>376</v>
      </c>
      <c r="AF8" s="98" t="s">
        <v>272</v>
      </c>
      <c r="AG8" s="97">
        <v>72</v>
      </c>
      <c r="AH8" s="121">
        <v>21</v>
      </c>
      <c r="AI8" s="121" t="s">
        <v>443</v>
      </c>
      <c r="AJ8" s="121">
        <v>150</v>
      </c>
      <c r="AK8" s="121">
        <v>72</v>
      </c>
      <c r="AL8" s="121" t="s">
        <v>272</v>
      </c>
      <c r="AM8" s="121">
        <v>2.6</v>
      </c>
      <c r="AN8" s="121">
        <v>0.33</v>
      </c>
      <c r="AO8" s="121" t="s">
        <v>377</v>
      </c>
      <c r="AP8" s="121">
        <v>3.3</v>
      </c>
      <c r="AQ8" s="121">
        <v>40</v>
      </c>
      <c r="AR8" s="121" t="s">
        <v>371</v>
      </c>
      <c r="AS8" s="121">
        <v>0.56000000000000005</v>
      </c>
      <c r="AT8" s="121">
        <v>3.7</v>
      </c>
      <c r="AU8" s="121">
        <v>18</v>
      </c>
      <c r="AV8" s="121">
        <v>0.67</v>
      </c>
      <c r="AW8" s="121">
        <v>1.4</v>
      </c>
      <c r="AX8" s="121">
        <v>0.42</v>
      </c>
      <c r="AY8" s="121">
        <v>0.16</v>
      </c>
      <c r="AZ8" s="121">
        <v>0.91</v>
      </c>
      <c r="BA8" s="121" t="s">
        <v>372</v>
      </c>
      <c r="BB8" s="121">
        <v>1.1000000000000001</v>
      </c>
      <c r="BC8" s="121" t="s">
        <v>378</v>
      </c>
      <c r="BD8" s="121">
        <v>8.2000000000000003E-2</v>
      </c>
      <c r="BE8" s="121" t="s">
        <v>373</v>
      </c>
      <c r="BF8" s="91" t="s">
        <v>374</v>
      </c>
      <c r="BG8" s="91" t="s">
        <v>375</v>
      </c>
      <c r="BH8" s="91" t="s">
        <v>375</v>
      </c>
      <c r="BI8" s="91" t="s">
        <v>270</v>
      </c>
      <c r="BJ8" s="91">
        <v>7.5</v>
      </c>
      <c r="BK8" s="91" t="s">
        <v>333</v>
      </c>
      <c r="BL8" s="121">
        <v>0.24</v>
      </c>
      <c r="BM8" s="97" t="s">
        <v>352</v>
      </c>
      <c r="BN8" s="122">
        <v>0.48</v>
      </c>
      <c r="BO8" s="122">
        <v>0.63</v>
      </c>
      <c r="BP8" s="122">
        <v>0.28999999999999998</v>
      </c>
      <c r="BQ8" s="122">
        <v>1.4</v>
      </c>
      <c r="BR8" s="121">
        <v>1</v>
      </c>
      <c r="BS8" s="91">
        <v>1.6</v>
      </c>
      <c r="BT8" s="91">
        <v>8.7999999999999995E-2</v>
      </c>
      <c r="BU8" s="26">
        <v>2.8</v>
      </c>
      <c r="BV8" s="26">
        <v>1.3</v>
      </c>
      <c r="BW8" s="25">
        <v>2.1</v>
      </c>
      <c r="BX8" s="67"/>
    </row>
    <row r="9" spans="2:76" ht="20.100000000000001" customHeight="1">
      <c r="B9" s="24" t="s">
        <v>28</v>
      </c>
      <c r="C9" s="31" t="s">
        <v>209</v>
      </c>
      <c r="D9" s="86" t="s">
        <v>262</v>
      </c>
      <c r="E9" s="64">
        <v>29</v>
      </c>
      <c r="F9" s="64">
        <v>1</v>
      </c>
      <c r="G9" s="64">
        <v>21</v>
      </c>
      <c r="H9" s="32">
        <v>10</v>
      </c>
      <c r="I9" s="32">
        <v>0</v>
      </c>
      <c r="J9" s="32" t="s">
        <v>266</v>
      </c>
      <c r="K9" s="32" t="s">
        <v>262</v>
      </c>
      <c r="L9" s="32">
        <v>29</v>
      </c>
      <c r="M9" s="32">
        <v>1</v>
      </c>
      <c r="N9" s="32">
        <v>22</v>
      </c>
      <c r="O9" s="32">
        <v>10</v>
      </c>
      <c r="P9" s="31">
        <v>0</v>
      </c>
      <c r="Q9" s="97" t="s">
        <v>498</v>
      </c>
      <c r="R9" s="91">
        <v>2.2000000000000002</v>
      </c>
      <c r="S9" s="91">
        <v>2.2999999999999998</v>
      </c>
      <c r="T9" s="91">
        <v>54</v>
      </c>
      <c r="U9" s="91" t="s">
        <v>555</v>
      </c>
      <c r="V9" s="91">
        <v>1001.4</v>
      </c>
      <c r="W9" s="98">
        <v>11.3</v>
      </c>
      <c r="X9" s="475">
        <v>8.1999999999999993</v>
      </c>
      <c r="Y9" s="97">
        <v>0.26</v>
      </c>
      <c r="Z9" s="121">
        <v>1.1000000000000001</v>
      </c>
      <c r="AA9" s="121">
        <v>2.2999999999999998</v>
      </c>
      <c r="AB9" s="122">
        <v>0.05</v>
      </c>
      <c r="AC9" s="121">
        <v>1.4</v>
      </c>
      <c r="AD9" s="121">
        <v>0.11</v>
      </c>
      <c r="AE9" s="121" t="s">
        <v>376</v>
      </c>
      <c r="AF9" s="98" t="s">
        <v>272</v>
      </c>
      <c r="AG9" s="97">
        <v>66</v>
      </c>
      <c r="AH9" s="121">
        <v>40</v>
      </c>
      <c r="AI9" s="121" t="s">
        <v>443</v>
      </c>
      <c r="AJ9" s="121">
        <v>93</v>
      </c>
      <c r="AK9" s="121">
        <v>75</v>
      </c>
      <c r="AL9" s="121" t="s">
        <v>272</v>
      </c>
      <c r="AM9" s="121">
        <v>4.3</v>
      </c>
      <c r="AN9" s="121">
        <v>0.21</v>
      </c>
      <c r="AO9" s="121" t="s">
        <v>377</v>
      </c>
      <c r="AP9" s="121">
        <v>2.4</v>
      </c>
      <c r="AQ9" s="121">
        <v>43</v>
      </c>
      <c r="AR9" s="121">
        <v>7.3999999999999996E-2</v>
      </c>
      <c r="AS9" s="121">
        <v>1</v>
      </c>
      <c r="AT9" s="121">
        <v>2.8</v>
      </c>
      <c r="AU9" s="121">
        <v>16</v>
      </c>
      <c r="AV9" s="121">
        <v>0.49</v>
      </c>
      <c r="AW9" s="121">
        <v>0.41</v>
      </c>
      <c r="AX9" s="121">
        <v>0.32</v>
      </c>
      <c r="AY9" s="121">
        <v>0.16</v>
      </c>
      <c r="AZ9" s="121">
        <v>0.89</v>
      </c>
      <c r="BA9" s="121" t="s">
        <v>372</v>
      </c>
      <c r="BB9" s="121">
        <v>1.2</v>
      </c>
      <c r="BC9" s="121">
        <v>6.5000000000000002E-2</v>
      </c>
      <c r="BD9" s="121">
        <v>0.28000000000000003</v>
      </c>
      <c r="BE9" s="121" t="s">
        <v>373</v>
      </c>
      <c r="BF9" s="91" t="s">
        <v>374</v>
      </c>
      <c r="BG9" s="91" t="s">
        <v>375</v>
      </c>
      <c r="BH9" s="91">
        <v>0.31</v>
      </c>
      <c r="BI9" s="91" t="s">
        <v>270</v>
      </c>
      <c r="BJ9" s="91">
        <v>4.4000000000000004</v>
      </c>
      <c r="BK9" s="91" t="s">
        <v>333</v>
      </c>
      <c r="BL9" s="121" t="s">
        <v>271</v>
      </c>
      <c r="BM9" s="97" t="s">
        <v>352</v>
      </c>
      <c r="BN9" s="122">
        <v>0.37</v>
      </c>
      <c r="BO9" s="122">
        <v>0.34</v>
      </c>
      <c r="BP9" s="122">
        <v>0.14000000000000001</v>
      </c>
      <c r="BQ9" s="122">
        <v>0.87</v>
      </c>
      <c r="BR9" s="121">
        <v>0.35</v>
      </c>
      <c r="BS9" s="91">
        <v>1.1000000000000001</v>
      </c>
      <c r="BT9" s="91">
        <v>0.12</v>
      </c>
      <c r="BU9" s="26">
        <v>1.7</v>
      </c>
      <c r="BV9" s="26">
        <v>0.7</v>
      </c>
      <c r="BW9" s="25">
        <v>1.4</v>
      </c>
      <c r="BX9" s="67"/>
    </row>
    <row r="10" spans="2:76" ht="20.100000000000001" customHeight="1" thickBot="1">
      <c r="B10" s="27" t="s">
        <v>28</v>
      </c>
      <c r="C10" s="28" t="s">
        <v>210</v>
      </c>
      <c r="D10" s="89" t="s">
        <v>262</v>
      </c>
      <c r="E10" s="29">
        <v>29</v>
      </c>
      <c r="F10" s="29">
        <v>1</v>
      </c>
      <c r="G10" s="30">
        <v>22</v>
      </c>
      <c r="H10" s="29">
        <v>10</v>
      </c>
      <c r="I10" s="29">
        <v>0</v>
      </c>
      <c r="J10" s="29" t="s">
        <v>266</v>
      </c>
      <c r="K10" s="29" t="s">
        <v>262</v>
      </c>
      <c r="L10" s="29">
        <v>29</v>
      </c>
      <c r="M10" s="29">
        <v>1</v>
      </c>
      <c r="N10" s="29">
        <v>23</v>
      </c>
      <c r="O10" s="29">
        <v>10</v>
      </c>
      <c r="P10" s="29">
        <v>0</v>
      </c>
      <c r="Q10" s="112" t="s">
        <v>533</v>
      </c>
      <c r="R10" s="113">
        <v>2.2999999999999998</v>
      </c>
      <c r="S10" s="123">
        <v>3.2</v>
      </c>
      <c r="T10" s="123">
        <v>45</v>
      </c>
      <c r="U10" s="123" t="s">
        <v>555</v>
      </c>
      <c r="V10" s="124">
        <v>991.9</v>
      </c>
      <c r="W10" s="128">
        <v>13.2</v>
      </c>
      <c r="X10" s="472">
        <v>11.8</v>
      </c>
      <c r="Y10" s="112">
        <v>0.45</v>
      </c>
      <c r="Z10" s="123">
        <v>2.2999999999999998</v>
      </c>
      <c r="AA10" s="123">
        <v>2.7</v>
      </c>
      <c r="AB10" s="123">
        <v>0.11</v>
      </c>
      <c r="AC10" s="123">
        <v>1.9</v>
      </c>
      <c r="AD10" s="123">
        <v>0.12</v>
      </c>
      <c r="AE10" s="123">
        <v>1.7000000000000001E-2</v>
      </c>
      <c r="AF10" s="114" t="s">
        <v>272</v>
      </c>
      <c r="AG10" s="112">
        <v>90</v>
      </c>
      <c r="AH10" s="123">
        <v>68</v>
      </c>
      <c r="AI10" s="123" t="s">
        <v>443</v>
      </c>
      <c r="AJ10" s="123">
        <v>110</v>
      </c>
      <c r="AK10" s="123">
        <v>100</v>
      </c>
      <c r="AL10" s="123" t="s">
        <v>272</v>
      </c>
      <c r="AM10" s="123">
        <v>3.9</v>
      </c>
      <c r="AN10" s="123">
        <v>0.63</v>
      </c>
      <c r="AO10" s="123">
        <v>0.41</v>
      </c>
      <c r="AP10" s="123">
        <v>3.3</v>
      </c>
      <c r="AQ10" s="123">
        <v>57</v>
      </c>
      <c r="AR10" s="123" t="s">
        <v>371</v>
      </c>
      <c r="AS10" s="123">
        <v>0.54</v>
      </c>
      <c r="AT10" s="123">
        <v>4.7</v>
      </c>
      <c r="AU10" s="123">
        <v>31</v>
      </c>
      <c r="AV10" s="123">
        <v>0.6</v>
      </c>
      <c r="AW10" s="123">
        <v>0.66</v>
      </c>
      <c r="AX10" s="123">
        <v>0.3</v>
      </c>
      <c r="AY10" s="123">
        <v>0.64</v>
      </c>
      <c r="AZ10" s="123">
        <v>0.84</v>
      </c>
      <c r="BA10" s="123" t="s">
        <v>372</v>
      </c>
      <c r="BB10" s="123">
        <v>2.2000000000000002</v>
      </c>
      <c r="BC10" s="123">
        <v>5.6000000000000001E-2</v>
      </c>
      <c r="BD10" s="123">
        <v>0.1</v>
      </c>
      <c r="BE10" s="123" t="s">
        <v>373</v>
      </c>
      <c r="BF10" s="113" t="s">
        <v>374</v>
      </c>
      <c r="BG10" s="113" t="s">
        <v>375</v>
      </c>
      <c r="BH10" s="113" t="s">
        <v>375</v>
      </c>
      <c r="BI10" s="113" t="s">
        <v>270</v>
      </c>
      <c r="BJ10" s="113">
        <v>5.5</v>
      </c>
      <c r="BK10" s="113" t="s">
        <v>333</v>
      </c>
      <c r="BL10" s="123">
        <v>0.21</v>
      </c>
      <c r="BM10" s="112" t="s">
        <v>352</v>
      </c>
      <c r="BN10" s="124">
        <v>0.43</v>
      </c>
      <c r="BO10" s="124">
        <v>0.5</v>
      </c>
      <c r="BP10" s="124">
        <v>0.25</v>
      </c>
      <c r="BQ10" s="124">
        <v>1.3</v>
      </c>
      <c r="BR10" s="123">
        <v>0.8</v>
      </c>
      <c r="BS10" s="113">
        <v>1.5</v>
      </c>
      <c r="BT10" s="113">
        <v>0.14000000000000001</v>
      </c>
      <c r="BU10" s="29">
        <v>2.5</v>
      </c>
      <c r="BV10" s="29">
        <v>1.1000000000000001</v>
      </c>
      <c r="BW10" s="28">
        <v>1.9</v>
      </c>
      <c r="BX10" s="68"/>
    </row>
    <row r="11" spans="2:76" ht="20.100000000000001" customHeight="1">
      <c r="B11" s="24" t="s">
        <v>169</v>
      </c>
      <c r="C11" s="56" t="s">
        <v>225</v>
      </c>
      <c r="D11" s="74" t="s">
        <v>262</v>
      </c>
      <c r="E11" s="85">
        <v>29</v>
      </c>
      <c r="F11" s="85">
        <v>1</v>
      </c>
      <c r="G11" s="85">
        <v>23</v>
      </c>
      <c r="H11" s="85">
        <v>10</v>
      </c>
      <c r="I11" s="85">
        <v>0</v>
      </c>
      <c r="J11" s="85" t="s">
        <v>266</v>
      </c>
      <c r="K11" s="85" t="s">
        <v>262</v>
      </c>
      <c r="L11" s="85">
        <v>29</v>
      </c>
      <c r="M11" s="85">
        <v>1</v>
      </c>
      <c r="N11" s="85">
        <v>24</v>
      </c>
      <c r="O11" s="85">
        <v>10</v>
      </c>
      <c r="P11" s="85">
        <v>0</v>
      </c>
      <c r="Q11" s="106" t="s">
        <v>547</v>
      </c>
      <c r="R11" s="107">
        <v>2.2999999999999998</v>
      </c>
      <c r="S11" s="107">
        <v>0.1</v>
      </c>
      <c r="T11" s="107">
        <v>42</v>
      </c>
      <c r="U11" s="107" t="s">
        <v>555</v>
      </c>
      <c r="V11" s="107">
        <v>997.3</v>
      </c>
      <c r="W11" s="108">
        <v>13.2</v>
      </c>
      <c r="X11" s="473">
        <v>5.7</v>
      </c>
      <c r="Y11" s="106">
        <v>0.41</v>
      </c>
      <c r="Z11" s="125">
        <v>0.36</v>
      </c>
      <c r="AA11" s="125">
        <v>1.3</v>
      </c>
      <c r="AB11" s="120">
        <v>0.14000000000000001</v>
      </c>
      <c r="AC11" s="125">
        <v>0.65</v>
      </c>
      <c r="AD11" s="125">
        <v>5.7000000000000002E-2</v>
      </c>
      <c r="AE11" s="125">
        <v>2.5999999999999999E-2</v>
      </c>
      <c r="AF11" s="108" t="s">
        <v>272</v>
      </c>
      <c r="AG11" s="106">
        <v>98</v>
      </c>
      <c r="AH11" s="125">
        <v>43</v>
      </c>
      <c r="AI11" s="125" t="s">
        <v>443</v>
      </c>
      <c r="AJ11" s="125">
        <v>33</v>
      </c>
      <c r="AK11" s="125">
        <v>100</v>
      </c>
      <c r="AL11" s="125">
        <v>0.41</v>
      </c>
      <c r="AM11" s="125">
        <v>4.3</v>
      </c>
      <c r="AN11" s="125">
        <v>0.34</v>
      </c>
      <c r="AO11" s="125">
        <v>0.69</v>
      </c>
      <c r="AP11" s="125">
        <v>3</v>
      </c>
      <c r="AQ11" s="125">
        <v>42</v>
      </c>
      <c r="AR11" s="125" t="s">
        <v>371</v>
      </c>
      <c r="AS11" s="125">
        <v>1.1000000000000001</v>
      </c>
      <c r="AT11" s="125">
        <v>3.6</v>
      </c>
      <c r="AU11" s="125">
        <v>18</v>
      </c>
      <c r="AV11" s="125">
        <v>0.24</v>
      </c>
      <c r="AW11" s="125">
        <v>0.4</v>
      </c>
      <c r="AX11" s="125">
        <v>0.11</v>
      </c>
      <c r="AY11" s="125">
        <v>0.81</v>
      </c>
      <c r="AZ11" s="125">
        <v>0.24</v>
      </c>
      <c r="BA11" s="125" t="s">
        <v>372</v>
      </c>
      <c r="BB11" s="125">
        <v>2</v>
      </c>
      <c r="BC11" s="125" t="s">
        <v>378</v>
      </c>
      <c r="BD11" s="125">
        <v>0.66</v>
      </c>
      <c r="BE11" s="125" t="s">
        <v>373</v>
      </c>
      <c r="BF11" s="107" t="s">
        <v>374</v>
      </c>
      <c r="BG11" s="107">
        <v>0.11</v>
      </c>
      <c r="BH11" s="107">
        <v>0.48</v>
      </c>
      <c r="BI11" s="107" t="s">
        <v>270</v>
      </c>
      <c r="BJ11" s="107">
        <v>1.6</v>
      </c>
      <c r="BK11" s="107" t="s">
        <v>333</v>
      </c>
      <c r="BL11" s="125" t="s">
        <v>271</v>
      </c>
      <c r="BM11" s="106" t="s">
        <v>352</v>
      </c>
      <c r="BN11" s="120">
        <v>0.3</v>
      </c>
      <c r="BO11" s="120">
        <v>0.22</v>
      </c>
      <c r="BP11" s="120">
        <v>0.11</v>
      </c>
      <c r="BQ11" s="120">
        <v>0.52</v>
      </c>
      <c r="BR11" s="125">
        <v>0.28999999999999998</v>
      </c>
      <c r="BS11" s="107">
        <v>0.68</v>
      </c>
      <c r="BT11" s="107">
        <v>0.11</v>
      </c>
      <c r="BU11" s="32">
        <v>1.2</v>
      </c>
      <c r="BV11" s="32">
        <v>0.56000000000000005</v>
      </c>
      <c r="BW11" s="31">
        <v>0.81</v>
      </c>
      <c r="BX11" s="69"/>
    </row>
    <row r="12" spans="2:76" ht="20.100000000000001" customHeight="1">
      <c r="B12" s="24" t="s">
        <v>169</v>
      </c>
      <c r="C12" s="31" t="s">
        <v>211</v>
      </c>
      <c r="D12" s="75" t="s">
        <v>262</v>
      </c>
      <c r="E12" s="64">
        <v>29</v>
      </c>
      <c r="F12" s="64">
        <v>1</v>
      </c>
      <c r="G12" s="64">
        <v>24</v>
      </c>
      <c r="H12" s="64">
        <v>10</v>
      </c>
      <c r="I12" s="64">
        <v>0</v>
      </c>
      <c r="J12" s="64" t="s">
        <v>266</v>
      </c>
      <c r="K12" s="64" t="s">
        <v>262</v>
      </c>
      <c r="L12" s="64">
        <v>29</v>
      </c>
      <c r="M12" s="64">
        <v>1</v>
      </c>
      <c r="N12" s="64">
        <v>25</v>
      </c>
      <c r="O12" s="64">
        <v>10</v>
      </c>
      <c r="P12" s="64">
        <v>0</v>
      </c>
      <c r="Q12" s="106" t="s">
        <v>493</v>
      </c>
      <c r="R12" s="107">
        <v>1.6</v>
      </c>
      <c r="S12" s="107">
        <v>-2.5</v>
      </c>
      <c r="T12" s="107">
        <v>54</v>
      </c>
      <c r="U12" s="107" t="s">
        <v>555</v>
      </c>
      <c r="V12" s="107">
        <v>1004.4</v>
      </c>
      <c r="W12" s="108">
        <v>8.9</v>
      </c>
      <c r="X12" s="473">
        <v>7.2</v>
      </c>
      <c r="Y12" s="106">
        <v>0.36</v>
      </c>
      <c r="Z12" s="125">
        <v>1</v>
      </c>
      <c r="AA12" s="125">
        <v>1.3</v>
      </c>
      <c r="AB12" s="120">
        <v>0.13</v>
      </c>
      <c r="AC12" s="125">
        <v>0.84</v>
      </c>
      <c r="AD12" s="125">
        <v>6.8000000000000005E-2</v>
      </c>
      <c r="AE12" s="125">
        <v>2.3E-2</v>
      </c>
      <c r="AF12" s="108" t="s">
        <v>272</v>
      </c>
      <c r="AG12" s="106">
        <v>60</v>
      </c>
      <c r="AH12" s="125">
        <v>17</v>
      </c>
      <c r="AI12" s="125" t="s">
        <v>443</v>
      </c>
      <c r="AJ12" s="125">
        <v>43</v>
      </c>
      <c r="AK12" s="125">
        <v>65</v>
      </c>
      <c r="AL12" s="125">
        <v>0.18</v>
      </c>
      <c r="AM12" s="125">
        <v>2.2999999999999998</v>
      </c>
      <c r="AN12" s="125">
        <v>0.14000000000000001</v>
      </c>
      <c r="AO12" s="125" t="s">
        <v>377</v>
      </c>
      <c r="AP12" s="125">
        <v>1.3</v>
      </c>
      <c r="AQ12" s="125">
        <v>26</v>
      </c>
      <c r="AR12" s="125" t="s">
        <v>371</v>
      </c>
      <c r="AS12" s="125" t="s">
        <v>379</v>
      </c>
      <c r="AT12" s="125">
        <v>2.2999999999999998</v>
      </c>
      <c r="AU12" s="125">
        <v>6.4</v>
      </c>
      <c r="AV12" s="125">
        <v>0.27</v>
      </c>
      <c r="AW12" s="125" t="s">
        <v>308</v>
      </c>
      <c r="AX12" s="125">
        <v>0.14000000000000001</v>
      </c>
      <c r="AY12" s="125" t="s">
        <v>268</v>
      </c>
      <c r="AZ12" s="125">
        <v>0.75</v>
      </c>
      <c r="BA12" s="125" t="s">
        <v>372</v>
      </c>
      <c r="BB12" s="125">
        <v>1.2</v>
      </c>
      <c r="BC12" s="125" t="s">
        <v>378</v>
      </c>
      <c r="BD12" s="125">
        <v>0.75</v>
      </c>
      <c r="BE12" s="125" t="s">
        <v>373</v>
      </c>
      <c r="BF12" s="107" t="s">
        <v>374</v>
      </c>
      <c r="BG12" s="107" t="s">
        <v>375</v>
      </c>
      <c r="BH12" s="107">
        <v>0.13</v>
      </c>
      <c r="BI12" s="107" t="s">
        <v>270</v>
      </c>
      <c r="BJ12" s="107">
        <v>1.3</v>
      </c>
      <c r="BK12" s="107" t="s">
        <v>333</v>
      </c>
      <c r="BL12" s="125" t="s">
        <v>271</v>
      </c>
      <c r="BM12" s="106" t="s">
        <v>352</v>
      </c>
      <c r="BN12" s="120">
        <v>0.56999999999999995</v>
      </c>
      <c r="BO12" s="120">
        <v>0.61</v>
      </c>
      <c r="BP12" s="120">
        <v>0.32</v>
      </c>
      <c r="BQ12" s="120">
        <v>1.2</v>
      </c>
      <c r="BR12" s="125">
        <v>0.73</v>
      </c>
      <c r="BS12" s="107">
        <v>1.4</v>
      </c>
      <c r="BT12" s="107">
        <v>0.16</v>
      </c>
      <c r="BU12" s="32">
        <v>2.7</v>
      </c>
      <c r="BV12" s="32">
        <v>1.1000000000000001</v>
      </c>
      <c r="BW12" s="31">
        <v>1.4</v>
      </c>
      <c r="BX12" s="69"/>
    </row>
    <row r="13" spans="2:76" ht="20.100000000000001" customHeight="1">
      <c r="B13" s="24" t="s">
        <v>169</v>
      </c>
      <c r="C13" s="55" t="s">
        <v>212</v>
      </c>
      <c r="D13" s="75" t="s">
        <v>262</v>
      </c>
      <c r="E13" s="64">
        <v>29</v>
      </c>
      <c r="F13" s="64">
        <v>1</v>
      </c>
      <c r="G13" s="64">
        <v>25</v>
      </c>
      <c r="H13" s="64">
        <v>10</v>
      </c>
      <c r="I13" s="64">
        <v>0</v>
      </c>
      <c r="J13" s="64" t="s">
        <v>266</v>
      </c>
      <c r="K13" s="64" t="s">
        <v>262</v>
      </c>
      <c r="L13" s="64">
        <v>29</v>
      </c>
      <c r="M13" s="64">
        <v>1</v>
      </c>
      <c r="N13" s="64">
        <v>26</v>
      </c>
      <c r="O13" s="64">
        <v>10</v>
      </c>
      <c r="P13" s="64">
        <v>0</v>
      </c>
      <c r="Q13" s="109" t="s">
        <v>498</v>
      </c>
      <c r="R13" s="110">
        <v>1.2</v>
      </c>
      <c r="S13" s="110">
        <v>-0.9</v>
      </c>
      <c r="T13" s="110">
        <v>51</v>
      </c>
      <c r="U13" s="110" t="s">
        <v>555</v>
      </c>
      <c r="V13" s="110">
        <v>1008.9</v>
      </c>
      <c r="W13" s="111">
        <v>14</v>
      </c>
      <c r="X13" s="471">
        <v>9</v>
      </c>
      <c r="Y13" s="97">
        <v>0.47</v>
      </c>
      <c r="Z13" s="121">
        <v>1.4</v>
      </c>
      <c r="AA13" s="121">
        <v>1.1000000000000001</v>
      </c>
      <c r="AB13" s="122">
        <v>0.12</v>
      </c>
      <c r="AC13" s="121">
        <v>0.86</v>
      </c>
      <c r="AD13" s="121">
        <v>0.1</v>
      </c>
      <c r="AE13" s="121">
        <v>2.8000000000000001E-2</v>
      </c>
      <c r="AF13" s="98">
        <v>0.15</v>
      </c>
      <c r="AG13" s="97">
        <v>81</v>
      </c>
      <c r="AH13" s="121">
        <v>27</v>
      </c>
      <c r="AI13" s="121" t="s">
        <v>443</v>
      </c>
      <c r="AJ13" s="121">
        <v>83</v>
      </c>
      <c r="AK13" s="121">
        <v>76</v>
      </c>
      <c r="AL13" s="121" t="s">
        <v>272</v>
      </c>
      <c r="AM13" s="121">
        <v>2.2999999999999998</v>
      </c>
      <c r="AN13" s="121">
        <v>0.23</v>
      </c>
      <c r="AO13" s="121">
        <v>0.47</v>
      </c>
      <c r="AP13" s="121">
        <v>3.4</v>
      </c>
      <c r="AQ13" s="121">
        <v>35</v>
      </c>
      <c r="AR13" s="121" t="s">
        <v>371</v>
      </c>
      <c r="AS13" s="121">
        <v>3.3</v>
      </c>
      <c r="AT13" s="121">
        <v>3.2</v>
      </c>
      <c r="AU13" s="121">
        <v>24</v>
      </c>
      <c r="AV13" s="121">
        <v>0.25</v>
      </c>
      <c r="AW13" s="121" t="s">
        <v>308</v>
      </c>
      <c r="AX13" s="121">
        <v>0.23</v>
      </c>
      <c r="AY13" s="121" t="s">
        <v>268</v>
      </c>
      <c r="AZ13" s="121">
        <v>0.84</v>
      </c>
      <c r="BA13" s="121" t="s">
        <v>372</v>
      </c>
      <c r="BB13" s="121">
        <v>1.5</v>
      </c>
      <c r="BC13" s="121" t="s">
        <v>378</v>
      </c>
      <c r="BD13" s="121">
        <v>8.6999999999999994E-2</v>
      </c>
      <c r="BE13" s="121" t="s">
        <v>373</v>
      </c>
      <c r="BF13" s="91" t="s">
        <v>374</v>
      </c>
      <c r="BG13" s="91" t="s">
        <v>375</v>
      </c>
      <c r="BH13" s="91" t="s">
        <v>375</v>
      </c>
      <c r="BI13" s="91" t="s">
        <v>270</v>
      </c>
      <c r="BJ13" s="91">
        <v>1.5</v>
      </c>
      <c r="BK13" s="91" t="s">
        <v>333</v>
      </c>
      <c r="BL13" s="121" t="s">
        <v>271</v>
      </c>
      <c r="BM13" s="97" t="s">
        <v>352</v>
      </c>
      <c r="BN13" s="122">
        <v>0.49</v>
      </c>
      <c r="BO13" s="122">
        <v>0.54</v>
      </c>
      <c r="BP13" s="122">
        <v>0.36</v>
      </c>
      <c r="BQ13" s="122">
        <v>1.2</v>
      </c>
      <c r="BR13" s="121">
        <v>0.87</v>
      </c>
      <c r="BS13" s="91">
        <v>1.7</v>
      </c>
      <c r="BT13" s="91">
        <v>0.16</v>
      </c>
      <c r="BU13" s="26">
        <v>2.6</v>
      </c>
      <c r="BV13" s="26">
        <v>1.5</v>
      </c>
      <c r="BW13" s="25">
        <v>1.7</v>
      </c>
      <c r="BX13" s="67"/>
    </row>
    <row r="14" spans="2:76" ht="20.100000000000001" customHeight="1">
      <c r="B14" s="24" t="s">
        <v>169</v>
      </c>
      <c r="C14" s="25" t="s">
        <v>213</v>
      </c>
      <c r="D14" s="76" t="s">
        <v>262</v>
      </c>
      <c r="E14" s="64">
        <v>29</v>
      </c>
      <c r="F14" s="64">
        <v>1</v>
      </c>
      <c r="G14" s="64">
        <v>26</v>
      </c>
      <c r="H14" s="26">
        <v>10</v>
      </c>
      <c r="I14" s="26">
        <v>0</v>
      </c>
      <c r="J14" s="26" t="s">
        <v>266</v>
      </c>
      <c r="K14" s="26" t="s">
        <v>262</v>
      </c>
      <c r="L14" s="26">
        <v>29</v>
      </c>
      <c r="M14" s="26">
        <v>1</v>
      </c>
      <c r="N14" s="26">
        <v>27</v>
      </c>
      <c r="O14" s="26">
        <v>10</v>
      </c>
      <c r="P14" s="26">
        <v>0</v>
      </c>
      <c r="Q14" s="97" t="s">
        <v>518</v>
      </c>
      <c r="R14" s="91">
        <v>1.6</v>
      </c>
      <c r="S14" s="91">
        <v>0.8</v>
      </c>
      <c r="T14" s="91">
        <v>50</v>
      </c>
      <c r="U14" s="91" t="s">
        <v>555</v>
      </c>
      <c r="V14" s="91">
        <v>1007.4</v>
      </c>
      <c r="W14" s="98">
        <v>12</v>
      </c>
      <c r="X14" s="471">
        <v>16.899999999999999</v>
      </c>
      <c r="Y14" s="97">
        <v>0.74</v>
      </c>
      <c r="Z14" s="121">
        <v>3.6</v>
      </c>
      <c r="AA14" s="121">
        <v>1.6</v>
      </c>
      <c r="AB14" s="122">
        <v>0.12</v>
      </c>
      <c r="AC14" s="121">
        <v>1.9</v>
      </c>
      <c r="AD14" s="121">
        <v>0.18</v>
      </c>
      <c r="AE14" s="121">
        <v>2.1999999999999999E-2</v>
      </c>
      <c r="AF14" s="98">
        <v>0.2</v>
      </c>
      <c r="AG14" s="97">
        <v>110</v>
      </c>
      <c r="AH14" s="121">
        <v>60</v>
      </c>
      <c r="AI14" s="121" t="s">
        <v>443</v>
      </c>
      <c r="AJ14" s="121">
        <v>160</v>
      </c>
      <c r="AK14" s="121">
        <v>140</v>
      </c>
      <c r="AL14" s="121">
        <v>0.19</v>
      </c>
      <c r="AM14" s="121">
        <v>3.8</v>
      </c>
      <c r="AN14" s="121">
        <v>0.51</v>
      </c>
      <c r="AO14" s="121">
        <v>0.94</v>
      </c>
      <c r="AP14" s="121">
        <v>8.9</v>
      </c>
      <c r="AQ14" s="121">
        <v>120</v>
      </c>
      <c r="AR14" s="121" t="s">
        <v>371</v>
      </c>
      <c r="AS14" s="121">
        <v>5.3</v>
      </c>
      <c r="AT14" s="121">
        <v>4.5999999999999996</v>
      </c>
      <c r="AU14" s="121">
        <v>47</v>
      </c>
      <c r="AV14" s="121">
        <v>0.41</v>
      </c>
      <c r="AW14" s="121">
        <v>1.1000000000000001</v>
      </c>
      <c r="AX14" s="121">
        <v>0.45</v>
      </c>
      <c r="AY14" s="121">
        <v>0.28999999999999998</v>
      </c>
      <c r="AZ14" s="121">
        <v>1.6</v>
      </c>
      <c r="BA14" s="121" t="s">
        <v>372</v>
      </c>
      <c r="BB14" s="121">
        <v>4.5</v>
      </c>
      <c r="BC14" s="121">
        <v>5.5E-2</v>
      </c>
      <c r="BD14" s="121">
        <v>1.1000000000000001</v>
      </c>
      <c r="BE14" s="121" t="s">
        <v>373</v>
      </c>
      <c r="BF14" s="91" t="s">
        <v>374</v>
      </c>
      <c r="BG14" s="91">
        <v>0.14000000000000001</v>
      </c>
      <c r="BH14" s="91">
        <v>0.18</v>
      </c>
      <c r="BI14" s="91" t="s">
        <v>270</v>
      </c>
      <c r="BJ14" s="91">
        <v>5.3</v>
      </c>
      <c r="BK14" s="91" t="s">
        <v>333</v>
      </c>
      <c r="BL14" s="121">
        <v>0.2</v>
      </c>
      <c r="BM14" s="97" t="s">
        <v>352</v>
      </c>
      <c r="BN14" s="122">
        <v>0.73</v>
      </c>
      <c r="BO14" s="122">
        <v>0.96</v>
      </c>
      <c r="BP14" s="122">
        <v>0.67</v>
      </c>
      <c r="BQ14" s="122">
        <v>1.7</v>
      </c>
      <c r="BR14" s="121">
        <v>2.1</v>
      </c>
      <c r="BS14" s="91">
        <v>2.4</v>
      </c>
      <c r="BT14" s="91">
        <v>0.15</v>
      </c>
      <c r="BU14" s="26">
        <v>4.0999999999999996</v>
      </c>
      <c r="BV14" s="26">
        <v>3</v>
      </c>
      <c r="BW14" s="25">
        <v>3</v>
      </c>
      <c r="BX14" s="67"/>
    </row>
    <row r="15" spans="2:76" ht="20.100000000000001" customHeight="1">
      <c r="B15" s="24" t="s">
        <v>169</v>
      </c>
      <c r="C15" s="25" t="s">
        <v>214</v>
      </c>
      <c r="D15" s="87" t="s">
        <v>262</v>
      </c>
      <c r="E15" s="64">
        <v>29</v>
      </c>
      <c r="F15" s="64">
        <v>1</v>
      </c>
      <c r="G15" s="64">
        <v>27</v>
      </c>
      <c r="H15" s="26">
        <v>10</v>
      </c>
      <c r="I15" s="26">
        <v>0</v>
      </c>
      <c r="J15" s="26" t="s">
        <v>266</v>
      </c>
      <c r="K15" s="26" t="s">
        <v>262</v>
      </c>
      <c r="L15" s="26">
        <v>29</v>
      </c>
      <c r="M15" s="26">
        <v>1</v>
      </c>
      <c r="N15" s="26">
        <v>28</v>
      </c>
      <c r="O15" s="26">
        <v>10</v>
      </c>
      <c r="P15" s="26">
        <v>0</v>
      </c>
      <c r="Q15" s="97" t="s">
        <v>515</v>
      </c>
      <c r="R15" s="91">
        <v>2</v>
      </c>
      <c r="S15" s="91">
        <v>4.2</v>
      </c>
      <c r="T15" s="91">
        <v>52</v>
      </c>
      <c r="U15" s="91" t="s">
        <v>555</v>
      </c>
      <c r="V15" s="91">
        <v>1001.9</v>
      </c>
      <c r="W15" s="98">
        <v>11</v>
      </c>
      <c r="X15" s="471">
        <v>18.3</v>
      </c>
      <c r="Y15" s="97">
        <v>1.5</v>
      </c>
      <c r="Z15" s="121">
        <v>4.5999999999999996</v>
      </c>
      <c r="AA15" s="121">
        <v>1.4</v>
      </c>
      <c r="AB15" s="122">
        <v>0.11</v>
      </c>
      <c r="AC15" s="121">
        <v>2.5</v>
      </c>
      <c r="AD15" s="121">
        <v>0.21</v>
      </c>
      <c r="AE15" s="121">
        <v>2.1000000000000001E-2</v>
      </c>
      <c r="AF15" s="98">
        <v>0.21</v>
      </c>
      <c r="AG15" s="97">
        <v>84</v>
      </c>
      <c r="AH15" s="121">
        <v>56</v>
      </c>
      <c r="AI15" s="121" t="s">
        <v>443</v>
      </c>
      <c r="AJ15" s="121">
        <v>170</v>
      </c>
      <c r="AK15" s="121">
        <v>53</v>
      </c>
      <c r="AL15" s="121">
        <v>0.14000000000000001</v>
      </c>
      <c r="AM15" s="121">
        <v>7.3</v>
      </c>
      <c r="AN15" s="121">
        <v>0.83</v>
      </c>
      <c r="AO15" s="121">
        <v>1.3</v>
      </c>
      <c r="AP15" s="121">
        <v>11</v>
      </c>
      <c r="AQ15" s="121">
        <v>130</v>
      </c>
      <c r="AR15" s="121" t="s">
        <v>371</v>
      </c>
      <c r="AS15" s="121">
        <v>3.7</v>
      </c>
      <c r="AT15" s="121">
        <v>3.9</v>
      </c>
      <c r="AU15" s="121">
        <v>50</v>
      </c>
      <c r="AV15" s="121">
        <v>0.37</v>
      </c>
      <c r="AW15" s="121">
        <v>0.61</v>
      </c>
      <c r="AX15" s="121">
        <v>0.39</v>
      </c>
      <c r="AY15" s="121">
        <v>0.86</v>
      </c>
      <c r="AZ15" s="121">
        <v>1.9</v>
      </c>
      <c r="BA15" s="121" t="s">
        <v>372</v>
      </c>
      <c r="BB15" s="121">
        <v>3.5</v>
      </c>
      <c r="BC15" s="121">
        <v>5.1999999999999998E-2</v>
      </c>
      <c r="BD15" s="121">
        <v>1.3</v>
      </c>
      <c r="BE15" s="121" t="s">
        <v>373</v>
      </c>
      <c r="BF15" s="91" t="s">
        <v>374</v>
      </c>
      <c r="BG15" s="91" t="s">
        <v>375</v>
      </c>
      <c r="BH15" s="91">
        <v>0.12</v>
      </c>
      <c r="BI15" s="91" t="s">
        <v>270</v>
      </c>
      <c r="BJ15" s="91">
        <v>9.6999999999999993</v>
      </c>
      <c r="BK15" s="91" t="s">
        <v>333</v>
      </c>
      <c r="BL15" s="121">
        <v>1.1000000000000001</v>
      </c>
      <c r="BM15" s="97" t="s">
        <v>352</v>
      </c>
      <c r="BN15" s="122">
        <v>0.61</v>
      </c>
      <c r="BO15" s="122">
        <v>0.9</v>
      </c>
      <c r="BP15" s="122">
        <v>0.55000000000000004</v>
      </c>
      <c r="BQ15" s="122">
        <v>1.4</v>
      </c>
      <c r="BR15" s="121">
        <v>1.8</v>
      </c>
      <c r="BS15" s="91">
        <v>2.2000000000000002</v>
      </c>
      <c r="BT15" s="91">
        <v>0.12</v>
      </c>
      <c r="BU15" s="26">
        <v>3.5</v>
      </c>
      <c r="BV15" s="26">
        <v>2.7</v>
      </c>
      <c r="BW15" s="25">
        <v>2.7</v>
      </c>
      <c r="BX15" s="67"/>
    </row>
    <row r="16" spans="2:76" ht="20.100000000000001" customHeight="1">
      <c r="B16" s="24" t="s">
        <v>169</v>
      </c>
      <c r="C16" s="25" t="s">
        <v>215</v>
      </c>
      <c r="D16" s="87" t="s">
        <v>262</v>
      </c>
      <c r="E16" s="64">
        <v>29</v>
      </c>
      <c r="F16" s="64">
        <v>1</v>
      </c>
      <c r="G16" s="64">
        <v>28</v>
      </c>
      <c r="H16" s="26">
        <v>10</v>
      </c>
      <c r="I16" s="26">
        <v>0</v>
      </c>
      <c r="J16" s="26" t="s">
        <v>266</v>
      </c>
      <c r="K16" s="26" t="s">
        <v>262</v>
      </c>
      <c r="L16" s="26">
        <v>29</v>
      </c>
      <c r="M16" s="26">
        <v>1</v>
      </c>
      <c r="N16" s="26">
        <v>29</v>
      </c>
      <c r="O16" s="26">
        <v>10</v>
      </c>
      <c r="P16" s="26">
        <v>0</v>
      </c>
      <c r="Q16" s="97" t="s">
        <v>498</v>
      </c>
      <c r="R16" s="91">
        <v>2.2000000000000002</v>
      </c>
      <c r="S16" s="91">
        <v>4.5999999999999996</v>
      </c>
      <c r="T16" s="91">
        <v>45</v>
      </c>
      <c r="U16" s="91" t="s">
        <v>555</v>
      </c>
      <c r="V16" s="91">
        <v>1007.1</v>
      </c>
      <c r="W16" s="98">
        <v>12.2</v>
      </c>
      <c r="X16" s="471">
        <v>7.9</v>
      </c>
      <c r="Y16" s="97">
        <v>0.67</v>
      </c>
      <c r="Z16" s="121">
        <v>1.1000000000000001</v>
      </c>
      <c r="AA16" s="121">
        <v>0.85</v>
      </c>
      <c r="AB16" s="122">
        <v>0.25</v>
      </c>
      <c r="AC16" s="121">
        <v>0.65</v>
      </c>
      <c r="AD16" s="121">
        <v>0.15</v>
      </c>
      <c r="AE16" s="121">
        <v>3.6999999999999998E-2</v>
      </c>
      <c r="AF16" s="98" t="s">
        <v>272</v>
      </c>
      <c r="AG16" s="97">
        <v>130</v>
      </c>
      <c r="AH16" s="121">
        <v>43</v>
      </c>
      <c r="AI16" s="121" t="s">
        <v>443</v>
      </c>
      <c r="AJ16" s="121">
        <v>120</v>
      </c>
      <c r="AK16" s="121">
        <v>81</v>
      </c>
      <c r="AL16" s="121" t="s">
        <v>272</v>
      </c>
      <c r="AM16" s="121">
        <v>4.7</v>
      </c>
      <c r="AN16" s="121">
        <v>0.19</v>
      </c>
      <c r="AO16" s="121" t="s">
        <v>377</v>
      </c>
      <c r="AP16" s="121">
        <v>1.9</v>
      </c>
      <c r="AQ16" s="121">
        <v>51</v>
      </c>
      <c r="AR16" s="121" t="s">
        <v>371</v>
      </c>
      <c r="AS16" s="121">
        <v>1.3</v>
      </c>
      <c r="AT16" s="121">
        <v>1.6</v>
      </c>
      <c r="AU16" s="121">
        <v>17</v>
      </c>
      <c r="AV16" s="121">
        <v>0.24</v>
      </c>
      <c r="AW16" s="121">
        <v>0.6</v>
      </c>
      <c r="AX16" s="121">
        <v>0.33</v>
      </c>
      <c r="AY16" s="121" t="s">
        <v>268</v>
      </c>
      <c r="AZ16" s="121">
        <v>0.97</v>
      </c>
      <c r="BA16" s="121" t="s">
        <v>372</v>
      </c>
      <c r="BB16" s="121">
        <v>1.9</v>
      </c>
      <c r="BC16" s="121" t="s">
        <v>378</v>
      </c>
      <c r="BD16" s="121">
        <v>2.2999999999999998</v>
      </c>
      <c r="BE16" s="121" t="s">
        <v>373</v>
      </c>
      <c r="BF16" s="91" t="s">
        <v>374</v>
      </c>
      <c r="BG16" s="91" t="s">
        <v>375</v>
      </c>
      <c r="BH16" s="91" t="s">
        <v>375</v>
      </c>
      <c r="BI16" s="91" t="s">
        <v>270</v>
      </c>
      <c r="BJ16" s="91">
        <v>2.7</v>
      </c>
      <c r="BK16" s="91" t="s">
        <v>333</v>
      </c>
      <c r="BL16" s="121" t="s">
        <v>271</v>
      </c>
      <c r="BM16" s="97" t="s">
        <v>352</v>
      </c>
      <c r="BN16" s="122">
        <v>0.56999999999999995</v>
      </c>
      <c r="BO16" s="122">
        <v>0.55000000000000004</v>
      </c>
      <c r="BP16" s="122">
        <v>0.46</v>
      </c>
      <c r="BQ16" s="122">
        <v>1.3</v>
      </c>
      <c r="BR16" s="121">
        <v>1</v>
      </c>
      <c r="BS16" s="91">
        <v>1.3</v>
      </c>
      <c r="BT16" s="91">
        <v>0.09</v>
      </c>
      <c r="BU16" s="26">
        <v>2.9</v>
      </c>
      <c r="BV16" s="26">
        <v>1.1000000000000001</v>
      </c>
      <c r="BW16" s="25">
        <v>2</v>
      </c>
      <c r="BX16" s="67"/>
    </row>
    <row r="17" spans="2:76" ht="20.100000000000001" customHeight="1" thickBot="1">
      <c r="B17" s="27" t="s">
        <v>169</v>
      </c>
      <c r="C17" s="28" t="s">
        <v>216</v>
      </c>
      <c r="D17" s="88" t="s">
        <v>262</v>
      </c>
      <c r="E17" s="29">
        <v>29</v>
      </c>
      <c r="F17" s="29">
        <v>1</v>
      </c>
      <c r="G17" s="30">
        <v>29</v>
      </c>
      <c r="H17" s="30">
        <v>10</v>
      </c>
      <c r="I17" s="29">
        <v>0</v>
      </c>
      <c r="J17" s="29" t="s">
        <v>266</v>
      </c>
      <c r="K17" s="29" t="s">
        <v>262</v>
      </c>
      <c r="L17" s="29">
        <v>29</v>
      </c>
      <c r="M17" s="29">
        <v>1</v>
      </c>
      <c r="N17" s="29">
        <v>30</v>
      </c>
      <c r="O17" s="29">
        <v>10</v>
      </c>
      <c r="P17" s="29">
        <v>0</v>
      </c>
      <c r="Q17" s="112" t="s">
        <v>518</v>
      </c>
      <c r="R17" s="113">
        <v>1.2</v>
      </c>
      <c r="S17" s="113">
        <v>6.5</v>
      </c>
      <c r="T17" s="113">
        <v>72</v>
      </c>
      <c r="U17" s="113" t="s">
        <v>555</v>
      </c>
      <c r="V17" s="113">
        <v>995.7</v>
      </c>
      <c r="W17" s="114">
        <v>11</v>
      </c>
      <c r="X17" s="472">
        <v>16.8</v>
      </c>
      <c r="Y17" s="112">
        <v>0.69</v>
      </c>
      <c r="Z17" s="123">
        <v>2.8</v>
      </c>
      <c r="AA17" s="123">
        <v>1.7</v>
      </c>
      <c r="AB17" s="124">
        <v>0.1</v>
      </c>
      <c r="AC17" s="123">
        <v>1.8</v>
      </c>
      <c r="AD17" s="123">
        <v>0.18</v>
      </c>
      <c r="AE17" s="123">
        <v>1.4E-2</v>
      </c>
      <c r="AF17" s="114" t="s">
        <v>272</v>
      </c>
      <c r="AG17" s="112">
        <v>110</v>
      </c>
      <c r="AH17" s="123">
        <v>43</v>
      </c>
      <c r="AI17" s="123" t="s">
        <v>443</v>
      </c>
      <c r="AJ17" s="123">
        <v>190</v>
      </c>
      <c r="AK17" s="123">
        <v>46</v>
      </c>
      <c r="AL17" s="123" t="s">
        <v>272</v>
      </c>
      <c r="AM17" s="123">
        <v>3.7</v>
      </c>
      <c r="AN17" s="123">
        <v>1.1000000000000001</v>
      </c>
      <c r="AO17" s="123" t="s">
        <v>377</v>
      </c>
      <c r="AP17" s="123">
        <v>1.9</v>
      </c>
      <c r="AQ17" s="123">
        <v>49</v>
      </c>
      <c r="AR17" s="123" t="s">
        <v>371</v>
      </c>
      <c r="AS17" s="123">
        <v>0.86</v>
      </c>
      <c r="AT17" s="123">
        <v>2.1</v>
      </c>
      <c r="AU17" s="123">
        <v>21</v>
      </c>
      <c r="AV17" s="123">
        <v>1.8</v>
      </c>
      <c r="AW17" s="123">
        <v>1.9</v>
      </c>
      <c r="AX17" s="123">
        <v>0.4</v>
      </c>
      <c r="AY17" s="123">
        <v>0.19</v>
      </c>
      <c r="AZ17" s="123">
        <v>1.3</v>
      </c>
      <c r="BA17" s="123" t="s">
        <v>372</v>
      </c>
      <c r="BB17" s="123">
        <v>1.9</v>
      </c>
      <c r="BC17" s="123" t="s">
        <v>378</v>
      </c>
      <c r="BD17" s="123">
        <v>7.8E-2</v>
      </c>
      <c r="BE17" s="123" t="s">
        <v>373</v>
      </c>
      <c r="BF17" s="113" t="s">
        <v>374</v>
      </c>
      <c r="BG17" s="113">
        <v>0.56000000000000005</v>
      </c>
      <c r="BH17" s="113" t="s">
        <v>375</v>
      </c>
      <c r="BI17" s="113" t="s">
        <v>270</v>
      </c>
      <c r="BJ17" s="113">
        <v>6.7</v>
      </c>
      <c r="BK17" s="113" t="s">
        <v>333</v>
      </c>
      <c r="BL17" s="123">
        <v>0.34</v>
      </c>
      <c r="BM17" s="112" t="s">
        <v>352</v>
      </c>
      <c r="BN17" s="124">
        <v>0.83</v>
      </c>
      <c r="BO17" s="124">
        <v>1</v>
      </c>
      <c r="BP17" s="124">
        <v>0.62</v>
      </c>
      <c r="BQ17" s="124">
        <v>2</v>
      </c>
      <c r="BR17" s="123">
        <v>2.2999999999999998</v>
      </c>
      <c r="BS17" s="113">
        <v>2</v>
      </c>
      <c r="BT17" s="113">
        <v>0.17</v>
      </c>
      <c r="BU17" s="29">
        <v>4.5</v>
      </c>
      <c r="BV17" s="29">
        <v>2.5</v>
      </c>
      <c r="BW17" s="28">
        <v>3.7</v>
      </c>
      <c r="BX17" s="68"/>
    </row>
    <row r="18" spans="2:76" ht="20.100000000000001" customHeight="1">
      <c r="B18" s="24" t="s">
        <v>28</v>
      </c>
      <c r="C18" s="56" t="s">
        <v>217</v>
      </c>
      <c r="D18" s="78" t="s">
        <v>262</v>
      </c>
      <c r="E18" s="85">
        <v>29</v>
      </c>
      <c r="F18" s="85">
        <v>1</v>
      </c>
      <c r="G18" s="85">
        <v>30</v>
      </c>
      <c r="H18" s="32">
        <v>10</v>
      </c>
      <c r="I18" s="32">
        <v>0</v>
      </c>
      <c r="J18" s="32" t="s">
        <v>266</v>
      </c>
      <c r="K18" s="32" t="s">
        <v>262</v>
      </c>
      <c r="L18" s="32">
        <v>29</v>
      </c>
      <c r="M18" s="32">
        <v>1</v>
      </c>
      <c r="N18" s="32">
        <v>31</v>
      </c>
      <c r="O18" s="32">
        <v>10</v>
      </c>
      <c r="P18" s="32">
        <v>0</v>
      </c>
      <c r="Q18" s="106" t="s">
        <v>493</v>
      </c>
      <c r="R18" s="107">
        <v>2.8</v>
      </c>
      <c r="S18" s="107">
        <v>7</v>
      </c>
      <c r="T18" s="107">
        <v>42</v>
      </c>
      <c r="U18" s="107" t="s">
        <v>555</v>
      </c>
      <c r="V18" s="107">
        <v>991.5</v>
      </c>
      <c r="W18" s="108">
        <v>12.9</v>
      </c>
      <c r="X18" s="473">
        <v>6.3</v>
      </c>
      <c r="Y18" s="106">
        <v>0.12</v>
      </c>
      <c r="Z18" s="125">
        <v>1.3</v>
      </c>
      <c r="AA18" s="125">
        <v>1.3</v>
      </c>
      <c r="AB18" s="120">
        <v>5.6000000000000001E-2</v>
      </c>
      <c r="AC18" s="125">
        <v>0.83</v>
      </c>
      <c r="AD18" s="125">
        <v>8.8999999999999996E-2</v>
      </c>
      <c r="AE18" s="125">
        <v>1.6E-2</v>
      </c>
      <c r="AF18" s="108" t="s">
        <v>272</v>
      </c>
      <c r="AG18" s="106">
        <v>61</v>
      </c>
      <c r="AH18" s="125">
        <v>32</v>
      </c>
      <c r="AI18" s="125" t="s">
        <v>443</v>
      </c>
      <c r="AJ18" s="125">
        <v>76</v>
      </c>
      <c r="AK18" s="125">
        <v>68</v>
      </c>
      <c r="AL18" s="125" t="s">
        <v>272</v>
      </c>
      <c r="AM18" s="125">
        <v>2.8</v>
      </c>
      <c r="AN18" s="125">
        <v>0.3</v>
      </c>
      <c r="AO18" s="125">
        <v>0.76</v>
      </c>
      <c r="AP18" s="125">
        <v>1.6</v>
      </c>
      <c r="AQ18" s="125">
        <v>49</v>
      </c>
      <c r="AR18" s="125" t="s">
        <v>371</v>
      </c>
      <c r="AS18" s="125">
        <v>13</v>
      </c>
      <c r="AT18" s="125">
        <v>1.7</v>
      </c>
      <c r="AU18" s="125">
        <v>22</v>
      </c>
      <c r="AV18" s="125">
        <v>0.35</v>
      </c>
      <c r="AW18" s="125">
        <v>0.34</v>
      </c>
      <c r="AX18" s="125">
        <v>0.13</v>
      </c>
      <c r="AY18" s="125" t="s">
        <v>268</v>
      </c>
      <c r="AZ18" s="125">
        <v>0.41</v>
      </c>
      <c r="BA18" s="125" t="s">
        <v>372</v>
      </c>
      <c r="BB18" s="125">
        <v>2.9</v>
      </c>
      <c r="BC18" s="125" t="s">
        <v>378</v>
      </c>
      <c r="BD18" s="125" t="s">
        <v>371</v>
      </c>
      <c r="BE18" s="125" t="s">
        <v>373</v>
      </c>
      <c r="BF18" s="107" t="s">
        <v>374</v>
      </c>
      <c r="BG18" s="107" t="s">
        <v>375</v>
      </c>
      <c r="BH18" s="107" t="s">
        <v>375</v>
      </c>
      <c r="BI18" s="107" t="s">
        <v>270</v>
      </c>
      <c r="BJ18" s="107">
        <v>2.2000000000000002</v>
      </c>
      <c r="BK18" s="107" t="s">
        <v>333</v>
      </c>
      <c r="BL18" s="125" t="s">
        <v>271</v>
      </c>
      <c r="BM18" s="106" t="s">
        <v>352</v>
      </c>
      <c r="BN18" s="120">
        <v>0.3</v>
      </c>
      <c r="BO18" s="120">
        <v>0.28999999999999998</v>
      </c>
      <c r="BP18" s="120">
        <v>0.14000000000000001</v>
      </c>
      <c r="BQ18" s="120">
        <v>0.62</v>
      </c>
      <c r="BR18" s="125">
        <v>0.32</v>
      </c>
      <c r="BS18" s="107">
        <v>0.75</v>
      </c>
      <c r="BT18" s="107">
        <v>8.8999999999999996E-2</v>
      </c>
      <c r="BU18" s="32">
        <v>1.4</v>
      </c>
      <c r="BV18" s="32">
        <v>0.54</v>
      </c>
      <c r="BW18" s="31">
        <v>1.1000000000000001</v>
      </c>
      <c r="BX18" s="69"/>
    </row>
    <row r="19" spans="2:76" ht="20.100000000000001" customHeight="1">
      <c r="B19" s="24" t="s">
        <v>28</v>
      </c>
      <c r="C19" s="31" t="s">
        <v>218</v>
      </c>
      <c r="D19" s="78" t="s">
        <v>262</v>
      </c>
      <c r="E19" s="64">
        <v>29</v>
      </c>
      <c r="F19" s="64">
        <v>1</v>
      </c>
      <c r="G19" s="64">
        <v>31</v>
      </c>
      <c r="H19" s="32">
        <v>10</v>
      </c>
      <c r="I19" s="32">
        <v>0</v>
      </c>
      <c r="J19" s="32" t="s">
        <v>266</v>
      </c>
      <c r="K19" s="32" t="s">
        <v>262</v>
      </c>
      <c r="L19" s="32">
        <v>29</v>
      </c>
      <c r="M19" s="32">
        <v>2</v>
      </c>
      <c r="N19" s="32">
        <v>1</v>
      </c>
      <c r="O19" s="32">
        <v>10</v>
      </c>
      <c r="P19" s="32">
        <v>0</v>
      </c>
      <c r="Q19" s="106" t="s">
        <v>498</v>
      </c>
      <c r="R19" s="107">
        <v>2.1</v>
      </c>
      <c r="S19" s="107">
        <v>1.1000000000000001</v>
      </c>
      <c r="T19" s="107">
        <v>42</v>
      </c>
      <c r="U19" s="107" t="s">
        <v>555</v>
      </c>
      <c r="V19" s="107">
        <v>1003</v>
      </c>
      <c r="W19" s="108">
        <v>12.3</v>
      </c>
      <c r="X19" s="473">
        <v>5.0999999999999996</v>
      </c>
      <c r="Y19" s="106">
        <v>0.51</v>
      </c>
      <c r="Z19" s="125">
        <v>1</v>
      </c>
      <c r="AA19" s="125">
        <v>0.96</v>
      </c>
      <c r="AB19" s="120">
        <v>9.7000000000000003E-2</v>
      </c>
      <c r="AC19" s="125">
        <v>0.77</v>
      </c>
      <c r="AD19" s="125">
        <v>0.11</v>
      </c>
      <c r="AE19" s="125">
        <v>1.2E-2</v>
      </c>
      <c r="AF19" s="108" t="s">
        <v>272</v>
      </c>
      <c r="AG19" s="106">
        <v>84</v>
      </c>
      <c r="AH19" s="125">
        <v>17</v>
      </c>
      <c r="AI19" s="125" t="s">
        <v>443</v>
      </c>
      <c r="AJ19" s="125">
        <v>92</v>
      </c>
      <c r="AK19" s="125">
        <v>59</v>
      </c>
      <c r="AL19" s="125" t="s">
        <v>272</v>
      </c>
      <c r="AM19" s="125" t="s">
        <v>380</v>
      </c>
      <c r="AN19" s="125">
        <v>0.16</v>
      </c>
      <c r="AO19" s="125">
        <v>0.75</v>
      </c>
      <c r="AP19" s="125">
        <v>2</v>
      </c>
      <c r="AQ19" s="125">
        <v>33</v>
      </c>
      <c r="AR19" s="125" t="s">
        <v>371</v>
      </c>
      <c r="AS19" s="125">
        <v>0.78</v>
      </c>
      <c r="AT19" s="125">
        <v>1.1000000000000001</v>
      </c>
      <c r="AU19" s="125">
        <v>32</v>
      </c>
      <c r="AV19" s="125">
        <v>0.15</v>
      </c>
      <c r="AW19" s="125" t="s">
        <v>308</v>
      </c>
      <c r="AX19" s="125">
        <v>0.26</v>
      </c>
      <c r="AY19" s="125" t="s">
        <v>268</v>
      </c>
      <c r="AZ19" s="125">
        <v>1.1000000000000001</v>
      </c>
      <c r="BA19" s="125" t="s">
        <v>372</v>
      </c>
      <c r="BB19" s="125">
        <v>1.7</v>
      </c>
      <c r="BC19" s="125" t="s">
        <v>378</v>
      </c>
      <c r="BD19" s="125">
        <v>7.1999999999999995E-2</v>
      </c>
      <c r="BE19" s="125" t="s">
        <v>373</v>
      </c>
      <c r="BF19" s="107" t="s">
        <v>374</v>
      </c>
      <c r="BG19" s="107" t="s">
        <v>375</v>
      </c>
      <c r="BH19" s="107" t="s">
        <v>375</v>
      </c>
      <c r="BI19" s="107" t="s">
        <v>270</v>
      </c>
      <c r="BJ19" s="107">
        <v>3.6</v>
      </c>
      <c r="BK19" s="107" t="s">
        <v>333</v>
      </c>
      <c r="BL19" s="125" t="s">
        <v>271</v>
      </c>
      <c r="BM19" s="106" t="s">
        <v>352</v>
      </c>
      <c r="BN19" s="120">
        <v>0.37</v>
      </c>
      <c r="BO19" s="120">
        <v>0.37</v>
      </c>
      <c r="BP19" s="120">
        <v>0.25</v>
      </c>
      <c r="BQ19" s="120">
        <v>0.89</v>
      </c>
      <c r="BR19" s="125">
        <v>0.6</v>
      </c>
      <c r="BS19" s="107">
        <v>1</v>
      </c>
      <c r="BT19" s="107">
        <v>0.13</v>
      </c>
      <c r="BU19" s="32">
        <v>1.9</v>
      </c>
      <c r="BV19" s="32">
        <v>0.84</v>
      </c>
      <c r="BW19" s="31">
        <v>1</v>
      </c>
      <c r="BX19" s="69"/>
    </row>
    <row r="20" spans="2:76" ht="20.100000000000001" customHeight="1">
      <c r="B20" s="18" t="s">
        <v>28</v>
      </c>
      <c r="C20" s="33" t="s">
        <v>219</v>
      </c>
      <c r="D20" s="79" t="s">
        <v>262</v>
      </c>
      <c r="E20" s="34">
        <v>29</v>
      </c>
      <c r="F20" s="34">
        <v>2</v>
      </c>
      <c r="G20" s="35">
        <v>1</v>
      </c>
      <c r="H20" s="34">
        <v>10</v>
      </c>
      <c r="I20" s="34">
        <v>0</v>
      </c>
      <c r="J20" s="34" t="s">
        <v>266</v>
      </c>
      <c r="K20" s="34" t="s">
        <v>262</v>
      </c>
      <c r="L20" s="34">
        <v>29</v>
      </c>
      <c r="M20" s="34">
        <v>2</v>
      </c>
      <c r="N20" s="34">
        <v>2</v>
      </c>
      <c r="O20" s="34">
        <v>10</v>
      </c>
      <c r="P20" s="34">
        <v>0</v>
      </c>
      <c r="Q20" s="115" t="s">
        <v>498</v>
      </c>
      <c r="R20" s="116">
        <v>2</v>
      </c>
      <c r="S20" s="116">
        <v>3</v>
      </c>
      <c r="T20" s="116">
        <v>44</v>
      </c>
      <c r="U20" s="116" t="s">
        <v>555</v>
      </c>
      <c r="V20" s="116">
        <v>993.7</v>
      </c>
      <c r="W20" s="117">
        <v>11.4</v>
      </c>
      <c r="X20" s="474">
        <v>7.1</v>
      </c>
      <c r="Y20" s="115">
        <v>0.43</v>
      </c>
      <c r="Z20" s="126">
        <v>1.7</v>
      </c>
      <c r="AA20" s="126">
        <v>0.98</v>
      </c>
      <c r="AB20" s="127">
        <v>0.17</v>
      </c>
      <c r="AC20" s="126">
        <v>0.85</v>
      </c>
      <c r="AD20" s="126">
        <v>9.8000000000000004E-2</v>
      </c>
      <c r="AE20" s="126">
        <v>3.1E-2</v>
      </c>
      <c r="AF20" s="117" t="s">
        <v>272</v>
      </c>
      <c r="AG20" s="115">
        <v>79</v>
      </c>
      <c r="AH20" s="126">
        <v>15</v>
      </c>
      <c r="AI20" s="126" t="s">
        <v>443</v>
      </c>
      <c r="AJ20" s="126">
        <v>77</v>
      </c>
      <c r="AK20" s="126" t="s">
        <v>381</v>
      </c>
      <c r="AL20" s="126" t="s">
        <v>272</v>
      </c>
      <c r="AM20" s="126">
        <v>2</v>
      </c>
      <c r="AN20" s="126">
        <v>0.5</v>
      </c>
      <c r="AO20" s="126" t="s">
        <v>377</v>
      </c>
      <c r="AP20" s="126">
        <v>3.8</v>
      </c>
      <c r="AQ20" s="126">
        <v>44</v>
      </c>
      <c r="AR20" s="126" t="s">
        <v>371</v>
      </c>
      <c r="AS20" s="126" t="s">
        <v>379</v>
      </c>
      <c r="AT20" s="126">
        <v>0.96</v>
      </c>
      <c r="AU20" s="126">
        <v>31</v>
      </c>
      <c r="AV20" s="126">
        <v>0.5</v>
      </c>
      <c r="AW20" s="126">
        <v>0.41</v>
      </c>
      <c r="AX20" s="126">
        <v>0.22</v>
      </c>
      <c r="AY20" s="126">
        <v>0.13</v>
      </c>
      <c r="AZ20" s="126">
        <v>0.51</v>
      </c>
      <c r="BA20" s="126" t="s">
        <v>372</v>
      </c>
      <c r="BB20" s="126">
        <v>1.8</v>
      </c>
      <c r="BC20" s="126" t="s">
        <v>378</v>
      </c>
      <c r="BD20" s="126" t="s">
        <v>371</v>
      </c>
      <c r="BE20" s="126" t="s">
        <v>373</v>
      </c>
      <c r="BF20" s="116" t="s">
        <v>374</v>
      </c>
      <c r="BG20" s="116" t="s">
        <v>375</v>
      </c>
      <c r="BH20" s="116" t="s">
        <v>375</v>
      </c>
      <c r="BI20" s="116" t="s">
        <v>270</v>
      </c>
      <c r="BJ20" s="116">
        <v>2.6</v>
      </c>
      <c r="BK20" s="116" t="s">
        <v>333</v>
      </c>
      <c r="BL20" s="126" t="s">
        <v>271</v>
      </c>
      <c r="BM20" s="115" t="s">
        <v>352</v>
      </c>
      <c r="BN20" s="127">
        <v>0.37</v>
      </c>
      <c r="BO20" s="127">
        <v>0.45</v>
      </c>
      <c r="BP20" s="127">
        <v>0.27</v>
      </c>
      <c r="BQ20" s="127">
        <v>1.1000000000000001</v>
      </c>
      <c r="BR20" s="126">
        <v>0.62</v>
      </c>
      <c r="BS20" s="116">
        <v>1.2</v>
      </c>
      <c r="BT20" s="116">
        <v>0.12</v>
      </c>
      <c r="BU20" s="34">
        <v>2.2000000000000002</v>
      </c>
      <c r="BV20" s="34">
        <v>0.84</v>
      </c>
      <c r="BW20" s="33">
        <v>1.4</v>
      </c>
      <c r="BX20" s="70"/>
    </row>
    <row r="21" spans="2:76" ht="20.100000000000001" customHeight="1">
      <c r="B21" s="36"/>
      <c r="C21" s="37"/>
      <c r="D21" s="37"/>
      <c r="E21" s="37"/>
      <c r="F21" s="37"/>
      <c r="G21" s="9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401" t="s">
        <v>0</v>
      </c>
      <c r="C23" s="402"/>
      <c r="D23" s="410"/>
      <c r="E23" s="411"/>
      <c r="F23" s="411"/>
      <c r="G23" s="411"/>
      <c r="H23" s="411"/>
      <c r="I23" s="411"/>
      <c r="J23" s="411"/>
      <c r="K23" s="411"/>
      <c r="L23" s="411"/>
      <c r="M23" s="411"/>
      <c r="N23" s="411"/>
      <c r="O23" s="411"/>
      <c r="P23" s="412"/>
      <c r="Q23" s="410"/>
      <c r="R23" s="411"/>
      <c r="S23" s="411"/>
      <c r="T23" s="411"/>
      <c r="U23" s="411"/>
      <c r="V23" s="411"/>
      <c r="W23" s="412"/>
      <c r="X23" s="131"/>
      <c r="Y23" s="119">
        <v>4.7E-2</v>
      </c>
      <c r="Z23" s="118">
        <v>7.1999999999999995E-2</v>
      </c>
      <c r="AA23" s="118">
        <v>2.1999999999999999E-2</v>
      </c>
      <c r="AB23" s="119">
        <v>2.5999999999999999E-2</v>
      </c>
      <c r="AC23" s="118">
        <v>2.8999999999999998E-3</v>
      </c>
      <c r="AD23" s="118">
        <v>6.7000000000000002E-3</v>
      </c>
      <c r="AE23" s="118">
        <v>7.7000000000000002E-3</v>
      </c>
      <c r="AF23" s="96">
        <v>0.12</v>
      </c>
      <c r="AG23" s="119">
        <v>3.9</v>
      </c>
      <c r="AH23" s="118">
        <v>7.5</v>
      </c>
      <c r="AI23" s="118" t="s">
        <v>443</v>
      </c>
      <c r="AJ23" s="118">
        <v>4.3</v>
      </c>
      <c r="AK23" s="118">
        <v>24</v>
      </c>
      <c r="AL23" s="118">
        <v>0.12</v>
      </c>
      <c r="AM23" s="118">
        <v>1.1000000000000001</v>
      </c>
      <c r="AN23" s="118">
        <v>7.4999999999999997E-2</v>
      </c>
      <c r="AO23" s="118">
        <v>0.38</v>
      </c>
      <c r="AP23" s="118">
        <v>6.8000000000000005E-2</v>
      </c>
      <c r="AQ23" s="118">
        <v>5.4</v>
      </c>
      <c r="AR23" s="118">
        <v>6.8000000000000005E-2</v>
      </c>
      <c r="AS23" s="118">
        <v>0.5</v>
      </c>
      <c r="AT23" s="118">
        <v>0.45</v>
      </c>
      <c r="AU23" s="118">
        <v>1.4</v>
      </c>
      <c r="AV23" s="118">
        <v>0.13</v>
      </c>
      <c r="AW23" s="118">
        <v>0.32</v>
      </c>
      <c r="AX23" s="118">
        <v>7.0999999999999994E-2</v>
      </c>
      <c r="AY23" s="118">
        <v>0.11</v>
      </c>
      <c r="AZ23" s="118">
        <v>6.7000000000000004E-2</v>
      </c>
      <c r="BA23" s="118">
        <v>9.1999999999999998E-2</v>
      </c>
      <c r="BB23" s="118">
        <v>0.15</v>
      </c>
      <c r="BC23" s="118">
        <v>4.4999999999999998E-2</v>
      </c>
      <c r="BD23" s="118">
        <v>6.8000000000000005E-2</v>
      </c>
      <c r="BE23" s="118">
        <v>0.16</v>
      </c>
      <c r="BF23" s="95">
        <v>8.5000000000000006E-2</v>
      </c>
      <c r="BG23" s="129">
        <v>8.3000000000000004E-2</v>
      </c>
      <c r="BH23" s="129">
        <v>8.3000000000000004E-2</v>
      </c>
      <c r="BI23" s="129">
        <v>0.09</v>
      </c>
      <c r="BJ23" s="129">
        <v>0.11</v>
      </c>
      <c r="BK23" s="129">
        <v>0.15</v>
      </c>
      <c r="BL23" s="130">
        <v>0.14000000000000001</v>
      </c>
      <c r="BM23" s="93">
        <v>2.3E-2</v>
      </c>
      <c r="BN23" s="119">
        <v>8.8000000000000005E-3</v>
      </c>
      <c r="BO23" s="119">
        <v>2.1000000000000001E-2</v>
      </c>
      <c r="BP23" s="119">
        <v>9.4E-2</v>
      </c>
      <c r="BQ23" s="119">
        <v>0.11</v>
      </c>
      <c r="BR23" s="118">
        <v>6.0999999999999999E-2</v>
      </c>
      <c r="BS23" s="95">
        <v>4.5999999999999999E-2</v>
      </c>
      <c r="BT23" s="95">
        <v>1.9E-2</v>
      </c>
      <c r="BU23" s="95"/>
      <c r="BV23" s="95"/>
      <c r="BW23" s="96">
        <v>0.17</v>
      </c>
      <c r="BX23" s="132"/>
    </row>
    <row r="24" spans="2:76" ht="20.100000000000001" customHeight="1">
      <c r="B24" s="403" t="s">
        <v>1</v>
      </c>
      <c r="C24" s="404"/>
      <c r="D24" s="413"/>
      <c r="E24" s="414"/>
      <c r="F24" s="414"/>
      <c r="G24" s="414"/>
      <c r="H24" s="414"/>
      <c r="I24" s="414"/>
      <c r="J24" s="414"/>
      <c r="K24" s="414"/>
      <c r="L24" s="414"/>
      <c r="M24" s="414"/>
      <c r="N24" s="414"/>
      <c r="O24" s="414"/>
      <c r="P24" s="415"/>
      <c r="Q24" s="413"/>
      <c r="R24" s="414"/>
      <c r="S24" s="414"/>
      <c r="T24" s="414"/>
      <c r="U24" s="414"/>
      <c r="V24" s="414"/>
      <c r="W24" s="415"/>
      <c r="X24" s="133"/>
      <c r="Y24" s="127">
        <v>0.16</v>
      </c>
      <c r="Z24" s="126">
        <v>0.24</v>
      </c>
      <c r="AA24" s="126">
        <v>7.2999999999999995E-2</v>
      </c>
      <c r="AB24" s="127">
        <v>8.7999999999999995E-2</v>
      </c>
      <c r="AC24" s="126">
        <v>9.7999999999999997E-3</v>
      </c>
      <c r="AD24" s="126">
        <v>2.1999999999999999E-2</v>
      </c>
      <c r="AE24" s="126">
        <v>2.5999999999999999E-2</v>
      </c>
      <c r="AF24" s="117">
        <v>0.4</v>
      </c>
      <c r="AG24" s="127">
        <v>13</v>
      </c>
      <c r="AH24" s="126">
        <v>25</v>
      </c>
      <c r="AI24" s="126" t="s">
        <v>443</v>
      </c>
      <c r="AJ24" s="126">
        <v>14</v>
      </c>
      <c r="AK24" s="126">
        <v>79</v>
      </c>
      <c r="AL24" s="126">
        <v>0.41</v>
      </c>
      <c r="AM24" s="126">
        <v>3.8</v>
      </c>
      <c r="AN24" s="126">
        <v>0.25</v>
      </c>
      <c r="AO24" s="126">
        <v>1.3</v>
      </c>
      <c r="AP24" s="126">
        <v>0.23</v>
      </c>
      <c r="AQ24" s="126">
        <v>18</v>
      </c>
      <c r="AR24" s="126">
        <v>0.23</v>
      </c>
      <c r="AS24" s="126">
        <v>1.7</v>
      </c>
      <c r="AT24" s="126">
        <v>1.5</v>
      </c>
      <c r="AU24" s="126">
        <v>4.5</v>
      </c>
      <c r="AV24" s="126">
        <v>0.43</v>
      </c>
      <c r="AW24" s="126">
        <v>1.1000000000000001</v>
      </c>
      <c r="AX24" s="126">
        <v>0.24</v>
      </c>
      <c r="AY24" s="126">
        <v>0.37</v>
      </c>
      <c r="AZ24" s="126">
        <v>0.22</v>
      </c>
      <c r="BA24" s="126">
        <v>0.31</v>
      </c>
      <c r="BB24" s="126">
        <v>0.51</v>
      </c>
      <c r="BC24" s="126">
        <v>0.15</v>
      </c>
      <c r="BD24" s="126">
        <v>0.23</v>
      </c>
      <c r="BE24" s="126">
        <v>0.54</v>
      </c>
      <c r="BF24" s="116">
        <v>0.28000000000000003</v>
      </c>
      <c r="BG24" s="116">
        <v>0.28000000000000003</v>
      </c>
      <c r="BH24" s="116">
        <v>0.28000000000000003</v>
      </c>
      <c r="BI24" s="116">
        <v>0.3</v>
      </c>
      <c r="BJ24" s="116">
        <v>0.36</v>
      </c>
      <c r="BK24" s="116">
        <v>0.51</v>
      </c>
      <c r="BL24" s="126">
        <v>0.48</v>
      </c>
      <c r="BM24" s="115">
        <v>7.8E-2</v>
      </c>
      <c r="BN24" s="127">
        <v>2.9000000000000001E-2</v>
      </c>
      <c r="BO24" s="127">
        <v>6.9000000000000006E-2</v>
      </c>
      <c r="BP24" s="127">
        <v>0.31</v>
      </c>
      <c r="BQ24" s="127">
        <v>0.37</v>
      </c>
      <c r="BR24" s="126">
        <v>0.2</v>
      </c>
      <c r="BS24" s="116">
        <v>0.15</v>
      </c>
      <c r="BT24" s="116">
        <v>6.2E-2</v>
      </c>
      <c r="BU24" s="116"/>
      <c r="BV24" s="116"/>
      <c r="BW24" s="117">
        <v>0.56999999999999995</v>
      </c>
      <c r="BX24" s="134"/>
    </row>
    <row r="25" spans="2:76" ht="20.100000000000001" customHeight="1">
      <c r="B25" s="405" t="s">
        <v>29</v>
      </c>
      <c r="C25" s="406"/>
      <c r="D25" s="397"/>
      <c r="E25" s="407"/>
      <c r="F25" s="407"/>
      <c r="G25" s="407"/>
      <c r="H25" s="407"/>
      <c r="I25" s="407"/>
      <c r="J25" s="407"/>
      <c r="K25" s="407"/>
      <c r="L25" s="407"/>
      <c r="M25" s="407"/>
      <c r="N25" s="407"/>
      <c r="O25" s="407"/>
      <c r="P25" s="398"/>
      <c r="Q25" s="394"/>
      <c r="R25" s="382"/>
      <c r="S25" s="382"/>
      <c r="T25" s="382"/>
      <c r="U25" s="382"/>
      <c r="V25" s="382"/>
      <c r="W25" s="398"/>
      <c r="X25" s="398"/>
      <c r="Y25" s="382"/>
      <c r="Z25" s="382"/>
      <c r="AA25" s="419"/>
      <c r="AB25" s="382"/>
      <c r="AC25" s="382"/>
      <c r="AD25" s="382"/>
      <c r="AE25" s="382"/>
      <c r="AF25" s="382"/>
      <c r="AG25" s="394"/>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14"/>
      <c r="BJ25" s="14"/>
      <c r="BK25" s="382"/>
      <c r="BL25" s="382"/>
      <c r="BM25" s="394"/>
      <c r="BN25" s="382"/>
      <c r="BO25" s="382"/>
      <c r="BP25" s="382"/>
      <c r="BQ25" s="382"/>
      <c r="BR25" s="382"/>
      <c r="BS25" s="382"/>
      <c r="BT25" s="382"/>
      <c r="BU25" s="382"/>
      <c r="BV25" s="382"/>
      <c r="BW25" s="419"/>
      <c r="BX25" s="392"/>
    </row>
    <row r="26" spans="2:76" ht="20.100000000000001" customHeight="1">
      <c r="B26" s="405"/>
      <c r="C26" s="406"/>
      <c r="D26" s="405"/>
      <c r="E26" s="408"/>
      <c r="F26" s="408"/>
      <c r="G26" s="408"/>
      <c r="H26" s="408"/>
      <c r="I26" s="408"/>
      <c r="J26" s="408"/>
      <c r="K26" s="408"/>
      <c r="L26" s="408"/>
      <c r="M26" s="408"/>
      <c r="N26" s="408"/>
      <c r="O26" s="408"/>
      <c r="P26" s="406"/>
      <c r="Q26" s="395"/>
      <c r="R26" s="383"/>
      <c r="S26" s="383"/>
      <c r="T26" s="383"/>
      <c r="U26" s="383"/>
      <c r="V26" s="383"/>
      <c r="W26" s="406"/>
      <c r="X26" s="406"/>
      <c r="Y26" s="383"/>
      <c r="Z26" s="383"/>
      <c r="AA26" s="420"/>
      <c r="AB26" s="383"/>
      <c r="AC26" s="383"/>
      <c r="AD26" s="383"/>
      <c r="AE26" s="383"/>
      <c r="AF26" s="383"/>
      <c r="AG26" s="395"/>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135"/>
      <c r="BJ26" s="135"/>
      <c r="BK26" s="383"/>
      <c r="BL26" s="383"/>
      <c r="BM26" s="395"/>
      <c r="BN26" s="383"/>
      <c r="BO26" s="383"/>
      <c r="BP26" s="383"/>
      <c r="BQ26" s="383"/>
      <c r="BR26" s="383"/>
      <c r="BS26" s="383"/>
      <c r="BT26" s="383"/>
      <c r="BU26" s="383"/>
      <c r="BV26" s="383"/>
      <c r="BW26" s="420"/>
      <c r="BX26" s="393"/>
    </row>
    <row r="27" spans="2:76" ht="20.100000000000001" customHeight="1">
      <c r="B27" s="399"/>
      <c r="C27" s="400"/>
      <c r="D27" s="399"/>
      <c r="E27" s="409"/>
      <c r="F27" s="409"/>
      <c r="G27" s="409"/>
      <c r="H27" s="409"/>
      <c r="I27" s="409"/>
      <c r="J27" s="409"/>
      <c r="K27" s="409"/>
      <c r="L27" s="409"/>
      <c r="M27" s="409"/>
      <c r="N27" s="409"/>
      <c r="O27" s="409"/>
      <c r="P27" s="400"/>
      <c r="Q27" s="396"/>
      <c r="R27" s="384"/>
      <c r="S27" s="384"/>
      <c r="T27" s="384"/>
      <c r="U27" s="384"/>
      <c r="V27" s="384"/>
      <c r="W27" s="400"/>
      <c r="X27" s="400"/>
      <c r="Y27" s="384"/>
      <c r="Z27" s="384"/>
      <c r="AA27" s="421"/>
      <c r="AB27" s="384"/>
      <c r="AC27" s="384"/>
      <c r="AD27" s="384"/>
      <c r="AE27" s="384"/>
      <c r="AF27" s="384"/>
      <c r="AG27" s="396"/>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19"/>
      <c r="BJ27" s="19"/>
      <c r="BK27" s="384"/>
      <c r="BL27" s="384"/>
      <c r="BM27" s="396"/>
      <c r="BN27" s="384"/>
      <c r="BO27" s="384"/>
      <c r="BP27" s="384"/>
      <c r="BQ27" s="384"/>
      <c r="BR27" s="384"/>
      <c r="BS27" s="384"/>
      <c r="BT27" s="384"/>
      <c r="BU27" s="384"/>
      <c r="BV27" s="384"/>
      <c r="BW27" s="421"/>
      <c r="BX27" s="331"/>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D4:P4"/>
    <mergeCell ref="Q4:W4"/>
    <mergeCell ref="Y4:AF4"/>
    <mergeCell ref="AG4:BL4"/>
    <mergeCell ref="BM4:BW4"/>
    <mergeCell ref="B5:C6"/>
    <mergeCell ref="D5:P5"/>
    <mergeCell ref="Q5:Q6"/>
    <mergeCell ref="D6:E6"/>
    <mergeCell ref="K6:L6"/>
    <mergeCell ref="B23:C23"/>
    <mergeCell ref="D23:P24"/>
    <mergeCell ref="Q23:W24"/>
    <mergeCell ref="B24:C24"/>
    <mergeCell ref="B25:C27"/>
    <mergeCell ref="D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L25:AL27"/>
    <mergeCell ref="AM25:AM27"/>
    <mergeCell ref="AN25:AN27"/>
    <mergeCell ref="AO25:AO27"/>
    <mergeCell ref="AP25:AP27"/>
    <mergeCell ref="AQ25:AQ27"/>
    <mergeCell ref="AR25:AR27"/>
    <mergeCell ref="AS25:AS27"/>
    <mergeCell ref="AT25:AT27"/>
    <mergeCell ref="AU25:AU27"/>
    <mergeCell ref="AV25:AV27"/>
    <mergeCell ref="AW25:AW27"/>
    <mergeCell ref="AX25:AX27"/>
    <mergeCell ref="AY25:AY27"/>
    <mergeCell ref="AZ25:AZ27"/>
    <mergeCell ref="BA25:BA27"/>
    <mergeCell ref="BB25:BB27"/>
    <mergeCell ref="BC25:BC27"/>
    <mergeCell ref="BD25:BD27"/>
    <mergeCell ref="BE25:BE27"/>
    <mergeCell ref="BF25:BF27"/>
    <mergeCell ref="BG25:BG27"/>
    <mergeCell ref="BH25:BH27"/>
    <mergeCell ref="BK25:BK27"/>
    <mergeCell ref="BL25:BL27"/>
    <mergeCell ref="BM25:BM27"/>
    <mergeCell ref="BN25:BN27"/>
    <mergeCell ref="BO25:BO27"/>
    <mergeCell ref="BP25:BP27"/>
    <mergeCell ref="BQ25:BQ27"/>
    <mergeCell ref="BR25:BR27"/>
    <mergeCell ref="BX25:BX27"/>
    <mergeCell ref="BS25:BS27"/>
    <mergeCell ref="BT25:BT27"/>
    <mergeCell ref="BU25:BU27"/>
    <mergeCell ref="BV25:BV27"/>
    <mergeCell ref="BW25:BW27"/>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BT61"/>
  <sheetViews>
    <sheetView view="pageBreakPreview" zoomScale="70" zoomScaleNormal="100" zoomScaleSheetLayoutView="70" workbookViewId="0">
      <selection activeCell="Q38" sqref="Q38"/>
    </sheetView>
  </sheetViews>
  <sheetFormatPr defaultRowHeight="14.25"/>
  <cols>
    <col min="1" max="1" width="7.625" style="146" customWidth="1"/>
    <col min="2" max="5" width="7.625" style="154" customWidth="1"/>
    <col min="6" max="7" width="7.625" style="146" customWidth="1"/>
    <col min="8" max="8" width="7.625" style="147" customWidth="1"/>
    <col min="9" max="38" width="6.625" style="146" customWidth="1"/>
    <col min="39" max="39" width="6.625" style="148" customWidth="1"/>
    <col min="40" max="40" width="8.625" style="146" customWidth="1"/>
    <col min="41" max="44" width="8.625" style="154" customWidth="1"/>
    <col min="45" max="45" width="7.625" style="170" customWidth="1"/>
    <col min="46" max="49" width="7.625" style="171" customWidth="1"/>
    <col min="50" max="56" width="7.625" style="152" customWidth="1"/>
    <col min="57" max="57" width="9" style="146"/>
    <col min="58" max="71" width="9" style="147"/>
    <col min="72" max="16384" width="9" style="146"/>
  </cols>
  <sheetData>
    <row r="1" spans="1:71" ht="15" customHeight="1">
      <c r="A1" s="144" t="s">
        <v>382</v>
      </c>
      <c r="B1" s="145"/>
      <c r="C1" s="145"/>
      <c r="D1" s="145"/>
      <c r="E1" s="145"/>
      <c r="AN1" s="144" t="s">
        <v>383</v>
      </c>
      <c r="AO1" s="145"/>
      <c r="AP1" s="145"/>
      <c r="AQ1" s="145"/>
      <c r="AR1" s="145"/>
      <c r="AS1" s="149"/>
      <c r="AT1" s="150"/>
      <c r="AU1" s="151"/>
      <c r="AV1" s="151"/>
      <c r="AW1" s="152"/>
    </row>
    <row r="2" spans="1:71" ht="15" customHeight="1">
      <c r="A2" s="153"/>
      <c r="AN2" s="153"/>
      <c r="AS2" s="155"/>
      <c r="AT2" s="151"/>
      <c r="AU2" s="151"/>
      <c r="AV2" s="151"/>
      <c r="AW2" s="152"/>
    </row>
    <row r="3" spans="1:71" ht="15" customHeight="1">
      <c r="A3" s="156" t="s">
        <v>384</v>
      </c>
      <c r="B3" s="157"/>
      <c r="C3" s="158"/>
      <c r="D3" s="159"/>
      <c r="E3" s="160"/>
      <c r="F3" s="160"/>
      <c r="AG3" s="148"/>
      <c r="AH3" s="161"/>
      <c r="AI3" s="161"/>
      <c r="AJ3" s="161"/>
      <c r="AK3" s="161"/>
      <c r="AL3" s="145"/>
      <c r="AM3" s="161"/>
      <c r="AN3" s="156" t="s">
        <v>384</v>
      </c>
      <c r="AO3" s="162">
        <f>B3</f>
        <v>0</v>
      </c>
      <c r="AP3" s="156"/>
      <c r="AQ3" s="163"/>
      <c r="AR3" s="164"/>
      <c r="AS3" s="165"/>
      <c r="AT3" s="152"/>
      <c r="AU3" s="152"/>
      <c r="AV3" s="152"/>
      <c r="AW3" s="152"/>
      <c r="AY3" s="147"/>
      <c r="AZ3" s="147"/>
      <c r="BA3" s="147"/>
      <c r="BB3" s="147"/>
      <c r="BC3" s="147"/>
      <c r="BD3" s="147"/>
    </row>
    <row r="4" spans="1:71" ht="15" customHeight="1">
      <c r="A4" s="156" t="s">
        <v>385</v>
      </c>
      <c r="B4" s="157"/>
      <c r="C4" s="166"/>
      <c r="D4" s="156"/>
      <c r="E4" s="156" t="s">
        <v>386</v>
      </c>
      <c r="F4" s="167"/>
      <c r="AG4" s="148"/>
      <c r="AH4" s="161"/>
      <c r="AI4" s="161"/>
      <c r="AJ4" s="161"/>
      <c r="AK4" s="161"/>
      <c r="AL4" s="145"/>
      <c r="AM4" s="161"/>
      <c r="AN4" s="156" t="s">
        <v>385</v>
      </c>
      <c r="AO4" s="162">
        <f>B4</f>
        <v>0</v>
      </c>
      <c r="AP4" s="162"/>
      <c r="AQ4" s="156"/>
      <c r="AR4" s="156" t="str">
        <f>E4</f>
        <v>担当者：</v>
      </c>
      <c r="AS4" s="156">
        <f>F4</f>
        <v>0</v>
      </c>
      <c r="AT4" s="152"/>
      <c r="AU4" s="152"/>
      <c r="AV4" s="152"/>
      <c r="AW4" s="152"/>
      <c r="AY4" s="147"/>
      <c r="AZ4" s="147"/>
      <c r="BA4" s="147"/>
      <c r="BB4" s="147"/>
      <c r="BC4" s="147"/>
      <c r="BD4" s="147"/>
    </row>
    <row r="5" spans="1:71" ht="15" customHeight="1">
      <c r="A5" s="153"/>
      <c r="B5" s="168"/>
      <c r="C5" s="168"/>
      <c r="D5" s="168"/>
      <c r="E5" s="168"/>
      <c r="F5" s="153"/>
      <c r="G5" s="153"/>
      <c r="H5" s="169"/>
      <c r="AN5" s="153"/>
      <c r="AO5" s="145"/>
      <c r="AP5" s="145"/>
      <c r="AQ5" s="145"/>
      <c r="AR5" s="145"/>
    </row>
    <row r="6" spans="1:71" ht="15" customHeight="1">
      <c r="A6" s="172"/>
      <c r="B6" s="173" t="s">
        <v>387</v>
      </c>
      <c r="C6" s="168"/>
      <c r="D6" s="168"/>
      <c r="E6" s="168"/>
      <c r="F6" s="160"/>
      <c r="AN6" s="156" t="s">
        <v>388</v>
      </c>
      <c r="AO6" s="166" t="s">
        <v>389</v>
      </c>
      <c r="AP6" s="145"/>
      <c r="AQ6" s="145"/>
      <c r="AR6" s="145"/>
      <c r="AW6" s="152"/>
      <c r="BF6" s="174" t="s">
        <v>390</v>
      </c>
    </row>
    <row r="7" spans="1:71" ht="15" customHeight="1" thickBot="1">
      <c r="B7" s="145"/>
      <c r="C7" s="145"/>
      <c r="D7" s="145"/>
      <c r="E7" s="145"/>
      <c r="AO7" s="145"/>
      <c r="AP7" s="145"/>
      <c r="AQ7" s="145"/>
      <c r="AR7" s="145"/>
      <c r="AS7" s="149"/>
      <c r="BF7" s="175"/>
    </row>
    <row r="8" spans="1:71" s="153" customFormat="1" ht="15" customHeight="1">
      <c r="A8" s="176"/>
      <c r="B8" s="440" t="s">
        <v>391</v>
      </c>
      <c r="C8" s="441"/>
      <c r="D8" s="441"/>
      <c r="E8" s="441"/>
      <c r="F8" s="450" t="s">
        <v>392</v>
      </c>
      <c r="G8" s="451"/>
      <c r="H8" s="452"/>
      <c r="I8" s="453" t="s">
        <v>393</v>
      </c>
      <c r="J8" s="451"/>
      <c r="K8" s="451"/>
      <c r="L8" s="451"/>
      <c r="M8" s="451"/>
      <c r="N8" s="451"/>
      <c r="O8" s="451"/>
      <c r="P8" s="451"/>
      <c r="Q8" s="451"/>
      <c r="R8" s="451"/>
      <c r="S8" s="451"/>
      <c r="T8" s="451"/>
      <c r="U8" s="451"/>
      <c r="V8" s="451"/>
      <c r="W8" s="451"/>
      <c r="X8" s="452"/>
      <c r="Y8" s="453" t="s">
        <v>394</v>
      </c>
      <c r="Z8" s="451"/>
      <c r="AA8" s="451"/>
      <c r="AB8" s="451"/>
      <c r="AC8" s="451"/>
      <c r="AD8" s="451"/>
      <c r="AE8" s="451"/>
      <c r="AF8" s="452"/>
      <c r="AG8" s="453" t="s">
        <v>395</v>
      </c>
      <c r="AH8" s="451"/>
      <c r="AI8" s="451"/>
      <c r="AJ8" s="452"/>
      <c r="AK8" s="453" t="s">
        <v>396</v>
      </c>
      <c r="AL8" s="454"/>
      <c r="AM8" s="177"/>
      <c r="AN8" s="176"/>
      <c r="AO8" s="440" t="s">
        <v>391</v>
      </c>
      <c r="AP8" s="441"/>
      <c r="AQ8" s="441"/>
      <c r="AR8" s="441"/>
      <c r="AS8" s="442" t="s">
        <v>397</v>
      </c>
      <c r="AT8" s="443"/>
      <c r="AU8" s="443"/>
      <c r="AV8" s="444"/>
      <c r="AW8" s="445" t="s">
        <v>398</v>
      </c>
      <c r="AX8" s="446"/>
      <c r="AY8" s="446"/>
      <c r="AZ8" s="446"/>
      <c r="BA8" s="446"/>
      <c r="BB8" s="446"/>
      <c r="BC8" s="446"/>
      <c r="BD8" s="447"/>
      <c r="BF8" s="448" t="s">
        <v>399</v>
      </c>
      <c r="BG8" s="449"/>
      <c r="BH8" s="449"/>
      <c r="BI8" s="449"/>
      <c r="BJ8" s="449"/>
      <c r="BK8" s="449"/>
      <c r="BL8" s="449"/>
      <c r="BM8" s="449"/>
      <c r="BN8" s="178"/>
      <c r="BO8" s="178"/>
      <c r="BP8" s="178"/>
      <c r="BQ8" s="178"/>
      <c r="BR8" s="178"/>
      <c r="BS8" s="179"/>
    </row>
    <row r="9" spans="1:71" s="153" customFormat="1" ht="15" customHeight="1">
      <c r="A9" s="180" t="s">
        <v>400</v>
      </c>
      <c r="B9" s="433" t="s">
        <v>401</v>
      </c>
      <c r="C9" s="434"/>
      <c r="D9" s="433" t="s">
        <v>402</v>
      </c>
      <c r="E9" s="434"/>
      <c r="F9" s="181" t="s">
        <v>403</v>
      </c>
      <c r="G9" s="182" t="s">
        <v>404</v>
      </c>
      <c r="H9" s="183" t="s">
        <v>405</v>
      </c>
      <c r="I9" s="437" t="s">
        <v>406</v>
      </c>
      <c r="J9" s="438"/>
      <c r="K9" s="437" t="s">
        <v>407</v>
      </c>
      <c r="L9" s="438"/>
      <c r="M9" s="437" t="s">
        <v>408</v>
      </c>
      <c r="N9" s="438"/>
      <c r="O9" s="437" t="s">
        <v>409</v>
      </c>
      <c r="P9" s="438"/>
      <c r="Q9" s="437" t="s">
        <v>410</v>
      </c>
      <c r="R9" s="438"/>
      <c r="S9" s="437" t="s">
        <v>411</v>
      </c>
      <c r="T9" s="438"/>
      <c r="U9" s="437" t="s">
        <v>412</v>
      </c>
      <c r="V9" s="438"/>
      <c r="W9" s="437" t="s">
        <v>413</v>
      </c>
      <c r="X9" s="438"/>
      <c r="Y9" s="437" t="s">
        <v>406</v>
      </c>
      <c r="Z9" s="438"/>
      <c r="AA9" s="437" t="s">
        <v>407</v>
      </c>
      <c r="AB9" s="438"/>
      <c r="AC9" s="437" t="s">
        <v>408</v>
      </c>
      <c r="AD9" s="438"/>
      <c r="AE9" s="437" t="s">
        <v>409</v>
      </c>
      <c r="AF9" s="438"/>
      <c r="AG9" s="437" t="s">
        <v>406</v>
      </c>
      <c r="AH9" s="438"/>
      <c r="AI9" s="437" t="s">
        <v>408</v>
      </c>
      <c r="AJ9" s="438"/>
      <c r="AK9" s="437" t="s">
        <v>409</v>
      </c>
      <c r="AL9" s="439"/>
      <c r="AM9" s="177"/>
      <c r="AN9" s="180" t="s">
        <v>414</v>
      </c>
      <c r="AO9" s="433" t="s">
        <v>401</v>
      </c>
      <c r="AP9" s="434"/>
      <c r="AQ9" s="433" t="s">
        <v>402</v>
      </c>
      <c r="AR9" s="434"/>
      <c r="AS9" s="435" t="s">
        <v>415</v>
      </c>
      <c r="AT9" s="431" t="s">
        <v>416</v>
      </c>
      <c r="AU9" s="431" t="s">
        <v>417</v>
      </c>
      <c r="AV9" s="431" t="s">
        <v>418</v>
      </c>
      <c r="AW9" s="431" t="s">
        <v>406</v>
      </c>
      <c r="AX9" s="431" t="s">
        <v>407</v>
      </c>
      <c r="AY9" s="431" t="s">
        <v>408</v>
      </c>
      <c r="AZ9" s="431" t="s">
        <v>409</v>
      </c>
      <c r="BA9" s="431" t="s">
        <v>410</v>
      </c>
      <c r="BB9" s="431" t="s">
        <v>411</v>
      </c>
      <c r="BC9" s="431" t="s">
        <v>419</v>
      </c>
      <c r="BD9" s="427" t="s">
        <v>420</v>
      </c>
      <c r="BF9" s="429" t="s">
        <v>421</v>
      </c>
      <c r="BG9" s="423" t="s">
        <v>422</v>
      </c>
      <c r="BH9" s="423" t="s">
        <v>423</v>
      </c>
      <c r="BI9" s="423" t="s">
        <v>424</v>
      </c>
      <c r="BJ9" s="423" t="s">
        <v>425</v>
      </c>
      <c r="BK9" s="423" t="s">
        <v>426</v>
      </c>
      <c r="BL9" s="423" t="s">
        <v>427</v>
      </c>
      <c r="BM9" s="425" t="s">
        <v>428</v>
      </c>
      <c r="BN9" s="184" t="s">
        <v>429</v>
      </c>
      <c r="BO9" s="184" t="s">
        <v>430</v>
      </c>
      <c r="BP9" s="184" t="s">
        <v>431</v>
      </c>
      <c r="BQ9" s="184" t="s">
        <v>432</v>
      </c>
      <c r="BR9" s="184" t="s">
        <v>433</v>
      </c>
      <c r="BS9" s="185" t="s">
        <v>434</v>
      </c>
    </row>
    <row r="10" spans="1:71" s="195" customFormat="1" ht="15" customHeight="1" thickBot="1">
      <c r="A10" s="186"/>
      <c r="B10" s="187" t="s">
        <v>435</v>
      </c>
      <c r="C10" s="188" t="s">
        <v>436</v>
      </c>
      <c r="D10" s="187" t="s">
        <v>435</v>
      </c>
      <c r="E10" s="188" t="s">
        <v>436</v>
      </c>
      <c r="F10" s="189" t="s">
        <v>437</v>
      </c>
      <c r="G10" s="189" t="s">
        <v>438</v>
      </c>
      <c r="H10" s="189" t="s">
        <v>438</v>
      </c>
      <c r="I10" s="190" t="s">
        <v>439</v>
      </c>
      <c r="J10" s="190" t="s">
        <v>440</v>
      </c>
      <c r="K10" s="190" t="s">
        <v>439</v>
      </c>
      <c r="L10" s="190" t="s">
        <v>440</v>
      </c>
      <c r="M10" s="190" t="s">
        <v>439</v>
      </c>
      <c r="N10" s="190" t="s">
        <v>440</v>
      </c>
      <c r="O10" s="190" t="s">
        <v>439</v>
      </c>
      <c r="P10" s="190" t="s">
        <v>440</v>
      </c>
      <c r="Q10" s="190" t="s">
        <v>439</v>
      </c>
      <c r="R10" s="190" t="s">
        <v>440</v>
      </c>
      <c r="S10" s="190" t="s">
        <v>439</v>
      </c>
      <c r="T10" s="190" t="s">
        <v>440</v>
      </c>
      <c r="U10" s="190" t="s">
        <v>439</v>
      </c>
      <c r="V10" s="190" t="s">
        <v>440</v>
      </c>
      <c r="W10" s="190" t="s">
        <v>439</v>
      </c>
      <c r="X10" s="190" t="s">
        <v>440</v>
      </c>
      <c r="Y10" s="190" t="s">
        <v>439</v>
      </c>
      <c r="Z10" s="190" t="s">
        <v>440</v>
      </c>
      <c r="AA10" s="190" t="s">
        <v>439</v>
      </c>
      <c r="AB10" s="190" t="s">
        <v>440</v>
      </c>
      <c r="AC10" s="190" t="s">
        <v>439</v>
      </c>
      <c r="AD10" s="190" t="s">
        <v>440</v>
      </c>
      <c r="AE10" s="190" t="s">
        <v>439</v>
      </c>
      <c r="AF10" s="190" t="s">
        <v>440</v>
      </c>
      <c r="AG10" s="190" t="s">
        <v>439</v>
      </c>
      <c r="AH10" s="190" t="s">
        <v>440</v>
      </c>
      <c r="AI10" s="190" t="s">
        <v>439</v>
      </c>
      <c r="AJ10" s="190" t="s">
        <v>440</v>
      </c>
      <c r="AK10" s="190" t="s">
        <v>439</v>
      </c>
      <c r="AL10" s="191" t="s">
        <v>440</v>
      </c>
      <c r="AM10" s="192"/>
      <c r="AN10" s="186"/>
      <c r="AO10" s="193" t="s">
        <v>441</v>
      </c>
      <c r="AP10" s="194" t="s">
        <v>442</v>
      </c>
      <c r="AQ10" s="193" t="s">
        <v>441</v>
      </c>
      <c r="AR10" s="194" t="s">
        <v>442</v>
      </c>
      <c r="AS10" s="436"/>
      <c r="AT10" s="432"/>
      <c r="AU10" s="432"/>
      <c r="AV10" s="432"/>
      <c r="AW10" s="432"/>
      <c r="AX10" s="432"/>
      <c r="AY10" s="432"/>
      <c r="AZ10" s="432"/>
      <c r="BA10" s="432"/>
      <c r="BB10" s="432"/>
      <c r="BC10" s="432"/>
      <c r="BD10" s="428"/>
      <c r="BF10" s="430"/>
      <c r="BG10" s="424"/>
      <c r="BH10" s="424"/>
      <c r="BI10" s="424"/>
      <c r="BJ10" s="424"/>
      <c r="BK10" s="424"/>
      <c r="BL10" s="424"/>
      <c r="BM10" s="426"/>
      <c r="BN10" s="196"/>
      <c r="BO10" s="196"/>
      <c r="BP10" s="196"/>
      <c r="BQ10" s="196"/>
      <c r="BR10" s="196"/>
      <c r="BS10" s="197"/>
    </row>
    <row r="11" spans="1:71" s="153" customFormat="1" ht="15" customHeight="1">
      <c r="A11" s="198"/>
      <c r="B11" s="199"/>
      <c r="C11" s="200"/>
      <c r="D11" s="199"/>
      <c r="E11" s="200"/>
      <c r="F11" s="201"/>
      <c r="G11" s="202"/>
      <c r="H11" s="203">
        <f t="shared" ref="H11:H17" si="0">G11*(20+273)/(F11+273)</f>
        <v>0</v>
      </c>
      <c r="I11" s="204"/>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5"/>
      <c r="AM11" s="206"/>
      <c r="AN11" s="207">
        <f t="shared" ref="AN11:AR38" si="1">A11</f>
        <v>0</v>
      </c>
      <c r="AO11" s="208">
        <f t="shared" si="1"/>
        <v>0</v>
      </c>
      <c r="AP11" s="209">
        <f t="shared" si="1"/>
        <v>0</v>
      </c>
      <c r="AQ11" s="208">
        <f t="shared" si="1"/>
        <v>0</v>
      </c>
      <c r="AR11" s="209">
        <f t="shared" si="1"/>
        <v>0</v>
      </c>
      <c r="AS11" s="210" t="e">
        <f t="shared" ref="AS11:AS38" si="2">1000/96.06*(Y11-Z11+AG11-AH11)*20/H11</f>
        <v>#DIV/0!</v>
      </c>
      <c r="AT11" s="211" t="s">
        <v>443</v>
      </c>
      <c r="AU11" s="211" t="s">
        <v>443</v>
      </c>
      <c r="AV11" s="212" t="e">
        <f t="shared" ref="AV11:AV38" si="3">1000/18.04*(AE11-AF11+AK11-AL11)*20/H11</f>
        <v>#DIV/0!</v>
      </c>
      <c r="AW11" s="213" t="e">
        <f t="shared" ref="AW11:AW17" si="4">1000/96.06*(I11-J11)*20/H11</f>
        <v>#DIV/0!</v>
      </c>
      <c r="AX11" s="213" t="e">
        <f t="shared" ref="AX11:AX17" si="5">1000/62.01*(K11-L11)*20/H11</f>
        <v>#DIV/0!</v>
      </c>
      <c r="AY11" s="213" t="e">
        <f t="shared" ref="AY11:AY17" si="6">1000/35.45*(M11-N11)*20/H11</f>
        <v>#DIV/0!</v>
      </c>
      <c r="AZ11" s="214" t="e">
        <f t="shared" ref="AZ11:AZ17" si="7">1000/18.04*(O11-P11)*20/H11</f>
        <v>#DIV/0!</v>
      </c>
      <c r="BA11" s="214" t="e">
        <f t="shared" ref="BA11:BA17" si="8">1000/22.99*(Q11-R11)*20/H11</f>
        <v>#DIV/0!</v>
      </c>
      <c r="BB11" s="214" t="e">
        <f t="shared" ref="BB11:BB17" si="9">1000/39.1*(S11-T11)*20/H11</f>
        <v>#DIV/0!</v>
      </c>
      <c r="BC11" s="214" t="e">
        <f t="shared" ref="BC11:BC17" si="10">1000/24.31*(U11-V11)*20/H11</f>
        <v>#DIV/0!</v>
      </c>
      <c r="BD11" s="215" t="e">
        <f t="shared" ref="BD11:BD17" si="11">1000/40*(W11-X11)*20/H11</f>
        <v>#DIV/0!</v>
      </c>
      <c r="BF11" s="216">
        <f t="shared" ref="BF11:BF38" si="12">(I11-J11)/48.03*1000</f>
        <v>0</v>
      </c>
      <c r="BG11" s="217">
        <f t="shared" ref="BG11:BG38" si="13">(K11-L11)/62.01*1000</f>
        <v>0</v>
      </c>
      <c r="BH11" s="217">
        <f t="shared" ref="BH11:BH38" si="14">(M11-N11)/35.45*1000</f>
        <v>0</v>
      </c>
      <c r="BI11" s="217">
        <f t="shared" ref="BI11:BI38" si="15">(O11-P11)/18.04*1000</f>
        <v>0</v>
      </c>
      <c r="BJ11" s="217">
        <f t="shared" ref="BJ11:BJ38" si="16">(Q11-R11)/22.99*1000</f>
        <v>0</v>
      </c>
      <c r="BK11" s="217">
        <f t="shared" ref="BK11:BK38" si="17">(S11-T11)/39.1*1000</f>
        <v>0</v>
      </c>
      <c r="BL11" s="217">
        <f t="shared" ref="BL11:BL38" si="18">(U11-V11)/12.16*1000</f>
        <v>0</v>
      </c>
      <c r="BM11" s="217">
        <f t="shared" ref="BM11:BM38" si="19">(W11-X11)/20.04*1000</f>
        <v>0</v>
      </c>
      <c r="BN11" s="217">
        <f t="shared" ref="BN11:BN38" si="20">SUM(BF11:BH11)</f>
        <v>0</v>
      </c>
      <c r="BO11" s="217">
        <f t="shared" ref="BO11:BO38" si="21">SUM(BI11:BM11)</f>
        <v>0</v>
      </c>
      <c r="BP11" s="217">
        <f t="shared" ref="BP11:BP38" si="22">BN11+BO11</f>
        <v>0</v>
      </c>
      <c r="BQ11" s="217" t="e">
        <f t="shared" ref="BQ11:BQ38" si="23">(BO11-BN11)/BP11*100</f>
        <v>#DIV/0!</v>
      </c>
      <c r="BR11" s="217">
        <f t="shared" ref="BR11:BR38" si="24">IF(BP11&lt;50,30,IF(BP11&lt;=100,15,8))</f>
        <v>30</v>
      </c>
      <c r="BS11" s="218" t="e">
        <f t="shared" ref="BS11:BS38" si="25">IF(ABS(BQ11)&lt;BR11,"○","×")</f>
        <v>#DIV/0!</v>
      </c>
    </row>
    <row r="12" spans="1:71" s="153" customFormat="1" ht="15" customHeight="1">
      <c r="A12" s="198"/>
      <c r="B12" s="199"/>
      <c r="C12" s="200"/>
      <c r="D12" s="199"/>
      <c r="E12" s="200"/>
      <c r="F12" s="201"/>
      <c r="G12" s="202"/>
      <c r="H12" s="203">
        <f t="shared" si="0"/>
        <v>0</v>
      </c>
      <c r="I12" s="204"/>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5"/>
      <c r="AM12" s="219"/>
      <c r="AN12" s="207">
        <f t="shared" si="1"/>
        <v>0</v>
      </c>
      <c r="AO12" s="208">
        <f t="shared" si="1"/>
        <v>0</v>
      </c>
      <c r="AP12" s="209">
        <f t="shared" si="1"/>
        <v>0</v>
      </c>
      <c r="AQ12" s="208">
        <f t="shared" si="1"/>
        <v>0</v>
      </c>
      <c r="AR12" s="209">
        <f t="shared" si="1"/>
        <v>0</v>
      </c>
      <c r="AS12" s="210" t="e">
        <f t="shared" si="2"/>
        <v>#DIV/0!</v>
      </c>
      <c r="AT12" s="213" t="e">
        <f>1000/62.01*(AA12-AB12)*20/H12</f>
        <v>#DIV/0!</v>
      </c>
      <c r="AU12" s="211" t="s">
        <v>443</v>
      </c>
      <c r="AV12" s="212" t="e">
        <f t="shared" si="3"/>
        <v>#DIV/0!</v>
      </c>
      <c r="AW12" s="213" t="e">
        <f t="shared" si="4"/>
        <v>#DIV/0!</v>
      </c>
      <c r="AX12" s="213" t="e">
        <f t="shared" si="5"/>
        <v>#DIV/0!</v>
      </c>
      <c r="AY12" s="213" t="e">
        <f t="shared" si="6"/>
        <v>#DIV/0!</v>
      </c>
      <c r="AZ12" s="214" t="e">
        <f t="shared" si="7"/>
        <v>#DIV/0!</v>
      </c>
      <c r="BA12" s="214" t="e">
        <f t="shared" si="8"/>
        <v>#DIV/0!</v>
      </c>
      <c r="BB12" s="214" t="e">
        <f t="shared" si="9"/>
        <v>#DIV/0!</v>
      </c>
      <c r="BC12" s="214" t="e">
        <f t="shared" si="10"/>
        <v>#DIV/0!</v>
      </c>
      <c r="BD12" s="215" t="e">
        <f t="shared" si="11"/>
        <v>#DIV/0!</v>
      </c>
      <c r="BF12" s="220">
        <f t="shared" si="12"/>
        <v>0</v>
      </c>
      <c r="BG12" s="221">
        <f t="shared" si="13"/>
        <v>0</v>
      </c>
      <c r="BH12" s="221">
        <f t="shared" si="14"/>
        <v>0</v>
      </c>
      <c r="BI12" s="221">
        <f t="shared" si="15"/>
        <v>0</v>
      </c>
      <c r="BJ12" s="221">
        <f t="shared" si="16"/>
        <v>0</v>
      </c>
      <c r="BK12" s="221">
        <f t="shared" si="17"/>
        <v>0</v>
      </c>
      <c r="BL12" s="221">
        <f t="shared" si="18"/>
        <v>0</v>
      </c>
      <c r="BM12" s="221">
        <f t="shared" si="19"/>
        <v>0</v>
      </c>
      <c r="BN12" s="221">
        <f t="shared" si="20"/>
        <v>0</v>
      </c>
      <c r="BO12" s="221">
        <f t="shared" si="21"/>
        <v>0</v>
      </c>
      <c r="BP12" s="221">
        <f t="shared" si="22"/>
        <v>0</v>
      </c>
      <c r="BQ12" s="221" t="e">
        <f t="shared" si="23"/>
        <v>#DIV/0!</v>
      </c>
      <c r="BR12" s="221">
        <f t="shared" si="24"/>
        <v>30</v>
      </c>
      <c r="BS12" s="222" t="e">
        <f t="shared" si="25"/>
        <v>#DIV/0!</v>
      </c>
    </row>
    <row r="13" spans="1:71" s="153" customFormat="1" ht="15" customHeight="1">
      <c r="A13" s="198"/>
      <c r="B13" s="199"/>
      <c r="C13" s="200"/>
      <c r="D13" s="199"/>
      <c r="E13" s="200"/>
      <c r="F13" s="201"/>
      <c r="G13" s="202"/>
      <c r="H13" s="203">
        <f t="shared" si="0"/>
        <v>0</v>
      </c>
      <c r="I13" s="204"/>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5"/>
      <c r="AM13" s="159"/>
      <c r="AN13" s="207">
        <f t="shared" si="1"/>
        <v>0</v>
      </c>
      <c r="AO13" s="208">
        <f t="shared" si="1"/>
        <v>0</v>
      </c>
      <c r="AP13" s="209">
        <f t="shared" si="1"/>
        <v>0</v>
      </c>
      <c r="AQ13" s="208">
        <f t="shared" si="1"/>
        <v>0</v>
      </c>
      <c r="AR13" s="209">
        <f t="shared" si="1"/>
        <v>0</v>
      </c>
      <c r="AS13" s="210" t="e">
        <f t="shared" si="2"/>
        <v>#DIV/0!</v>
      </c>
      <c r="AT13" s="213" t="e">
        <f>1000/62.01*(AA13-AB13)*20/H13</f>
        <v>#DIV/0!</v>
      </c>
      <c r="AU13" s="211" t="s">
        <v>443</v>
      </c>
      <c r="AV13" s="212" t="e">
        <f t="shared" si="3"/>
        <v>#DIV/0!</v>
      </c>
      <c r="AW13" s="213" t="e">
        <f t="shared" si="4"/>
        <v>#DIV/0!</v>
      </c>
      <c r="AX13" s="213" t="e">
        <f t="shared" si="5"/>
        <v>#DIV/0!</v>
      </c>
      <c r="AY13" s="213" t="e">
        <f t="shared" si="6"/>
        <v>#DIV/0!</v>
      </c>
      <c r="AZ13" s="214" t="e">
        <f t="shared" si="7"/>
        <v>#DIV/0!</v>
      </c>
      <c r="BA13" s="214" t="e">
        <f t="shared" si="8"/>
        <v>#DIV/0!</v>
      </c>
      <c r="BB13" s="214" t="e">
        <f t="shared" si="9"/>
        <v>#DIV/0!</v>
      </c>
      <c r="BC13" s="214" t="e">
        <f t="shared" si="10"/>
        <v>#DIV/0!</v>
      </c>
      <c r="BD13" s="215" t="e">
        <f t="shared" si="11"/>
        <v>#DIV/0!</v>
      </c>
      <c r="BF13" s="220">
        <f t="shared" si="12"/>
        <v>0</v>
      </c>
      <c r="BG13" s="221">
        <f t="shared" si="13"/>
        <v>0</v>
      </c>
      <c r="BH13" s="221">
        <f t="shared" si="14"/>
        <v>0</v>
      </c>
      <c r="BI13" s="221">
        <f t="shared" si="15"/>
        <v>0</v>
      </c>
      <c r="BJ13" s="221">
        <f t="shared" si="16"/>
        <v>0</v>
      </c>
      <c r="BK13" s="221">
        <f t="shared" si="17"/>
        <v>0</v>
      </c>
      <c r="BL13" s="221">
        <f t="shared" si="18"/>
        <v>0</v>
      </c>
      <c r="BM13" s="221">
        <f t="shared" si="19"/>
        <v>0</v>
      </c>
      <c r="BN13" s="221">
        <f t="shared" si="20"/>
        <v>0</v>
      </c>
      <c r="BO13" s="221">
        <f t="shared" si="21"/>
        <v>0</v>
      </c>
      <c r="BP13" s="221">
        <f t="shared" si="22"/>
        <v>0</v>
      </c>
      <c r="BQ13" s="221" t="e">
        <f t="shared" si="23"/>
        <v>#DIV/0!</v>
      </c>
      <c r="BR13" s="221">
        <f t="shared" si="24"/>
        <v>30</v>
      </c>
      <c r="BS13" s="222" t="e">
        <f t="shared" si="25"/>
        <v>#DIV/0!</v>
      </c>
    </row>
    <row r="14" spans="1:71" s="153" customFormat="1" ht="15" customHeight="1">
      <c r="A14" s="198"/>
      <c r="B14" s="199"/>
      <c r="C14" s="200"/>
      <c r="D14" s="199"/>
      <c r="E14" s="200"/>
      <c r="F14" s="201"/>
      <c r="G14" s="202"/>
      <c r="H14" s="203">
        <f t="shared" si="0"/>
        <v>0</v>
      </c>
      <c r="I14" s="204"/>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5"/>
      <c r="AM14" s="159"/>
      <c r="AN14" s="207">
        <f t="shared" si="1"/>
        <v>0</v>
      </c>
      <c r="AO14" s="208">
        <f t="shared" si="1"/>
        <v>0</v>
      </c>
      <c r="AP14" s="209">
        <f t="shared" si="1"/>
        <v>0</v>
      </c>
      <c r="AQ14" s="208">
        <f t="shared" si="1"/>
        <v>0</v>
      </c>
      <c r="AR14" s="209">
        <f t="shared" si="1"/>
        <v>0</v>
      </c>
      <c r="AS14" s="210" t="e">
        <f t="shared" si="2"/>
        <v>#DIV/0!</v>
      </c>
      <c r="AT14" s="211" t="s">
        <v>443</v>
      </c>
      <c r="AU14" s="203" t="e">
        <f>1000/35.45*(AI14-AJ14)*20/H14</f>
        <v>#DIV/0!</v>
      </c>
      <c r="AV14" s="212" t="e">
        <f t="shared" si="3"/>
        <v>#DIV/0!</v>
      </c>
      <c r="AW14" s="213" t="e">
        <f t="shared" si="4"/>
        <v>#DIV/0!</v>
      </c>
      <c r="AX14" s="213" t="e">
        <f t="shared" si="5"/>
        <v>#DIV/0!</v>
      </c>
      <c r="AY14" s="213" t="e">
        <f t="shared" si="6"/>
        <v>#DIV/0!</v>
      </c>
      <c r="AZ14" s="214" t="e">
        <f t="shared" si="7"/>
        <v>#DIV/0!</v>
      </c>
      <c r="BA14" s="214" t="e">
        <f t="shared" si="8"/>
        <v>#DIV/0!</v>
      </c>
      <c r="BB14" s="214" t="e">
        <f t="shared" si="9"/>
        <v>#DIV/0!</v>
      </c>
      <c r="BC14" s="214" t="e">
        <f t="shared" si="10"/>
        <v>#DIV/0!</v>
      </c>
      <c r="BD14" s="215" t="e">
        <f t="shared" si="11"/>
        <v>#DIV/0!</v>
      </c>
      <c r="BF14" s="220">
        <f t="shared" si="12"/>
        <v>0</v>
      </c>
      <c r="BG14" s="221">
        <f t="shared" si="13"/>
        <v>0</v>
      </c>
      <c r="BH14" s="221">
        <f t="shared" si="14"/>
        <v>0</v>
      </c>
      <c r="BI14" s="221">
        <f t="shared" si="15"/>
        <v>0</v>
      </c>
      <c r="BJ14" s="221">
        <f t="shared" si="16"/>
        <v>0</v>
      </c>
      <c r="BK14" s="221">
        <f t="shared" si="17"/>
        <v>0</v>
      </c>
      <c r="BL14" s="221">
        <f t="shared" si="18"/>
        <v>0</v>
      </c>
      <c r="BM14" s="221">
        <f t="shared" si="19"/>
        <v>0</v>
      </c>
      <c r="BN14" s="221">
        <f t="shared" si="20"/>
        <v>0</v>
      </c>
      <c r="BO14" s="221">
        <f t="shared" si="21"/>
        <v>0</v>
      </c>
      <c r="BP14" s="221">
        <f t="shared" si="22"/>
        <v>0</v>
      </c>
      <c r="BQ14" s="221" t="e">
        <f t="shared" si="23"/>
        <v>#DIV/0!</v>
      </c>
      <c r="BR14" s="221">
        <f t="shared" si="24"/>
        <v>30</v>
      </c>
      <c r="BS14" s="222" t="e">
        <f t="shared" si="25"/>
        <v>#DIV/0!</v>
      </c>
    </row>
    <row r="15" spans="1:71" s="153" customFormat="1" ht="15" customHeight="1">
      <c r="A15" s="198"/>
      <c r="B15" s="199"/>
      <c r="C15" s="200"/>
      <c r="D15" s="199"/>
      <c r="E15" s="200"/>
      <c r="F15" s="201"/>
      <c r="G15" s="202"/>
      <c r="H15" s="203">
        <f t="shared" si="0"/>
        <v>0</v>
      </c>
      <c r="I15" s="204"/>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5"/>
      <c r="AM15" s="159"/>
      <c r="AN15" s="207">
        <f t="shared" si="1"/>
        <v>0</v>
      </c>
      <c r="AO15" s="208">
        <f t="shared" si="1"/>
        <v>0</v>
      </c>
      <c r="AP15" s="209">
        <f t="shared" si="1"/>
        <v>0</v>
      </c>
      <c r="AQ15" s="208">
        <f t="shared" si="1"/>
        <v>0</v>
      </c>
      <c r="AR15" s="209">
        <f t="shared" si="1"/>
        <v>0</v>
      </c>
      <c r="AS15" s="210" t="e">
        <f t="shared" si="2"/>
        <v>#DIV/0!</v>
      </c>
      <c r="AT15" s="211" t="s">
        <v>443</v>
      </c>
      <c r="AU15" s="211" t="s">
        <v>443</v>
      </c>
      <c r="AV15" s="212" t="e">
        <f t="shared" si="3"/>
        <v>#DIV/0!</v>
      </c>
      <c r="AW15" s="213" t="e">
        <f t="shared" si="4"/>
        <v>#DIV/0!</v>
      </c>
      <c r="AX15" s="213" t="e">
        <f t="shared" si="5"/>
        <v>#DIV/0!</v>
      </c>
      <c r="AY15" s="213" t="e">
        <f t="shared" si="6"/>
        <v>#DIV/0!</v>
      </c>
      <c r="AZ15" s="214" t="e">
        <f t="shared" si="7"/>
        <v>#DIV/0!</v>
      </c>
      <c r="BA15" s="214" t="e">
        <f t="shared" si="8"/>
        <v>#DIV/0!</v>
      </c>
      <c r="BB15" s="214" t="e">
        <f t="shared" si="9"/>
        <v>#DIV/0!</v>
      </c>
      <c r="BC15" s="214" t="e">
        <f t="shared" si="10"/>
        <v>#DIV/0!</v>
      </c>
      <c r="BD15" s="215" t="e">
        <f t="shared" si="11"/>
        <v>#DIV/0!</v>
      </c>
      <c r="BF15" s="220">
        <f t="shared" si="12"/>
        <v>0</v>
      </c>
      <c r="BG15" s="221">
        <f t="shared" si="13"/>
        <v>0</v>
      </c>
      <c r="BH15" s="221">
        <f t="shared" si="14"/>
        <v>0</v>
      </c>
      <c r="BI15" s="221">
        <f t="shared" si="15"/>
        <v>0</v>
      </c>
      <c r="BJ15" s="221">
        <f t="shared" si="16"/>
        <v>0</v>
      </c>
      <c r="BK15" s="221">
        <f t="shared" si="17"/>
        <v>0</v>
      </c>
      <c r="BL15" s="221">
        <f t="shared" si="18"/>
        <v>0</v>
      </c>
      <c r="BM15" s="221">
        <f t="shared" si="19"/>
        <v>0</v>
      </c>
      <c r="BN15" s="221">
        <f t="shared" si="20"/>
        <v>0</v>
      </c>
      <c r="BO15" s="221">
        <f t="shared" si="21"/>
        <v>0</v>
      </c>
      <c r="BP15" s="221">
        <f t="shared" si="22"/>
        <v>0</v>
      </c>
      <c r="BQ15" s="221" t="e">
        <f t="shared" si="23"/>
        <v>#DIV/0!</v>
      </c>
      <c r="BR15" s="221">
        <f t="shared" si="24"/>
        <v>30</v>
      </c>
      <c r="BS15" s="222" t="e">
        <f t="shared" si="25"/>
        <v>#DIV/0!</v>
      </c>
    </row>
    <row r="16" spans="1:71" s="153" customFormat="1" ht="15" customHeight="1">
      <c r="A16" s="198"/>
      <c r="B16" s="199"/>
      <c r="C16" s="200"/>
      <c r="D16" s="199"/>
      <c r="E16" s="200"/>
      <c r="F16" s="201"/>
      <c r="G16" s="202"/>
      <c r="H16" s="203">
        <f t="shared" si="0"/>
        <v>0</v>
      </c>
      <c r="I16" s="20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5"/>
      <c r="AM16" s="159"/>
      <c r="AN16" s="207">
        <f t="shared" si="1"/>
        <v>0</v>
      </c>
      <c r="AO16" s="208">
        <f t="shared" si="1"/>
        <v>0</v>
      </c>
      <c r="AP16" s="209">
        <f t="shared" si="1"/>
        <v>0</v>
      </c>
      <c r="AQ16" s="208">
        <f t="shared" si="1"/>
        <v>0</v>
      </c>
      <c r="AR16" s="209">
        <f t="shared" si="1"/>
        <v>0</v>
      </c>
      <c r="AS16" s="210" t="e">
        <f t="shared" si="2"/>
        <v>#DIV/0!</v>
      </c>
      <c r="AT16" s="213" t="e">
        <f>1000/62.01*(AA16-AB16)*20/H16</f>
        <v>#DIV/0!</v>
      </c>
      <c r="AU16" s="211" t="s">
        <v>443</v>
      </c>
      <c r="AV16" s="212" t="e">
        <f t="shared" si="3"/>
        <v>#DIV/0!</v>
      </c>
      <c r="AW16" s="213" t="e">
        <f t="shared" si="4"/>
        <v>#DIV/0!</v>
      </c>
      <c r="AX16" s="213" t="e">
        <f t="shared" si="5"/>
        <v>#DIV/0!</v>
      </c>
      <c r="AY16" s="213" t="e">
        <f t="shared" si="6"/>
        <v>#DIV/0!</v>
      </c>
      <c r="AZ16" s="214" t="e">
        <f t="shared" si="7"/>
        <v>#DIV/0!</v>
      </c>
      <c r="BA16" s="214" t="e">
        <f t="shared" si="8"/>
        <v>#DIV/0!</v>
      </c>
      <c r="BB16" s="214" t="e">
        <f t="shared" si="9"/>
        <v>#DIV/0!</v>
      </c>
      <c r="BC16" s="214" t="e">
        <f t="shared" si="10"/>
        <v>#DIV/0!</v>
      </c>
      <c r="BD16" s="215" t="e">
        <f t="shared" si="11"/>
        <v>#DIV/0!</v>
      </c>
      <c r="BF16" s="220">
        <f t="shared" si="12"/>
        <v>0</v>
      </c>
      <c r="BG16" s="221">
        <f t="shared" si="13"/>
        <v>0</v>
      </c>
      <c r="BH16" s="221">
        <f t="shared" si="14"/>
        <v>0</v>
      </c>
      <c r="BI16" s="221">
        <f t="shared" si="15"/>
        <v>0</v>
      </c>
      <c r="BJ16" s="221">
        <f t="shared" si="16"/>
        <v>0</v>
      </c>
      <c r="BK16" s="221">
        <f t="shared" si="17"/>
        <v>0</v>
      </c>
      <c r="BL16" s="221">
        <f t="shared" si="18"/>
        <v>0</v>
      </c>
      <c r="BM16" s="221">
        <f t="shared" si="19"/>
        <v>0</v>
      </c>
      <c r="BN16" s="221">
        <f t="shared" si="20"/>
        <v>0</v>
      </c>
      <c r="BO16" s="221">
        <f t="shared" si="21"/>
        <v>0</v>
      </c>
      <c r="BP16" s="221">
        <f t="shared" si="22"/>
        <v>0</v>
      </c>
      <c r="BQ16" s="221" t="e">
        <f t="shared" si="23"/>
        <v>#DIV/0!</v>
      </c>
      <c r="BR16" s="221">
        <f t="shared" si="24"/>
        <v>30</v>
      </c>
      <c r="BS16" s="222" t="e">
        <f t="shared" si="25"/>
        <v>#DIV/0!</v>
      </c>
    </row>
    <row r="17" spans="1:72" s="158" customFormat="1" ht="15" customHeight="1">
      <c r="A17" s="223"/>
      <c r="B17" s="224"/>
      <c r="C17" s="225"/>
      <c r="D17" s="224"/>
      <c r="E17" s="225"/>
      <c r="F17" s="226"/>
      <c r="G17" s="227"/>
      <c r="H17" s="228">
        <f t="shared" si="0"/>
        <v>0</v>
      </c>
      <c r="I17" s="229"/>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30"/>
      <c r="AN17" s="231">
        <f t="shared" si="1"/>
        <v>0</v>
      </c>
      <c r="AO17" s="232">
        <f t="shared" si="1"/>
        <v>0</v>
      </c>
      <c r="AP17" s="233">
        <f t="shared" si="1"/>
        <v>0</v>
      </c>
      <c r="AQ17" s="232">
        <f t="shared" si="1"/>
        <v>0</v>
      </c>
      <c r="AR17" s="233">
        <f t="shared" si="1"/>
        <v>0</v>
      </c>
      <c r="AS17" s="234" t="e">
        <f t="shared" si="2"/>
        <v>#DIV/0!</v>
      </c>
      <c r="AT17" s="235" t="s">
        <v>443</v>
      </c>
      <c r="AU17" s="235" t="s">
        <v>443</v>
      </c>
      <c r="AV17" s="236" t="e">
        <f t="shared" si="3"/>
        <v>#DIV/0!</v>
      </c>
      <c r="AW17" s="237" t="e">
        <f t="shared" si="4"/>
        <v>#DIV/0!</v>
      </c>
      <c r="AX17" s="237" t="e">
        <f t="shared" si="5"/>
        <v>#DIV/0!</v>
      </c>
      <c r="AY17" s="237" t="e">
        <f t="shared" si="6"/>
        <v>#DIV/0!</v>
      </c>
      <c r="AZ17" s="238" t="e">
        <f t="shared" si="7"/>
        <v>#DIV/0!</v>
      </c>
      <c r="BA17" s="238" t="e">
        <f t="shared" si="8"/>
        <v>#DIV/0!</v>
      </c>
      <c r="BB17" s="238" t="e">
        <f t="shared" si="9"/>
        <v>#DIV/0!</v>
      </c>
      <c r="BC17" s="238" t="e">
        <f t="shared" si="10"/>
        <v>#DIV/0!</v>
      </c>
      <c r="BD17" s="239" t="e">
        <f t="shared" si="11"/>
        <v>#DIV/0!</v>
      </c>
      <c r="BF17" s="220">
        <f t="shared" si="12"/>
        <v>0</v>
      </c>
      <c r="BG17" s="221">
        <f t="shared" si="13"/>
        <v>0</v>
      </c>
      <c r="BH17" s="221">
        <f t="shared" si="14"/>
        <v>0</v>
      </c>
      <c r="BI17" s="221">
        <f t="shared" si="15"/>
        <v>0</v>
      </c>
      <c r="BJ17" s="221">
        <f t="shared" si="16"/>
        <v>0</v>
      </c>
      <c r="BK17" s="221">
        <f t="shared" si="17"/>
        <v>0</v>
      </c>
      <c r="BL17" s="221">
        <f t="shared" si="18"/>
        <v>0</v>
      </c>
      <c r="BM17" s="221">
        <f t="shared" si="19"/>
        <v>0</v>
      </c>
      <c r="BN17" s="221">
        <f t="shared" si="20"/>
        <v>0</v>
      </c>
      <c r="BO17" s="221">
        <f t="shared" si="21"/>
        <v>0</v>
      </c>
      <c r="BP17" s="221">
        <f t="shared" si="22"/>
        <v>0</v>
      </c>
      <c r="BQ17" s="221" t="e">
        <f t="shared" si="23"/>
        <v>#DIV/0!</v>
      </c>
      <c r="BR17" s="221">
        <f t="shared" si="24"/>
        <v>30</v>
      </c>
      <c r="BS17" s="222" t="e">
        <f t="shared" si="25"/>
        <v>#DIV/0!</v>
      </c>
    </row>
    <row r="18" spans="1:72" s="153" customFormat="1" ht="15" customHeight="1">
      <c r="A18" s="198"/>
      <c r="B18" s="199"/>
      <c r="C18" s="200"/>
      <c r="D18" s="199"/>
      <c r="E18" s="200"/>
      <c r="F18" s="201"/>
      <c r="G18" s="202"/>
      <c r="H18" s="203"/>
      <c r="I18" s="204"/>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5"/>
      <c r="AM18" s="159"/>
      <c r="AN18" s="207">
        <f t="shared" si="1"/>
        <v>0</v>
      </c>
      <c r="AO18" s="208">
        <f t="shared" si="1"/>
        <v>0</v>
      </c>
      <c r="AP18" s="209">
        <f t="shared" si="1"/>
        <v>0</v>
      </c>
      <c r="AQ18" s="208">
        <f t="shared" si="1"/>
        <v>0</v>
      </c>
      <c r="AR18" s="209">
        <f t="shared" si="1"/>
        <v>0</v>
      </c>
      <c r="AS18" s="240" t="e">
        <f t="shared" si="2"/>
        <v>#DIV/0!</v>
      </c>
      <c r="AT18" s="203" t="e">
        <f t="shared" ref="AT18:AT38" si="26">1000/62.01*(AA18-AB18)*20/H18</f>
        <v>#DIV/0!</v>
      </c>
      <c r="AU18" s="203" t="e">
        <f t="shared" ref="AU18:AU38" si="27">1000/35.45*(AC18-AD18+AI18-AJ18)*20/H18</f>
        <v>#DIV/0!</v>
      </c>
      <c r="AV18" s="203" t="e">
        <f t="shared" si="3"/>
        <v>#DIV/0!</v>
      </c>
      <c r="AW18" s="203" t="e">
        <f t="shared" ref="AW18:AW24" si="28">1000/96.06*(I18-J18)*40/H18</f>
        <v>#DIV/0!</v>
      </c>
      <c r="AX18" s="203" t="e">
        <f t="shared" ref="AX18:AX24" si="29">1000/62.01*(K18-L18)*40/H18</f>
        <v>#DIV/0!</v>
      </c>
      <c r="AY18" s="203" t="e">
        <f t="shared" ref="AY18:AY24" si="30">1000/35.45*(M18-N18)*40/H18</f>
        <v>#DIV/0!</v>
      </c>
      <c r="AZ18" s="241" t="e">
        <f t="shared" ref="AZ18:AZ24" si="31">1000/18.04*(O18-P18)*40/H18</f>
        <v>#DIV/0!</v>
      </c>
      <c r="BA18" s="241" t="e">
        <f t="shared" ref="BA18:BA24" si="32">1000/22.99*(Q18-R18)*40/H18</f>
        <v>#DIV/0!</v>
      </c>
      <c r="BB18" s="241" t="e">
        <f t="shared" ref="BB18:BB24" si="33">1000/39.1*(S18-T18)*40/H18</f>
        <v>#DIV/0!</v>
      </c>
      <c r="BC18" s="241" t="e">
        <f t="shared" ref="BC18:BC24" si="34">1000/24.31*(U18-V18)*40/H18</f>
        <v>#DIV/0!</v>
      </c>
      <c r="BD18" s="242" t="e">
        <f t="shared" ref="BD18:BD24" si="35">1000/40*(W18-X18)*40/H18</f>
        <v>#DIV/0!</v>
      </c>
      <c r="BF18" s="243">
        <f t="shared" si="12"/>
        <v>0</v>
      </c>
      <c r="BG18" s="244">
        <f t="shared" si="13"/>
        <v>0</v>
      </c>
      <c r="BH18" s="244">
        <f t="shared" si="14"/>
        <v>0</v>
      </c>
      <c r="BI18" s="244">
        <f t="shared" si="15"/>
        <v>0</v>
      </c>
      <c r="BJ18" s="244">
        <f t="shared" si="16"/>
        <v>0</v>
      </c>
      <c r="BK18" s="244">
        <f t="shared" si="17"/>
        <v>0</v>
      </c>
      <c r="BL18" s="244">
        <f t="shared" si="18"/>
        <v>0</v>
      </c>
      <c r="BM18" s="244">
        <f t="shared" si="19"/>
        <v>0</v>
      </c>
      <c r="BN18" s="244">
        <f t="shared" si="20"/>
        <v>0</v>
      </c>
      <c r="BO18" s="244">
        <f t="shared" si="21"/>
        <v>0</v>
      </c>
      <c r="BP18" s="244">
        <f t="shared" si="22"/>
        <v>0</v>
      </c>
      <c r="BQ18" s="244" t="e">
        <f t="shared" si="23"/>
        <v>#DIV/0!</v>
      </c>
      <c r="BR18" s="244">
        <f t="shared" si="24"/>
        <v>30</v>
      </c>
      <c r="BS18" s="245" t="e">
        <f t="shared" si="25"/>
        <v>#DIV/0!</v>
      </c>
    </row>
    <row r="19" spans="1:72" s="153" customFormat="1" ht="15" customHeight="1">
      <c r="A19" s="198"/>
      <c r="B19" s="199"/>
      <c r="C19" s="200"/>
      <c r="D19" s="199"/>
      <c r="E19" s="200"/>
      <c r="F19" s="201"/>
      <c r="G19" s="202"/>
      <c r="H19" s="203"/>
      <c r="I19" s="204"/>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5"/>
      <c r="AM19" s="159"/>
      <c r="AN19" s="207">
        <f t="shared" si="1"/>
        <v>0</v>
      </c>
      <c r="AO19" s="208">
        <f t="shared" si="1"/>
        <v>0</v>
      </c>
      <c r="AP19" s="209">
        <f t="shared" si="1"/>
        <v>0</v>
      </c>
      <c r="AQ19" s="208">
        <f t="shared" si="1"/>
        <v>0</v>
      </c>
      <c r="AR19" s="209">
        <f t="shared" si="1"/>
        <v>0</v>
      </c>
      <c r="AS19" s="240" t="e">
        <f t="shared" si="2"/>
        <v>#DIV/0!</v>
      </c>
      <c r="AT19" s="203" t="e">
        <f t="shared" si="26"/>
        <v>#DIV/0!</v>
      </c>
      <c r="AU19" s="203" t="e">
        <f t="shared" si="27"/>
        <v>#DIV/0!</v>
      </c>
      <c r="AV19" s="203" t="e">
        <f t="shared" si="3"/>
        <v>#DIV/0!</v>
      </c>
      <c r="AW19" s="203" t="e">
        <f t="shared" si="28"/>
        <v>#DIV/0!</v>
      </c>
      <c r="AX19" s="203" t="e">
        <f t="shared" si="29"/>
        <v>#DIV/0!</v>
      </c>
      <c r="AY19" s="203" t="e">
        <f t="shared" si="30"/>
        <v>#DIV/0!</v>
      </c>
      <c r="AZ19" s="241" t="e">
        <f t="shared" si="31"/>
        <v>#DIV/0!</v>
      </c>
      <c r="BA19" s="241" t="e">
        <f t="shared" si="32"/>
        <v>#DIV/0!</v>
      </c>
      <c r="BB19" s="241" t="e">
        <f t="shared" si="33"/>
        <v>#DIV/0!</v>
      </c>
      <c r="BC19" s="241" t="e">
        <f t="shared" si="34"/>
        <v>#DIV/0!</v>
      </c>
      <c r="BD19" s="242" t="e">
        <f t="shared" si="35"/>
        <v>#DIV/0!</v>
      </c>
      <c r="BF19" s="220">
        <f t="shared" si="12"/>
        <v>0</v>
      </c>
      <c r="BG19" s="221">
        <f t="shared" si="13"/>
        <v>0</v>
      </c>
      <c r="BH19" s="221">
        <f t="shared" si="14"/>
        <v>0</v>
      </c>
      <c r="BI19" s="221">
        <f t="shared" si="15"/>
        <v>0</v>
      </c>
      <c r="BJ19" s="221">
        <f t="shared" si="16"/>
        <v>0</v>
      </c>
      <c r="BK19" s="221">
        <f t="shared" si="17"/>
        <v>0</v>
      </c>
      <c r="BL19" s="221">
        <f t="shared" si="18"/>
        <v>0</v>
      </c>
      <c r="BM19" s="221">
        <f t="shared" si="19"/>
        <v>0</v>
      </c>
      <c r="BN19" s="221">
        <f t="shared" si="20"/>
        <v>0</v>
      </c>
      <c r="BO19" s="221">
        <f t="shared" si="21"/>
        <v>0</v>
      </c>
      <c r="BP19" s="221">
        <f t="shared" si="22"/>
        <v>0</v>
      </c>
      <c r="BQ19" s="221" t="e">
        <f t="shared" si="23"/>
        <v>#DIV/0!</v>
      </c>
      <c r="BR19" s="221">
        <f t="shared" si="24"/>
        <v>30</v>
      </c>
      <c r="BS19" s="222" t="e">
        <f t="shared" si="25"/>
        <v>#DIV/0!</v>
      </c>
    </row>
    <row r="20" spans="1:72" s="153" customFormat="1" ht="15" customHeight="1">
      <c r="A20" s="198"/>
      <c r="B20" s="199"/>
      <c r="C20" s="200"/>
      <c r="D20" s="199"/>
      <c r="E20" s="200"/>
      <c r="F20" s="201"/>
      <c r="G20" s="202"/>
      <c r="H20" s="203"/>
      <c r="I20" s="204"/>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5"/>
      <c r="AM20" s="159"/>
      <c r="AN20" s="207">
        <f t="shared" si="1"/>
        <v>0</v>
      </c>
      <c r="AO20" s="208">
        <f t="shared" si="1"/>
        <v>0</v>
      </c>
      <c r="AP20" s="209">
        <f t="shared" si="1"/>
        <v>0</v>
      </c>
      <c r="AQ20" s="208">
        <f t="shared" si="1"/>
        <v>0</v>
      </c>
      <c r="AR20" s="209">
        <f t="shared" si="1"/>
        <v>0</v>
      </c>
      <c r="AS20" s="240" t="e">
        <f t="shared" si="2"/>
        <v>#DIV/0!</v>
      </c>
      <c r="AT20" s="203" t="e">
        <f t="shared" si="26"/>
        <v>#DIV/0!</v>
      </c>
      <c r="AU20" s="203" t="e">
        <f t="shared" si="27"/>
        <v>#DIV/0!</v>
      </c>
      <c r="AV20" s="203" t="e">
        <f t="shared" si="3"/>
        <v>#DIV/0!</v>
      </c>
      <c r="AW20" s="203" t="e">
        <f t="shared" si="28"/>
        <v>#DIV/0!</v>
      </c>
      <c r="AX20" s="203" t="e">
        <f t="shared" si="29"/>
        <v>#DIV/0!</v>
      </c>
      <c r="AY20" s="203" t="e">
        <f t="shared" si="30"/>
        <v>#DIV/0!</v>
      </c>
      <c r="AZ20" s="241" t="e">
        <f t="shared" si="31"/>
        <v>#DIV/0!</v>
      </c>
      <c r="BA20" s="241" t="e">
        <f t="shared" si="32"/>
        <v>#DIV/0!</v>
      </c>
      <c r="BB20" s="241" t="e">
        <f t="shared" si="33"/>
        <v>#DIV/0!</v>
      </c>
      <c r="BC20" s="241" t="e">
        <f t="shared" si="34"/>
        <v>#DIV/0!</v>
      </c>
      <c r="BD20" s="242" t="e">
        <f t="shared" si="35"/>
        <v>#DIV/0!</v>
      </c>
      <c r="BF20" s="220">
        <f t="shared" si="12"/>
        <v>0</v>
      </c>
      <c r="BG20" s="221">
        <f t="shared" si="13"/>
        <v>0</v>
      </c>
      <c r="BH20" s="221">
        <f t="shared" si="14"/>
        <v>0</v>
      </c>
      <c r="BI20" s="221">
        <f t="shared" si="15"/>
        <v>0</v>
      </c>
      <c r="BJ20" s="221">
        <f t="shared" si="16"/>
        <v>0</v>
      </c>
      <c r="BK20" s="221">
        <f t="shared" si="17"/>
        <v>0</v>
      </c>
      <c r="BL20" s="221">
        <f t="shared" si="18"/>
        <v>0</v>
      </c>
      <c r="BM20" s="221">
        <f t="shared" si="19"/>
        <v>0</v>
      </c>
      <c r="BN20" s="221">
        <f t="shared" si="20"/>
        <v>0</v>
      </c>
      <c r="BO20" s="221">
        <f t="shared" si="21"/>
        <v>0</v>
      </c>
      <c r="BP20" s="221">
        <f t="shared" si="22"/>
        <v>0</v>
      </c>
      <c r="BQ20" s="221" t="e">
        <f t="shared" si="23"/>
        <v>#DIV/0!</v>
      </c>
      <c r="BR20" s="221">
        <f t="shared" si="24"/>
        <v>30</v>
      </c>
      <c r="BS20" s="222" t="e">
        <f t="shared" si="25"/>
        <v>#DIV/0!</v>
      </c>
    </row>
    <row r="21" spans="1:72" s="153" customFormat="1" ht="15" customHeight="1">
      <c r="A21" s="198"/>
      <c r="B21" s="199"/>
      <c r="C21" s="200"/>
      <c r="D21" s="199"/>
      <c r="E21" s="200"/>
      <c r="F21" s="201"/>
      <c r="G21" s="202"/>
      <c r="H21" s="203"/>
      <c r="I21" s="204"/>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5"/>
      <c r="AM21" s="159"/>
      <c r="AN21" s="207">
        <f t="shared" si="1"/>
        <v>0</v>
      </c>
      <c r="AO21" s="208">
        <f t="shared" si="1"/>
        <v>0</v>
      </c>
      <c r="AP21" s="209">
        <f t="shared" si="1"/>
        <v>0</v>
      </c>
      <c r="AQ21" s="208">
        <f t="shared" si="1"/>
        <v>0</v>
      </c>
      <c r="AR21" s="209">
        <f t="shared" si="1"/>
        <v>0</v>
      </c>
      <c r="AS21" s="240" t="e">
        <f t="shared" si="2"/>
        <v>#DIV/0!</v>
      </c>
      <c r="AT21" s="203" t="e">
        <f t="shared" si="26"/>
        <v>#DIV/0!</v>
      </c>
      <c r="AU21" s="203" t="e">
        <f t="shared" si="27"/>
        <v>#DIV/0!</v>
      </c>
      <c r="AV21" s="203" t="e">
        <f t="shared" si="3"/>
        <v>#DIV/0!</v>
      </c>
      <c r="AW21" s="203" t="e">
        <f t="shared" si="28"/>
        <v>#DIV/0!</v>
      </c>
      <c r="AX21" s="203" t="e">
        <f t="shared" si="29"/>
        <v>#DIV/0!</v>
      </c>
      <c r="AY21" s="203" t="e">
        <f t="shared" si="30"/>
        <v>#DIV/0!</v>
      </c>
      <c r="AZ21" s="241" t="e">
        <f t="shared" si="31"/>
        <v>#DIV/0!</v>
      </c>
      <c r="BA21" s="241" t="e">
        <f t="shared" si="32"/>
        <v>#DIV/0!</v>
      </c>
      <c r="BB21" s="241" t="e">
        <f t="shared" si="33"/>
        <v>#DIV/0!</v>
      </c>
      <c r="BC21" s="241" t="e">
        <f t="shared" si="34"/>
        <v>#DIV/0!</v>
      </c>
      <c r="BD21" s="242" t="e">
        <f t="shared" si="35"/>
        <v>#DIV/0!</v>
      </c>
      <c r="BF21" s="220">
        <f t="shared" si="12"/>
        <v>0</v>
      </c>
      <c r="BG21" s="221">
        <f t="shared" si="13"/>
        <v>0</v>
      </c>
      <c r="BH21" s="221">
        <f t="shared" si="14"/>
        <v>0</v>
      </c>
      <c r="BI21" s="221">
        <f t="shared" si="15"/>
        <v>0</v>
      </c>
      <c r="BJ21" s="221">
        <f t="shared" si="16"/>
        <v>0</v>
      </c>
      <c r="BK21" s="221">
        <f t="shared" si="17"/>
        <v>0</v>
      </c>
      <c r="BL21" s="221">
        <f t="shared" si="18"/>
        <v>0</v>
      </c>
      <c r="BM21" s="221">
        <f t="shared" si="19"/>
        <v>0</v>
      </c>
      <c r="BN21" s="221">
        <f t="shared" si="20"/>
        <v>0</v>
      </c>
      <c r="BO21" s="221">
        <f t="shared" si="21"/>
        <v>0</v>
      </c>
      <c r="BP21" s="221">
        <f t="shared" si="22"/>
        <v>0</v>
      </c>
      <c r="BQ21" s="221" t="e">
        <f t="shared" si="23"/>
        <v>#DIV/0!</v>
      </c>
      <c r="BR21" s="221">
        <f t="shared" si="24"/>
        <v>30</v>
      </c>
      <c r="BS21" s="222" t="e">
        <f t="shared" si="25"/>
        <v>#DIV/0!</v>
      </c>
    </row>
    <row r="22" spans="1:72" s="153" customFormat="1" ht="15" customHeight="1">
      <c r="A22" s="198"/>
      <c r="B22" s="199"/>
      <c r="C22" s="200"/>
      <c r="D22" s="199"/>
      <c r="E22" s="200"/>
      <c r="F22" s="201"/>
      <c r="G22" s="202"/>
      <c r="H22" s="203"/>
      <c r="I22" s="204"/>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5"/>
      <c r="AM22" s="159"/>
      <c r="AN22" s="207">
        <f t="shared" si="1"/>
        <v>0</v>
      </c>
      <c r="AO22" s="208">
        <f t="shared" si="1"/>
        <v>0</v>
      </c>
      <c r="AP22" s="209">
        <f t="shared" si="1"/>
        <v>0</v>
      </c>
      <c r="AQ22" s="208">
        <f t="shared" si="1"/>
        <v>0</v>
      </c>
      <c r="AR22" s="209">
        <f t="shared" si="1"/>
        <v>0</v>
      </c>
      <c r="AS22" s="240" t="e">
        <f t="shared" si="2"/>
        <v>#DIV/0!</v>
      </c>
      <c r="AT22" s="203" t="e">
        <f t="shared" si="26"/>
        <v>#DIV/0!</v>
      </c>
      <c r="AU22" s="203" t="e">
        <f t="shared" si="27"/>
        <v>#DIV/0!</v>
      </c>
      <c r="AV22" s="203" t="e">
        <f t="shared" si="3"/>
        <v>#DIV/0!</v>
      </c>
      <c r="AW22" s="203" t="e">
        <f t="shared" si="28"/>
        <v>#DIV/0!</v>
      </c>
      <c r="AX22" s="203" t="e">
        <f t="shared" si="29"/>
        <v>#DIV/0!</v>
      </c>
      <c r="AY22" s="203" t="e">
        <f t="shared" si="30"/>
        <v>#DIV/0!</v>
      </c>
      <c r="AZ22" s="241" t="e">
        <f t="shared" si="31"/>
        <v>#DIV/0!</v>
      </c>
      <c r="BA22" s="241" t="e">
        <f t="shared" si="32"/>
        <v>#DIV/0!</v>
      </c>
      <c r="BB22" s="241" t="e">
        <f t="shared" si="33"/>
        <v>#DIV/0!</v>
      </c>
      <c r="BC22" s="241" t="e">
        <f t="shared" si="34"/>
        <v>#DIV/0!</v>
      </c>
      <c r="BD22" s="242" t="e">
        <f t="shared" si="35"/>
        <v>#DIV/0!</v>
      </c>
      <c r="BF22" s="220">
        <f t="shared" si="12"/>
        <v>0</v>
      </c>
      <c r="BG22" s="221">
        <f t="shared" si="13"/>
        <v>0</v>
      </c>
      <c r="BH22" s="221">
        <f t="shared" si="14"/>
        <v>0</v>
      </c>
      <c r="BI22" s="221">
        <f t="shared" si="15"/>
        <v>0</v>
      </c>
      <c r="BJ22" s="221">
        <f t="shared" si="16"/>
        <v>0</v>
      </c>
      <c r="BK22" s="221">
        <f t="shared" si="17"/>
        <v>0</v>
      </c>
      <c r="BL22" s="221">
        <f t="shared" si="18"/>
        <v>0</v>
      </c>
      <c r="BM22" s="221">
        <f t="shared" si="19"/>
        <v>0</v>
      </c>
      <c r="BN22" s="221">
        <f t="shared" si="20"/>
        <v>0</v>
      </c>
      <c r="BO22" s="221">
        <f t="shared" si="21"/>
        <v>0</v>
      </c>
      <c r="BP22" s="221">
        <f t="shared" si="22"/>
        <v>0</v>
      </c>
      <c r="BQ22" s="221" t="e">
        <f t="shared" si="23"/>
        <v>#DIV/0!</v>
      </c>
      <c r="BR22" s="221">
        <f t="shared" si="24"/>
        <v>30</v>
      </c>
      <c r="BS22" s="222" t="e">
        <f t="shared" si="25"/>
        <v>#DIV/0!</v>
      </c>
    </row>
    <row r="23" spans="1:72" s="153" customFormat="1" ht="15" customHeight="1">
      <c r="A23" s="198"/>
      <c r="B23" s="199"/>
      <c r="C23" s="200"/>
      <c r="D23" s="199"/>
      <c r="E23" s="200"/>
      <c r="F23" s="201"/>
      <c r="G23" s="202"/>
      <c r="H23" s="203"/>
      <c r="I23" s="204"/>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5"/>
      <c r="AM23" s="159"/>
      <c r="AN23" s="207">
        <f t="shared" si="1"/>
        <v>0</v>
      </c>
      <c r="AO23" s="208">
        <f t="shared" si="1"/>
        <v>0</v>
      </c>
      <c r="AP23" s="209">
        <f t="shared" si="1"/>
        <v>0</v>
      </c>
      <c r="AQ23" s="208">
        <f t="shared" si="1"/>
        <v>0</v>
      </c>
      <c r="AR23" s="209">
        <f t="shared" si="1"/>
        <v>0</v>
      </c>
      <c r="AS23" s="240" t="e">
        <f t="shared" si="2"/>
        <v>#DIV/0!</v>
      </c>
      <c r="AT23" s="203" t="e">
        <f t="shared" si="26"/>
        <v>#DIV/0!</v>
      </c>
      <c r="AU23" s="203" t="e">
        <f t="shared" si="27"/>
        <v>#DIV/0!</v>
      </c>
      <c r="AV23" s="203" t="e">
        <f t="shared" si="3"/>
        <v>#DIV/0!</v>
      </c>
      <c r="AW23" s="203" t="e">
        <f t="shared" si="28"/>
        <v>#DIV/0!</v>
      </c>
      <c r="AX23" s="203" t="e">
        <f t="shared" si="29"/>
        <v>#DIV/0!</v>
      </c>
      <c r="AY23" s="203" t="e">
        <f t="shared" si="30"/>
        <v>#DIV/0!</v>
      </c>
      <c r="AZ23" s="241" t="e">
        <f t="shared" si="31"/>
        <v>#DIV/0!</v>
      </c>
      <c r="BA23" s="241" t="e">
        <f t="shared" si="32"/>
        <v>#DIV/0!</v>
      </c>
      <c r="BB23" s="241" t="e">
        <f t="shared" si="33"/>
        <v>#DIV/0!</v>
      </c>
      <c r="BC23" s="241" t="e">
        <f t="shared" si="34"/>
        <v>#DIV/0!</v>
      </c>
      <c r="BD23" s="242" t="e">
        <f t="shared" si="35"/>
        <v>#DIV/0!</v>
      </c>
      <c r="BF23" s="220">
        <f t="shared" si="12"/>
        <v>0</v>
      </c>
      <c r="BG23" s="221">
        <f t="shared" si="13"/>
        <v>0</v>
      </c>
      <c r="BH23" s="221">
        <f t="shared" si="14"/>
        <v>0</v>
      </c>
      <c r="BI23" s="221">
        <f t="shared" si="15"/>
        <v>0</v>
      </c>
      <c r="BJ23" s="221">
        <f t="shared" si="16"/>
        <v>0</v>
      </c>
      <c r="BK23" s="221">
        <f t="shared" si="17"/>
        <v>0</v>
      </c>
      <c r="BL23" s="221">
        <f t="shared" si="18"/>
        <v>0</v>
      </c>
      <c r="BM23" s="221">
        <f t="shared" si="19"/>
        <v>0</v>
      </c>
      <c r="BN23" s="221">
        <f t="shared" si="20"/>
        <v>0</v>
      </c>
      <c r="BO23" s="221">
        <f t="shared" si="21"/>
        <v>0</v>
      </c>
      <c r="BP23" s="221">
        <f t="shared" si="22"/>
        <v>0</v>
      </c>
      <c r="BQ23" s="221" t="e">
        <f t="shared" si="23"/>
        <v>#DIV/0!</v>
      </c>
      <c r="BR23" s="221">
        <f t="shared" si="24"/>
        <v>30</v>
      </c>
      <c r="BS23" s="222" t="e">
        <f t="shared" si="25"/>
        <v>#DIV/0!</v>
      </c>
    </row>
    <row r="24" spans="1:72" s="158" customFormat="1" ht="15" customHeight="1" thickBot="1">
      <c r="A24" s="223"/>
      <c r="B24" s="224"/>
      <c r="C24" s="225"/>
      <c r="D24" s="224"/>
      <c r="E24" s="225"/>
      <c r="F24" s="226"/>
      <c r="G24" s="227"/>
      <c r="H24" s="228"/>
      <c r="I24" s="229"/>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30"/>
      <c r="AM24" s="246"/>
      <c r="AN24" s="231">
        <f t="shared" si="1"/>
        <v>0</v>
      </c>
      <c r="AO24" s="232">
        <f t="shared" si="1"/>
        <v>0</v>
      </c>
      <c r="AP24" s="233">
        <f t="shared" si="1"/>
        <v>0</v>
      </c>
      <c r="AQ24" s="232">
        <f t="shared" si="1"/>
        <v>0</v>
      </c>
      <c r="AR24" s="233">
        <f t="shared" si="1"/>
        <v>0</v>
      </c>
      <c r="AS24" s="247" t="e">
        <f t="shared" si="2"/>
        <v>#DIV/0!</v>
      </c>
      <c r="AT24" s="248" t="e">
        <f t="shared" si="26"/>
        <v>#DIV/0!</v>
      </c>
      <c r="AU24" s="248" t="e">
        <f t="shared" si="27"/>
        <v>#DIV/0!</v>
      </c>
      <c r="AV24" s="248" t="e">
        <f t="shared" si="3"/>
        <v>#DIV/0!</v>
      </c>
      <c r="AW24" s="248" t="e">
        <f t="shared" si="28"/>
        <v>#DIV/0!</v>
      </c>
      <c r="AX24" s="248" t="e">
        <f t="shared" si="29"/>
        <v>#DIV/0!</v>
      </c>
      <c r="AY24" s="248" t="e">
        <f t="shared" si="30"/>
        <v>#DIV/0!</v>
      </c>
      <c r="AZ24" s="249" t="e">
        <f t="shared" si="31"/>
        <v>#DIV/0!</v>
      </c>
      <c r="BA24" s="249" t="e">
        <f t="shared" si="32"/>
        <v>#DIV/0!</v>
      </c>
      <c r="BB24" s="249" t="e">
        <f t="shared" si="33"/>
        <v>#DIV/0!</v>
      </c>
      <c r="BC24" s="249" t="e">
        <f t="shared" si="34"/>
        <v>#DIV/0!</v>
      </c>
      <c r="BD24" s="250" t="e">
        <f t="shared" si="35"/>
        <v>#DIV/0!</v>
      </c>
      <c r="BE24" s="251"/>
      <c r="BF24" s="252">
        <f t="shared" si="12"/>
        <v>0</v>
      </c>
      <c r="BG24" s="253">
        <f t="shared" si="13"/>
        <v>0</v>
      </c>
      <c r="BH24" s="253">
        <f t="shared" si="14"/>
        <v>0</v>
      </c>
      <c r="BI24" s="253">
        <f t="shared" si="15"/>
        <v>0</v>
      </c>
      <c r="BJ24" s="253">
        <f t="shared" si="16"/>
        <v>0</v>
      </c>
      <c r="BK24" s="253">
        <f t="shared" si="17"/>
        <v>0</v>
      </c>
      <c r="BL24" s="253">
        <f t="shared" si="18"/>
        <v>0</v>
      </c>
      <c r="BM24" s="253">
        <f t="shared" si="19"/>
        <v>0</v>
      </c>
      <c r="BN24" s="253">
        <f t="shared" si="20"/>
        <v>0</v>
      </c>
      <c r="BO24" s="253">
        <f t="shared" si="21"/>
        <v>0</v>
      </c>
      <c r="BP24" s="253">
        <f t="shared" si="22"/>
        <v>0</v>
      </c>
      <c r="BQ24" s="253" t="e">
        <f t="shared" si="23"/>
        <v>#DIV/0!</v>
      </c>
      <c r="BR24" s="253">
        <f t="shared" si="24"/>
        <v>30</v>
      </c>
      <c r="BS24" s="254" t="e">
        <f t="shared" si="25"/>
        <v>#DIV/0!</v>
      </c>
      <c r="BT24" s="251"/>
    </row>
    <row r="25" spans="1:72" s="153" customFormat="1" ht="15" customHeight="1">
      <c r="A25" s="198"/>
      <c r="B25" s="199"/>
      <c r="C25" s="200"/>
      <c r="D25" s="199"/>
      <c r="E25" s="200"/>
      <c r="F25" s="255"/>
      <c r="G25" s="256"/>
      <c r="H25" s="257"/>
      <c r="I25" s="258"/>
      <c r="J25" s="255"/>
      <c r="K25" s="255"/>
      <c r="L25" s="255"/>
      <c r="M25" s="255"/>
      <c r="N25" s="255"/>
      <c r="O25" s="255"/>
      <c r="P25" s="255"/>
      <c r="Q25" s="255"/>
      <c r="R25" s="255"/>
      <c r="S25" s="255"/>
      <c r="T25" s="255"/>
      <c r="U25" s="255"/>
      <c r="V25" s="255"/>
      <c r="W25" s="255"/>
      <c r="X25" s="255"/>
      <c r="Y25" s="201"/>
      <c r="Z25" s="201"/>
      <c r="AA25" s="201"/>
      <c r="AB25" s="201"/>
      <c r="AC25" s="201"/>
      <c r="AD25" s="201"/>
      <c r="AE25" s="201"/>
      <c r="AF25" s="201"/>
      <c r="AG25" s="201"/>
      <c r="AH25" s="201"/>
      <c r="AI25" s="201"/>
      <c r="AJ25" s="201"/>
      <c r="AK25" s="201"/>
      <c r="AL25" s="205"/>
      <c r="AM25" s="163"/>
      <c r="AN25" s="207">
        <f t="shared" si="1"/>
        <v>0</v>
      </c>
      <c r="AO25" s="208">
        <f t="shared" si="1"/>
        <v>0</v>
      </c>
      <c r="AP25" s="209">
        <f t="shared" si="1"/>
        <v>0</v>
      </c>
      <c r="AQ25" s="208">
        <f t="shared" si="1"/>
        <v>0</v>
      </c>
      <c r="AR25" s="209">
        <f t="shared" si="1"/>
        <v>0</v>
      </c>
      <c r="AS25" s="240" t="e">
        <f t="shared" si="2"/>
        <v>#DIV/0!</v>
      </c>
      <c r="AT25" s="203" t="e">
        <f t="shared" si="26"/>
        <v>#DIV/0!</v>
      </c>
      <c r="AU25" s="203" t="e">
        <f t="shared" si="27"/>
        <v>#DIV/0!</v>
      </c>
      <c r="AV25" s="203" t="e">
        <f t="shared" si="3"/>
        <v>#DIV/0!</v>
      </c>
      <c r="AW25" s="203" t="e">
        <f t="shared" ref="AW25:AW31" si="36">(I25-J25)*20/H25</f>
        <v>#DIV/0!</v>
      </c>
      <c r="AX25" s="203" t="e">
        <f t="shared" ref="AX25:AX31" si="37">(K25-L25)*20/H25</f>
        <v>#DIV/0!</v>
      </c>
      <c r="AY25" s="203" t="e">
        <f t="shared" ref="AY25:AY31" si="38">(M25-N25)*20/H25</f>
        <v>#DIV/0!</v>
      </c>
      <c r="AZ25" s="241" t="e">
        <f t="shared" ref="AZ25:AZ31" si="39">(O25-P25)*20/H25</f>
        <v>#DIV/0!</v>
      </c>
      <c r="BA25" s="241" t="e">
        <f t="shared" ref="BA25:BA31" si="40">(Q25-R25)*20/H25</f>
        <v>#DIV/0!</v>
      </c>
      <c r="BB25" s="241" t="e">
        <f t="shared" ref="BB25:BB31" si="41">(S25-T25)*20/H25</f>
        <v>#DIV/0!</v>
      </c>
      <c r="BC25" s="241" t="e">
        <f t="shared" ref="BC25:BC31" si="42">(U25-V25)*20/H25</f>
        <v>#DIV/0!</v>
      </c>
      <c r="BD25" s="242" t="e">
        <f t="shared" ref="BD25:BD31" si="43">(W25-X25)*20/H25</f>
        <v>#DIV/0!</v>
      </c>
      <c r="BE25" s="259"/>
      <c r="BF25" s="243">
        <f t="shared" si="12"/>
        <v>0</v>
      </c>
      <c r="BG25" s="244">
        <f t="shared" si="13"/>
        <v>0</v>
      </c>
      <c r="BH25" s="244">
        <f t="shared" si="14"/>
        <v>0</v>
      </c>
      <c r="BI25" s="244">
        <f t="shared" si="15"/>
        <v>0</v>
      </c>
      <c r="BJ25" s="244">
        <f t="shared" si="16"/>
        <v>0</v>
      </c>
      <c r="BK25" s="244">
        <f t="shared" si="17"/>
        <v>0</v>
      </c>
      <c r="BL25" s="244">
        <f t="shared" si="18"/>
        <v>0</v>
      </c>
      <c r="BM25" s="244">
        <f t="shared" si="19"/>
        <v>0</v>
      </c>
      <c r="BN25" s="244">
        <f t="shared" si="20"/>
        <v>0</v>
      </c>
      <c r="BO25" s="244">
        <f t="shared" si="21"/>
        <v>0</v>
      </c>
      <c r="BP25" s="244">
        <f t="shared" si="22"/>
        <v>0</v>
      </c>
      <c r="BQ25" s="244" t="e">
        <f t="shared" si="23"/>
        <v>#DIV/0!</v>
      </c>
      <c r="BR25" s="244">
        <f t="shared" si="24"/>
        <v>30</v>
      </c>
      <c r="BS25" s="245" t="e">
        <f t="shared" si="25"/>
        <v>#DIV/0!</v>
      </c>
    </row>
    <row r="26" spans="1:72" s="153" customFormat="1" ht="15" customHeight="1">
      <c r="A26" s="198"/>
      <c r="B26" s="199"/>
      <c r="C26" s="200"/>
      <c r="D26" s="199"/>
      <c r="E26" s="200"/>
      <c r="F26" s="255"/>
      <c r="G26" s="256"/>
      <c r="H26" s="257"/>
      <c r="I26" s="258"/>
      <c r="J26" s="255"/>
      <c r="K26" s="255"/>
      <c r="L26" s="255"/>
      <c r="M26" s="255"/>
      <c r="N26" s="255"/>
      <c r="O26" s="255"/>
      <c r="P26" s="255"/>
      <c r="Q26" s="255"/>
      <c r="R26" s="255"/>
      <c r="S26" s="255"/>
      <c r="T26" s="255"/>
      <c r="U26" s="255"/>
      <c r="V26" s="255"/>
      <c r="W26" s="255"/>
      <c r="X26" s="255"/>
      <c r="Y26" s="201"/>
      <c r="Z26" s="201"/>
      <c r="AA26" s="201"/>
      <c r="AB26" s="201"/>
      <c r="AC26" s="201"/>
      <c r="AD26" s="201"/>
      <c r="AE26" s="201"/>
      <c r="AF26" s="201"/>
      <c r="AG26" s="201"/>
      <c r="AH26" s="201"/>
      <c r="AI26" s="201"/>
      <c r="AJ26" s="201"/>
      <c r="AK26" s="201"/>
      <c r="AL26" s="205"/>
      <c r="AM26" s="159"/>
      <c r="AN26" s="207">
        <f t="shared" si="1"/>
        <v>0</v>
      </c>
      <c r="AO26" s="208">
        <f t="shared" si="1"/>
        <v>0</v>
      </c>
      <c r="AP26" s="209">
        <f t="shared" si="1"/>
        <v>0</v>
      </c>
      <c r="AQ26" s="208">
        <f t="shared" si="1"/>
        <v>0</v>
      </c>
      <c r="AR26" s="209">
        <f t="shared" si="1"/>
        <v>0</v>
      </c>
      <c r="AS26" s="240" t="e">
        <f t="shared" si="2"/>
        <v>#DIV/0!</v>
      </c>
      <c r="AT26" s="203" t="e">
        <f t="shared" si="26"/>
        <v>#DIV/0!</v>
      </c>
      <c r="AU26" s="203" t="e">
        <f t="shared" si="27"/>
        <v>#DIV/0!</v>
      </c>
      <c r="AV26" s="203" t="e">
        <f t="shared" si="3"/>
        <v>#DIV/0!</v>
      </c>
      <c r="AW26" s="203" t="e">
        <f t="shared" si="36"/>
        <v>#DIV/0!</v>
      </c>
      <c r="AX26" s="203" t="e">
        <f t="shared" si="37"/>
        <v>#DIV/0!</v>
      </c>
      <c r="AY26" s="203" t="e">
        <f t="shared" si="38"/>
        <v>#DIV/0!</v>
      </c>
      <c r="AZ26" s="241" t="e">
        <f t="shared" si="39"/>
        <v>#DIV/0!</v>
      </c>
      <c r="BA26" s="241" t="e">
        <f t="shared" si="40"/>
        <v>#DIV/0!</v>
      </c>
      <c r="BB26" s="241" t="e">
        <f t="shared" si="41"/>
        <v>#DIV/0!</v>
      </c>
      <c r="BC26" s="241" t="e">
        <f t="shared" si="42"/>
        <v>#DIV/0!</v>
      </c>
      <c r="BD26" s="242" t="e">
        <f t="shared" si="43"/>
        <v>#DIV/0!</v>
      </c>
      <c r="BE26" s="259"/>
      <c r="BF26" s="220">
        <f t="shared" si="12"/>
        <v>0</v>
      </c>
      <c r="BG26" s="221">
        <f t="shared" si="13"/>
        <v>0</v>
      </c>
      <c r="BH26" s="221">
        <f t="shared" si="14"/>
        <v>0</v>
      </c>
      <c r="BI26" s="221">
        <f t="shared" si="15"/>
        <v>0</v>
      </c>
      <c r="BJ26" s="221">
        <f t="shared" si="16"/>
        <v>0</v>
      </c>
      <c r="BK26" s="221">
        <f t="shared" si="17"/>
        <v>0</v>
      </c>
      <c r="BL26" s="221">
        <f t="shared" si="18"/>
        <v>0</v>
      </c>
      <c r="BM26" s="221">
        <f t="shared" si="19"/>
        <v>0</v>
      </c>
      <c r="BN26" s="221">
        <f t="shared" si="20"/>
        <v>0</v>
      </c>
      <c r="BO26" s="221">
        <f t="shared" si="21"/>
        <v>0</v>
      </c>
      <c r="BP26" s="221">
        <f t="shared" si="22"/>
        <v>0</v>
      </c>
      <c r="BQ26" s="221" t="e">
        <f t="shared" si="23"/>
        <v>#DIV/0!</v>
      </c>
      <c r="BR26" s="221">
        <f t="shared" si="24"/>
        <v>30</v>
      </c>
      <c r="BS26" s="222" t="e">
        <f t="shared" si="25"/>
        <v>#DIV/0!</v>
      </c>
    </row>
    <row r="27" spans="1:72" s="153" customFormat="1" ht="15" customHeight="1">
      <c r="A27" s="198"/>
      <c r="B27" s="199"/>
      <c r="C27" s="200"/>
      <c r="D27" s="199"/>
      <c r="E27" s="200"/>
      <c r="F27" s="255"/>
      <c r="G27" s="256"/>
      <c r="H27" s="257"/>
      <c r="I27" s="258"/>
      <c r="J27" s="255"/>
      <c r="K27" s="255"/>
      <c r="L27" s="255"/>
      <c r="M27" s="255"/>
      <c r="N27" s="255"/>
      <c r="O27" s="255"/>
      <c r="P27" s="255"/>
      <c r="Q27" s="255"/>
      <c r="R27" s="255"/>
      <c r="S27" s="255"/>
      <c r="T27" s="255"/>
      <c r="U27" s="255"/>
      <c r="V27" s="255"/>
      <c r="W27" s="255"/>
      <c r="X27" s="255"/>
      <c r="Y27" s="201"/>
      <c r="Z27" s="201"/>
      <c r="AA27" s="201"/>
      <c r="AB27" s="201"/>
      <c r="AC27" s="201"/>
      <c r="AD27" s="201"/>
      <c r="AE27" s="201"/>
      <c r="AF27" s="201"/>
      <c r="AG27" s="201"/>
      <c r="AH27" s="201"/>
      <c r="AI27" s="201"/>
      <c r="AJ27" s="201"/>
      <c r="AK27" s="201"/>
      <c r="AL27" s="205"/>
      <c r="AM27" s="159"/>
      <c r="AN27" s="207">
        <f t="shared" si="1"/>
        <v>0</v>
      </c>
      <c r="AO27" s="208">
        <f t="shared" si="1"/>
        <v>0</v>
      </c>
      <c r="AP27" s="209">
        <f t="shared" si="1"/>
        <v>0</v>
      </c>
      <c r="AQ27" s="208">
        <f t="shared" si="1"/>
        <v>0</v>
      </c>
      <c r="AR27" s="209">
        <f t="shared" si="1"/>
        <v>0</v>
      </c>
      <c r="AS27" s="240" t="e">
        <f t="shared" si="2"/>
        <v>#DIV/0!</v>
      </c>
      <c r="AT27" s="203" t="e">
        <f t="shared" si="26"/>
        <v>#DIV/0!</v>
      </c>
      <c r="AU27" s="203" t="e">
        <f t="shared" si="27"/>
        <v>#DIV/0!</v>
      </c>
      <c r="AV27" s="203" t="e">
        <f t="shared" si="3"/>
        <v>#DIV/0!</v>
      </c>
      <c r="AW27" s="203" t="e">
        <f t="shared" si="36"/>
        <v>#DIV/0!</v>
      </c>
      <c r="AX27" s="203" t="e">
        <f t="shared" si="37"/>
        <v>#DIV/0!</v>
      </c>
      <c r="AY27" s="203" t="e">
        <f t="shared" si="38"/>
        <v>#DIV/0!</v>
      </c>
      <c r="AZ27" s="241" t="e">
        <f t="shared" si="39"/>
        <v>#DIV/0!</v>
      </c>
      <c r="BA27" s="241" t="e">
        <f t="shared" si="40"/>
        <v>#DIV/0!</v>
      </c>
      <c r="BB27" s="241" t="e">
        <f t="shared" si="41"/>
        <v>#DIV/0!</v>
      </c>
      <c r="BC27" s="241" t="e">
        <f t="shared" si="42"/>
        <v>#DIV/0!</v>
      </c>
      <c r="BD27" s="242" t="e">
        <f t="shared" si="43"/>
        <v>#DIV/0!</v>
      </c>
      <c r="BE27" s="259"/>
      <c r="BF27" s="220">
        <f t="shared" si="12"/>
        <v>0</v>
      </c>
      <c r="BG27" s="221">
        <f t="shared" si="13"/>
        <v>0</v>
      </c>
      <c r="BH27" s="221">
        <f t="shared" si="14"/>
        <v>0</v>
      </c>
      <c r="BI27" s="221">
        <f t="shared" si="15"/>
        <v>0</v>
      </c>
      <c r="BJ27" s="221">
        <f t="shared" si="16"/>
        <v>0</v>
      </c>
      <c r="BK27" s="221">
        <f t="shared" si="17"/>
        <v>0</v>
      </c>
      <c r="BL27" s="221">
        <f t="shared" si="18"/>
        <v>0</v>
      </c>
      <c r="BM27" s="221">
        <f t="shared" si="19"/>
        <v>0</v>
      </c>
      <c r="BN27" s="221">
        <f t="shared" si="20"/>
        <v>0</v>
      </c>
      <c r="BO27" s="221">
        <f t="shared" si="21"/>
        <v>0</v>
      </c>
      <c r="BP27" s="221">
        <f t="shared" si="22"/>
        <v>0</v>
      </c>
      <c r="BQ27" s="221" t="e">
        <f t="shared" si="23"/>
        <v>#DIV/0!</v>
      </c>
      <c r="BR27" s="221">
        <f t="shared" si="24"/>
        <v>30</v>
      </c>
      <c r="BS27" s="222" t="e">
        <f t="shared" si="25"/>
        <v>#DIV/0!</v>
      </c>
    </row>
    <row r="28" spans="1:72" s="153" customFormat="1" ht="15" customHeight="1">
      <c r="A28" s="198"/>
      <c r="B28" s="199"/>
      <c r="C28" s="200"/>
      <c r="D28" s="199"/>
      <c r="E28" s="200"/>
      <c r="F28" s="255"/>
      <c r="G28" s="256"/>
      <c r="H28" s="257"/>
      <c r="I28" s="258"/>
      <c r="J28" s="255"/>
      <c r="K28" s="255"/>
      <c r="L28" s="255"/>
      <c r="M28" s="255"/>
      <c r="N28" s="255"/>
      <c r="O28" s="255"/>
      <c r="P28" s="255"/>
      <c r="Q28" s="255"/>
      <c r="R28" s="255"/>
      <c r="S28" s="255"/>
      <c r="T28" s="255"/>
      <c r="U28" s="255"/>
      <c r="V28" s="255"/>
      <c r="W28" s="255"/>
      <c r="X28" s="255"/>
      <c r="Y28" s="201"/>
      <c r="Z28" s="201"/>
      <c r="AA28" s="201"/>
      <c r="AB28" s="201"/>
      <c r="AC28" s="201"/>
      <c r="AD28" s="201"/>
      <c r="AE28" s="201"/>
      <c r="AF28" s="201"/>
      <c r="AG28" s="201"/>
      <c r="AH28" s="201"/>
      <c r="AI28" s="201"/>
      <c r="AJ28" s="201"/>
      <c r="AK28" s="201"/>
      <c r="AL28" s="205"/>
      <c r="AM28" s="159"/>
      <c r="AN28" s="207">
        <f t="shared" si="1"/>
        <v>0</v>
      </c>
      <c r="AO28" s="208">
        <f t="shared" si="1"/>
        <v>0</v>
      </c>
      <c r="AP28" s="209">
        <f t="shared" si="1"/>
        <v>0</v>
      </c>
      <c r="AQ28" s="208">
        <f t="shared" si="1"/>
        <v>0</v>
      </c>
      <c r="AR28" s="209">
        <f t="shared" si="1"/>
        <v>0</v>
      </c>
      <c r="AS28" s="240" t="e">
        <f t="shared" si="2"/>
        <v>#DIV/0!</v>
      </c>
      <c r="AT28" s="203" t="e">
        <f t="shared" si="26"/>
        <v>#DIV/0!</v>
      </c>
      <c r="AU28" s="203" t="e">
        <f t="shared" si="27"/>
        <v>#DIV/0!</v>
      </c>
      <c r="AV28" s="203" t="e">
        <f t="shared" si="3"/>
        <v>#DIV/0!</v>
      </c>
      <c r="AW28" s="203" t="e">
        <f t="shared" si="36"/>
        <v>#DIV/0!</v>
      </c>
      <c r="AX28" s="203" t="e">
        <f t="shared" si="37"/>
        <v>#DIV/0!</v>
      </c>
      <c r="AY28" s="203" t="e">
        <f t="shared" si="38"/>
        <v>#DIV/0!</v>
      </c>
      <c r="AZ28" s="241" t="e">
        <f t="shared" si="39"/>
        <v>#DIV/0!</v>
      </c>
      <c r="BA28" s="241" t="e">
        <f t="shared" si="40"/>
        <v>#DIV/0!</v>
      </c>
      <c r="BB28" s="241" t="e">
        <f t="shared" si="41"/>
        <v>#DIV/0!</v>
      </c>
      <c r="BC28" s="241" t="e">
        <f t="shared" si="42"/>
        <v>#DIV/0!</v>
      </c>
      <c r="BD28" s="242" t="e">
        <f t="shared" si="43"/>
        <v>#DIV/0!</v>
      </c>
      <c r="BE28" s="259"/>
      <c r="BF28" s="220">
        <f t="shared" si="12"/>
        <v>0</v>
      </c>
      <c r="BG28" s="221">
        <f t="shared" si="13"/>
        <v>0</v>
      </c>
      <c r="BH28" s="221">
        <f t="shared" si="14"/>
        <v>0</v>
      </c>
      <c r="BI28" s="221">
        <f t="shared" si="15"/>
        <v>0</v>
      </c>
      <c r="BJ28" s="221">
        <f t="shared" si="16"/>
        <v>0</v>
      </c>
      <c r="BK28" s="221">
        <f t="shared" si="17"/>
        <v>0</v>
      </c>
      <c r="BL28" s="221">
        <f t="shared" si="18"/>
        <v>0</v>
      </c>
      <c r="BM28" s="221">
        <f t="shared" si="19"/>
        <v>0</v>
      </c>
      <c r="BN28" s="221">
        <f t="shared" si="20"/>
        <v>0</v>
      </c>
      <c r="BO28" s="221">
        <f t="shared" si="21"/>
        <v>0</v>
      </c>
      <c r="BP28" s="221">
        <f t="shared" si="22"/>
        <v>0</v>
      </c>
      <c r="BQ28" s="221" t="e">
        <f t="shared" si="23"/>
        <v>#DIV/0!</v>
      </c>
      <c r="BR28" s="221">
        <f t="shared" si="24"/>
        <v>30</v>
      </c>
      <c r="BS28" s="222" t="e">
        <f t="shared" si="25"/>
        <v>#DIV/0!</v>
      </c>
    </row>
    <row r="29" spans="1:72" s="153" customFormat="1" ht="15" customHeight="1">
      <c r="A29" s="198"/>
      <c r="B29" s="199"/>
      <c r="C29" s="200"/>
      <c r="D29" s="199"/>
      <c r="E29" s="200"/>
      <c r="F29" s="255"/>
      <c r="G29" s="256"/>
      <c r="H29" s="257"/>
      <c r="I29" s="258"/>
      <c r="J29" s="255"/>
      <c r="K29" s="255"/>
      <c r="L29" s="255"/>
      <c r="M29" s="255"/>
      <c r="N29" s="255"/>
      <c r="O29" s="255"/>
      <c r="P29" s="255"/>
      <c r="Q29" s="255"/>
      <c r="R29" s="255"/>
      <c r="S29" s="255"/>
      <c r="T29" s="255"/>
      <c r="U29" s="255"/>
      <c r="V29" s="255"/>
      <c r="W29" s="255"/>
      <c r="X29" s="255"/>
      <c r="Y29" s="201"/>
      <c r="Z29" s="201"/>
      <c r="AA29" s="201"/>
      <c r="AB29" s="201"/>
      <c r="AC29" s="201"/>
      <c r="AD29" s="201"/>
      <c r="AE29" s="201"/>
      <c r="AF29" s="201"/>
      <c r="AG29" s="201"/>
      <c r="AH29" s="201"/>
      <c r="AI29" s="201"/>
      <c r="AJ29" s="201"/>
      <c r="AK29" s="201"/>
      <c r="AL29" s="205"/>
      <c r="AM29" s="159"/>
      <c r="AN29" s="207">
        <f t="shared" si="1"/>
        <v>0</v>
      </c>
      <c r="AO29" s="208">
        <f t="shared" si="1"/>
        <v>0</v>
      </c>
      <c r="AP29" s="209">
        <f t="shared" si="1"/>
        <v>0</v>
      </c>
      <c r="AQ29" s="208">
        <f t="shared" si="1"/>
        <v>0</v>
      </c>
      <c r="AR29" s="209">
        <f t="shared" si="1"/>
        <v>0</v>
      </c>
      <c r="AS29" s="240" t="e">
        <f t="shared" si="2"/>
        <v>#DIV/0!</v>
      </c>
      <c r="AT29" s="203" t="e">
        <f t="shared" si="26"/>
        <v>#DIV/0!</v>
      </c>
      <c r="AU29" s="203" t="e">
        <f t="shared" si="27"/>
        <v>#DIV/0!</v>
      </c>
      <c r="AV29" s="203" t="e">
        <f t="shared" si="3"/>
        <v>#DIV/0!</v>
      </c>
      <c r="AW29" s="203" t="e">
        <f t="shared" si="36"/>
        <v>#DIV/0!</v>
      </c>
      <c r="AX29" s="203" t="e">
        <f t="shared" si="37"/>
        <v>#DIV/0!</v>
      </c>
      <c r="AY29" s="203" t="e">
        <f t="shared" si="38"/>
        <v>#DIV/0!</v>
      </c>
      <c r="AZ29" s="241" t="e">
        <f t="shared" si="39"/>
        <v>#DIV/0!</v>
      </c>
      <c r="BA29" s="241" t="e">
        <f t="shared" si="40"/>
        <v>#DIV/0!</v>
      </c>
      <c r="BB29" s="241" t="e">
        <f t="shared" si="41"/>
        <v>#DIV/0!</v>
      </c>
      <c r="BC29" s="241" t="e">
        <f t="shared" si="42"/>
        <v>#DIV/0!</v>
      </c>
      <c r="BD29" s="242" t="e">
        <f t="shared" si="43"/>
        <v>#DIV/0!</v>
      </c>
      <c r="BE29" s="259"/>
      <c r="BF29" s="220">
        <f t="shared" si="12"/>
        <v>0</v>
      </c>
      <c r="BG29" s="221">
        <f t="shared" si="13"/>
        <v>0</v>
      </c>
      <c r="BH29" s="221">
        <f t="shared" si="14"/>
        <v>0</v>
      </c>
      <c r="BI29" s="221">
        <f t="shared" si="15"/>
        <v>0</v>
      </c>
      <c r="BJ29" s="221">
        <f t="shared" si="16"/>
        <v>0</v>
      </c>
      <c r="BK29" s="221">
        <f t="shared" si="17"/>
        <v>0</v>
      </c>
      <c r="BL29" s="221">
        <f t="shared" si="18"/>
        <v>0</v>
      </c>
      <c r="BM29" s="221">
        <f t="shared" si="19"/>
        <v>0</v>
      </c>
      <c r="BN29" s="221">
        <f t="shared" si="20"/>
        <v>0</v>
      </c>
      <c r="BO29" s="221">
        <f t="shared" si="21"/>
        <v>0</v>
      </c>
      <c r="BP29" s="221">
        <f t="shared" si="22"/>
        <v>0</v>
      </c>
      <c r="BQ29" s="221" t="e">
        <f t="shared" si="23"/>
        <v>#DIV/0!</v>
      </c>
      <c r="BR29" s="221">
        <f t="shared" si="24"/>
        <v>30</v>
      </c>
      <c r="BS29" s="222" t="e">
        <f t="shared" si="25"/>
        <v>#DIV/0!</v>
      </c>
    </row>
    <row r="30" spans="1:72" s="153" customFormat="1" ht="15" customHeight="1">
      <c r="A30" s="198"/>
      <c r="B30" s="199"/>
      <c r="C30" s="200"/>
      <c r="D30" s="199"/>
      <c r="E30" s="200"/>
      <c r="F30" s="255"/>
      <c r="G30" s="256"/>
      <c r="H30" s="257"/>
      <c r="I30" s="258"/>
      <c r="J30" s="255"/>
      <c r="K30" s="255"/>
      <c r="L30" s="255"/>
      <c r="M30" s="255"/>
      <c r="N30" s="255"/>
      <c r="O30" s="255"/>
      <c r="P30" s="255"/>
      <c r="Q30" s="255"/>
      <c r="R30" s="255"/>
      <c r="S30" s="255"/>
      <c r="T30" s="255"/>
      <c r="U30" s="255"/>
      <c r="V30" s="255"/>
      <c r="W30" s="255"/>
      <c r="X30" s="255"/>
      <c r="Y30" s="201"/>
      <c r="Z30" s="201"/>
      <c r="AA30" s="201"/>
      <c r="AB30" s="201"/>
      <c r="AC30" s="201"/>
      <c r="AD30" s="201"/>
      <c r="AE30" s="201"/>
      <c r="AF30" s="201"/>
      <c r="AG30" s="201"/>
      <c r="AH30" s="201"/>
      <c r="AI30" s="201"/>
      <c r="AJ30" s="201"/>
      <c r="AK30" s="201"/>
      <c r="AL30" s="205"/>
      <c r="AM30" s="159"/>
      <c r="AN30" s="207">
        <f t="shared" si="1"/>
        <v>0</v>
      </c>
      <c r="AO30" s="208">
        <f t="shared" si="1"/>
        <v>0</v>
      </c>
      <c r="AP30" s="209">
        <f t="shared" si="1"/>
        <v>0</v>
      </c>
      <c r="AQ30" s="208">
        <f t="shared" si="1"/>
        <v>0</v>
      </c>
      <c r="AR30" s="209">
        <f t="shared" si="1"/>
        <v>0</v>
      </c>
      <c r="AS30" s="240" t="e">
        <f t="shared" si="2"/>
        <v>#DIV/0!</v>
      </c>
      <c r="AT30" s="203" t="e">
        <f t="shared" si="26"/>
        <v>#DIV/0!</v>
      </c>
      <c r="AU30" s="203" t="e">
        <f t="shared" si="27"/>
        <v>#DIV/0!</v>
      </c>
      <c r="AV30" s="203" t="e">
        <f t="shared" si="3"/>
        <v>#DIV/0!</v>
      </c>
      <c r="AW30" s="203" t="e">
        <f t="shared" si="36"/>
        <v>#DIV/0!</v>
      </c>
      <c r="AX30" s="203" t="e">
        <f t="shared" si="37"/>
        <v>#DIV/0!</v>
      </c>
      <c r="AY30" s="203" t="e">
        <f t="shared" si="38"/>
        <v>#DIV/0!</v>
      </c>
      <c r="AZ30" s="241" t="e">
        <f t="shared" si="39"/>
        <v>#DIV/0!</v>
      </c>
      <c r="BA30" s="241" t="e">
        <f t="shared" si="40"/>
        <v>#DIV/0!</v>
      </c>
      <c r="BB30" s="241" t="e">
        <f t="shared" si="41"/>
        <v>#DIV/0!</v>
      </c>
      <c r="BC30" s="241" t="e">
        <f t="shared" si="42"/>
        <v>#DIV/0!</v>
      </c>
      <c r="BD30" s="242" t="e">
        <f t="shared" si="43"/>
        <v>#DIV/0!</v>
      </c>
      <c r="BE30" s="259"/>
      <c r="BF30" s="220">
        <f t="shared" si="12"/>
        <v>0</v>
      </c>
      <c r="BG30" s="221">
        <f t="shared" si="13"/>
        <v>0</v>
      </c>
      <c r="BH30" s="221">
        <f t="shared" si="14"/>
        <v>0</v>
      </c>
      <c r="BI30" s="221">
        <f t="shared" si="15"/>
        <v>0</v>
      </c>
      <c r="BJ30" s="221">
        <f t="shared" si="16"/>
        <v>0</v>
      </c>
      <c r="BK30" s="221">
        <f t="shared" si="17"/>
        <v>0</v>
      </c>
      <c r="BL30" s="221">
        <f t="shared" si="18"/>
        <v>0</v>
      </c>
      <c r="BM30" s="221">
        <f t="shared" si="19"/>
        <v>0</v>
      </c>
      <c r="BN30" s="221">
        <f t="shared" si="20"/>
        <v>0</v>
      </c>
      <c r="BO30" s="221">
        <f t="shared" si="21"/>
        <v>0</v>
      </c>
      <c r="BP30" s="221">
        <f t="shared" si="22"/>
        <v>0</v>
      </c>
      <c r="BQ30" s="221" t="e">
        <f t="shared" si="23"/>
        <v>#DIV/0!</v>
      </c>
      <c r="BR30" s="221">
        <f t="shared" si="24"/>
        <v>30</v>
      </c>
      <c r="BS30" s="222" t="e">
        <f t="shared" si="25"/>
        <v>#DIV/0!</v>
      </c>
    </row>
    <row r="31" spans="1:72" s="153" customFormat="1" ht="15" customHeight="1">
      <c r="A31" s="223"/>
      <c r="B31" s="224"/>
      <c r="C31" s="225"/>
      <c r="D31" s="224"/>
      <c r="E31" s="225"/>
      <c r="F31" s="260"/>
      <c r="G31" s="260"/>
      <c r="H31" s="261"/>
      <c r="I31" s="262"/>
      <c r="J31" s="260"/>
      <c r="K31" s="260"/>
      <c r="L31" s="260"/>
      <c r="M31" s="260"/>
      <c r="N31" s="260"/>
      <c r="O31" s="260"/>
      <c r="P31" s="260"/>
      <c r="Q31" s="260"/>
      <c r="R31" s="260"/>
      <c r="S31" s="260"/>
      <c r="T31" s="260"/>
      <c r="U31" s="260"/>
      <c r="V31" s="260"/>
      <c r="W31" s="260"/>
      <c r="X31" s="260"/>
      <c r="Y31" s="226"/>
      <c r="Z31" s="226"/>
      <c r="AA31" s="226"/>
      <c r="AB31" s="226"/>
      <c r="AC31" s="226"/>
      <c r="AD31" s="226"/>
      <c r="AE31" s="226"/>
      <c r="AF31" s="226"/>
      <c r="AG31" s="226"/>
      <c r="AH31" s="226"/>
      <c r="AI31" s="226"/>
      <c r="AJ31" s="226"/>
      <c r="AK31" s="226"/>
      <c r="AL31" s="230"/>
      <c r="AM31" s="158"/>
      <c r="AN31" s="231">
        <f t="shared" si="1"/>
        <v>0</v>
      </c>
      <c r="AO31" s="232">
        <f t="shared" si="1"/>
        <v>0</v>
      </c>
      <c r="AP31" s="233">
        <f t="shared" si="1"/>
        <v>0</v>
      </c>
      <c r="AQ31" s="232">
        <f t="shared" si="1"/>
        <v>0</v>
      </c>
      <c r="AR31" s="233">
        <f t="shared" si="1"/>
        <v>0</v>
      </c>
      <c r="AS31" s="263" t="e">
        <f t="shared" si="2"/>
        <v>#DIV/0!</v>
      </c>
      <c r="AT31" s="228" t="e">
        <f t="shared" si="26"/>
        <v>#DIV/0!</v>
      </c>
      <c r="AU31" s="228" t="e">
        <f t="shared" si="27"/>
        <v>#DIV/0!</v>
      </c>
      <c r="AV31" s="228" t="e">
        <f t="shared" si="3"/>
        <v>#DIV/0!</v>
      </c>
      <c r="AW31" s="228" t="e">
        <f t="shared" si="36"/>
        <v>#DIV/0!</v>
      </c>
      <c r="AX31" s="228" t="e">
        <f t="shared" si="37"/>
        <v>#DIV/0!</v>
      </c>
      <c r="AY31" s="228" t="e">
        <f t="shared" si="38"/>
        <v>#DIV/0!</v>
      </c>
      <c r="AZ31" s="264" t="e">
        <f t="shared" si="39"/>
        <v>#DIV/0!</v>
      </c>
      <c r="BA31" s="264" t="e">
        <f t="shared" si="40"/>
        <v>#DIV/0!</v>
      </c>
      <c r="BB31" s="264" t="e">
        <f t="shared" si="41"/>
        <v>#DIV/0!</v>
      </c>
      <c r="BC31" s="264" t="e">
        <f t="shared" si="42"/>
        <v>#DIV/0!</v>
      </c>
      <c r="BD31" s="265" t="e">
        <f t="shared" si="43"/>
        <v>#DIV/0!</v>
      </c>
      <c r="BE31" s="259"/>
      <c r="BF31" s="220">
        <f t="shared" si="12"/>
        <v>0</v>
      </c>
      <c r="BG31" s="221">
        <f t="shared" si="13"/>
        <v>0</v>
      </c>
      <c r="BH31" s="221">
        <f t="shared" si="14"/>
        <v>0</v>
      </c>
      <c r="BI31" s="221">
        <f t="shared" si="15"/>
        <v>0</v>
      </c>
      <c r="BJ31" s="221">
        <f t="shared" si="16"/>
        <v>0</v>
      </c>
      <c r="BK31" s="221">
        <f t="shared" si="17"/>
        <v>0</v>
      </c>
      <c r="BL31" s="221">
        <f t="shared" si="18"/>
        <v>0</v>
      </c>
      <c r="BM31" s="221">
        <f t="shared" si="19"/>
        <v>0</v>
      </c>
      <c r="BN31" s="221">
        <f t="shared" si="20"/>
        <v>0</v>
      </c>
      <c r="BO31" s="221">
        <f t="shared" si="21"/>
        <v>0</v>
      </c>
      <c r="BP31" s="221">
        <f t="shared" si="22"/>
        <v>0</v>
      </c>
      <c r="BQ31" s="221" t="e">
        <f t="shared" si="23"/>
        <v>#DIV/0!</v>
      </c>
      <c r="BR31" s="221">
        <f t="shared" si="24"/>
        <v>30</v>
      </c>
      <c r="BS31" s="222" t="e">
        <f t="shared" si="25"/>
        <v>#DIV/0!</v>
      </c>
    </row>
    <row r="32" spans="1:72" s="153" customFormat="1" ht="15" customHeight="1">
      <c r="A32" s="198"/>
      <c r="B32" s="199"/>
      <c r="C32" s="200"/>
      <c r="D32" s="199"/>
      <c r="E32" s="200"/>
      <c r="F32" s="255"/>
      <c r="G32" s="256"/>
      <c r="H32" s="257"/>
      <c r="I32" s="258"/>
      <c r="J32" s="255"/>
      <c r="K32" s="255"/>
      <c r="L32" s="255"/>
      <c r="M32" s="255"/>
      <c r="N32" s="255"/>
      <c r="O32" s="255"/>
      <c r="P32" s="255"/>
      <c r="Q32" s="255"/>
      <c r="R32" s="255"/>
      <c r="S32" s="255"/>
      <c r="T32" s="255"/>
      <c r="U32" s="255"/>
      <c r="V32" s="255"/>
      <c r="W32" s="255"/>
      <c r="X32" s="255"/>
      <c r="Y32" s="201"/>
      <c r="Z32" s="201"/>
      <c r="AA32" s="201"/>
      <c r="AB32" s="201"/>
      <c r="AC32" s="201"/>
      <c r="AD32" s="201"/>
      <c r="AE32" s="201"/>
      <c r="AF32" s="201"/>
      <c r="AG32" s="201"/>
      <c r="AH32" s="201"/>
      <c r="AI32" s="201"/>
      <c r="AJ32" s="201"/>
      <c r="AK32" s="201"/>
      <c r="AL32" s="205"/>
      <c r="AM32" s="159"/>
      <c r="AN32" s="207">
        <f t="shared" si="1"/>
        <v>0</v>
      </c>
      <c r="AO32" s="208">
        <f t="shared" si="1"/>
        <v>0</v>
      </c>
      <c r="AP32" s="209">
        <f t="shared" si="1"/>
        <v>0</v>
      </c>
      <c r="AQ32" s="208">
        <f t="shared" si="1"/>
        <v>0</v>
      </c>
      <c r="AR32" s="209">
        <f t="shared" si="1"/>
        <v>0</v>
      </c>
      <c r="AS32" s="240" t="e">
        <f t="shared" si="2"/>
        <v>#DIV/0!</v>
      </c>
      <c r="AT32" s="203" t="e">
        <f t="shared" si="26"/>
        <v>#DIV/0!</v>
      </c>
      <c r="AU32" s="203" t="e">
        <f t="shared" si="27"/>
        <v>#DIV/0!</v>
      </c>
      <c r="AV32" s="203" t="e">
        <f t="shared" si="3"/>
        <v>#DIV/0!</v>
      </c>
      <c r="AW32" s="203" t="e">
        <f t="shared" ref="AW32:AW38" si="44">(I32-J32)*40/H32</f>
        <v>#DIV/0!</v>
      </c>
      <c r="AX32" s="203" t="e">
        <f t="shared" ref="AX32:AX38" si="45">(K32-L32)*40/H32</f>
        <v>#DIV/0!</v>
      </c>
      <c r="AY32" s="203" t="e">
        <f t="shared" ref="AY32:AY38" si="46">(M32-N32)*40/H32</f>
        <v>#DIV/0!</v>
      </c>
      <c r="AZ32" s="241" t="e">
        <f t="shared" ref="AZ32:AZ38" si="47">(O32-P32)*40/H32</f>
        <v>#DIV/0!</v>
      </c>
      <c r="BA32" s="241" t="e">
        <f t="shared" ref="BA32:BA38" si="48">(Q32-R32)*40/H32</f>
        <v>#DIV/0!</v>
      </c>
      <c r="BB32" s="241" t="e">
        <f t="shared" ref="BB32:BB38" si="49">(S32-T32)*40/H32</f>
        <v>#DIV/0!</v>
      </c>
      <c r="BC32" s="241" t="e">
        <f t="shared" ref="BC32:BC38" si="50">(U32-V32)*40/H32</f>
        <v>#DIV/0!</v>
      </c>
      <c r="BD32" s="242" t="e">
        <f t="shared" ref="BD32:BD38" si="51">(W32-X32)*40/H32</f>
        <v>#DIV/0!</v>
      </c>
      <c r="BE32" s="259"/>
      <c r="BF32" s="220">
        <f t="shared" si="12"/>
        <v>0</v>
      </c>
      <c r="BG32" s="221">
        <f t="shared" si="13"/>
        <v>0</v>
      </c>
      <c r="BH32" s="221">
        <f t="shared" si="14"/>
        <v>0</v>
      </c>
      <c r="BI32" s="221">
        <f t="shared" si="15"/>
        <v>0</v>
      </c>
      <c r="BJ32" s="221">
        <f t="shared" si="16"/>
        <v>0</v>
      </c>
      <c r="BK32" s="221">
        <f t="shared" si="17"/>
        <v>0</v>
      </c>
      <c r="BL32" s="221">
        <f t="shared" si="18"/>
        <v>0</v>
      </c>
      <c r="BM32" s="221">
        <f t="shared" si="19"/>
        <v>0</v>
      </c>
      <c r="BN32" s="221">
        <f t="shared" si="20"/>
        <v>0</v>
      </c>
      <c r="BO32" s="221">
        <f t="shared" si="21"/>
        <v>0</v>
      </c>
      <c r="BP32" s="221">
        <f t="shared" si="22"/>
        <v>0</v>
      </c>
      <c r="BQ32" s="221" t="e">
        <f t="shared" si="23"/>
        <v>#DIV/0!</v>
      </c>
      <c r="BR32" s="221">
        <f t="shared" si="24"/>
        <v>30</v>
      </c>
      <c r="BS32" s="222" t="e">
        <f t="shared" si="25"/>
        <v>#DIV/0!</v>
      </c>
    </row>
    <row r="33" spans="1:71" s="153" customFormat="1" ht="15" customHeight="1">
      <c r="A33" s="198"/>
      <c r="B33" s="266"/>
      <c r="C33" s="200"/>
      <c r="D33" s="266"/>
      <c r="E33" s="200"/>
      <c r="F33" s="255"/>
      <c r="G33" s="256"/>
      <c r="H33" s="257"/>
      <c r="I33" s="258"/>
      <c r="J33" s="255"/>
      <c r="K33" s="255"/>
      <c r="L33" s="255"/>
      <c r="M33" s="255"/>
      <c r="N33" s="255"/>
      <c r="O33" s="255"/>
      <c r="P33" s="255"/>
      <c r="Q33" s="255"/>
      <c r="R33" s="255"/>
      <c r="S33" s="255"/>
      <c r="T33" s="255"/>
      <c r="U33" s="255"/>
      <c r="V33" s="255"/>
      <c r="W33" s="255"/>
      <c r="X33" s="255"/>
      <c r="Y33" s="201"/>
      <c r="Z33" s="201"/>
      <c r="AA33" s="201"/>
      <c r="AB33" s="201"/>
      <c r="AC33" s="201"/>
      <c r="AD33" s="201"/>
      <c r="AE33" s="201"/>
      <c r="AF33" s="201"/>
      <c r="AG33" s="201"/>
      <c r="AH33" s="201"/>
      <c r="AI33" s="201"/>
      <c r="AJ33" s="201"/>
      <c r="AK33" s="201"/>
      <c r="AL33" s="205"/>
      <c r="AM33" s="159"/>
      <c r="AN33" s="207">
        <f t="shared" si="1"/>
        <v>0</v>
      </c>
      <c r="AO33" s="208">
        <f t="shared" si="1"/>
        <v>0</v>
      </c>
      <c r="AP33" s="209">
        <f t="shared" si="1"/>
        <v>0</v>
      </c>
      <c r="AQ33" s="208">
        <f t="shared" si="1"/>
        <v>0</v>
      </c>
      <c r="AR33" s="209">
        <f t="shared" si="1"/>
        <v>0</v>
      </c>
      <c r="AS33" s="240" t="e">
        <f t="shared" si="2"/>
        <v>#DIV/0!</v>
      </c>
      <c r="AT33" s="203" t="e">
        <f t="shared" si="26"/>
        <v>#DIV/0!</v>
      </c>
      <c r="AU33" s="203" t="e">
        <f t="shared" si="27"/>
        <v>#DIV/0!</v>
      </c>
      <c r="AV33" s="203" t="e">
        <f t="shared" si="3"/>
        <v>#DIV/0!</v>
      </c>
      <c r="AW33" s="203" t="e">
        <f t="shared" si="44"/>
        <v>#DIV/0!</v>
      </c>
      <c r="AX33" s="203" t="e">
        <f t="shared" si="45"/>
        <v>#DIV/0!</v>
      </c>
      <c r="AY33" s="203" t="e">
        <f t="shared" si="46"/>
        <v>#DIV/0!</v>
      </c>
      <c r="AZ33" s="241" t="e">
        <f t="shared" si="47"/>
        <v>#DIV/0!</v>
      </c>
      <c r="BA33" s="241" t="e">
        <f t="shared" si="48"/>
        <v>#DIV/0!</v>
      </c>
      <c r="BB33" s="241" t="e">
        <f t="shared" si="49"/>
        <v>#DIV/0!</v>
      </c>
      <c r="BC33" s="241" t="e">
        <f t="shared" si="50"/>
        <v>#DIV/0!</v>
      </c>
      <c r="BD33" s="242" t="e">
        <f t="shared" si="51"/>
        <v>#DIV/0!</v>
      </c>
      <c r="BE33" s="259"/>
      <c r="BF33" s="220">
        <f t="shared" si="12"/>
        <v>0</v>
      </c>
      <c r="BG33" s="221">
        <f t="shared" si="13"/>
        <v>0</v>
      </c>
      <c r="BH33" s="221">
        <f t="shared" si="14"/>
        <v>0</v>
      </c>
      <c r="BI33" s="221">
        <f t="shared" si="15"/>
        <v>0</v>
      </c>
      <c r="BJ33" s="221">
        <f t="shared" si="16"/>
        <v>0</v>
      </c>
      <c r="BK33" s="221">
        <f t="shared" si="17"/>
        <v>0</v>
      </c>
      <c r="BL33" s="221">
        <f t="shared" si="18"/>
        <v>0</v>
      </c>
      <c r="BM33" s="221">
        <f t="shared" si="19"/>
        <v>0</v>
      </c>
      <c r="BN33" s="221">
        <f t="shared" si="20"/>
        <v>0</v>
      </c>
      <c r="BO33" s="221">
        <f t="shared" si="21"/>
        <v>0</v>
      </c>
      <c r="BP33" s="221">
        <f t="shared" si="22"/>
        <v>0</v>
      </c>
      <c r="BQ33" s="221" t="e">
        <f t="shared" si="23"/>
        <v>#DIV/0!</v>
      </c>
      <c r="BR33" s="221">
        <f t="shared" si="24"/>
        <v>30</v>
      </c>
      <c r="BS33" s="222" t="e">
        <f t="shared" si="25"/>
        <v>#DIV/0!</v>
      </c>
    </row>
    <row r="34" spans="1:71" s="153" customFormat="1" ht="15" customHeight="1">
      <c r="A34" s="198"/>
      <c r="B34" s="199"/>
      <c r="C34" s="200"/>
      <c r="D34" s="199"/>
      <c r="E34" s="200"/>
      <c r="F34" s="255"/>
      <c r="G34" s="256"/>
      <c r="H34" s="257"/>
      <c r="I34" s="258"/>
      <c r="J34" s="255"/>
      <c r="K34" s="255"/>
      <c r="L34" s="255"/>
      <c r="M34" s="255"/>
      <c r="N34" s="255"/>
      <c r="O34" s="255"/>
      <c r="P34" s="255"/>
      <c r="Q34" s="255"/>
      <c r="R34" s="255"/>
      <c r="S34" s="255"/>
      <c r="T34" s="255"/>
      <c r="U34" s="255"/>
      <c r="V34" s="255"/>
      <c r="W34" s="255"/>
      <c r="X34" s="255"/>
      <c r="Y34" s="201"/>
      <c r="Z34" s="201"/>
      <c r="AA34" s="201"/>
      <c r="AB34" s="201"/>
      <c r="AC34" s="201"/>
      <c r="AD34" s="201"/>
      <c r="AE34" s="201"/>
      <c r="AF34" s="201"/>
      <c r="AG34" s="201"/>
      <c r="AH34" s="201"/>
      <c r="AI34" s="201"/>
      <c r="AJ34" s="201"/>
      <c r="AK34" s="201"/>
      <c r="AL34" s="205"/>
      <c r="AM34" s="159"/>
      <c r="AN34" s="207">
        <f t="shared" si="1"/>
        <v>0</v>
      </c>
      <c r="AO34" s="208">
        <f t="shared" si="1"/>
        <v>0</v>
      </c>
      <c r="AP34" s="209">
        <f t="shared" si="1"/>
        <v>0</v>
      </c>
      <c r="AQ34" s="208">
        <f t="shared" si="1"/>
        <v>0</v>
      </c>
      <c r="AR34" s="209">
        <f t="shared" si="1"/>
        <v>0</v>
      </c>
      <c r="AS34" s="240" t="e">
        <f t="shared" si="2"/>
        <v>#DIV/0!</v>
      </c>
      <c r="AT34" s="203" t="e">
        <f t="shared" si="26"/>
        <v>#DIV/0!</v>
      </c>
      <c r="AU34" s="203" t="e">
        <f t="shared" si="27"/>
        <v>#DIV/0!</v>
      </c>
      <c r="AV34" s="203" t="e">
        <f t="shared" si="3"/>
        <v>#DIV/0!</v>
      </c>
      <c r="AW34" s="203" t="e">
        <f t="shared" si="44"/>
        <v>#DIV/0!</v>
      </c>
      <c r="AX34" s="203" t="e">
        <f t="shared" si="45"/>
        <v>#DIV/0!</v>
      </c>
      <c r="AY34" s="203" t="e">
        <f t="shared" si="46"/>
        <v>#DIV/0!</v>
      </c>
      <c r="AZ34" s="241" t="e">
        <f t="shared" si="47"/>
        <v>#DIV/0!</v>
      </c>
      <c r="BA34" s="241" t="e">
        <f t="shared" si="48"/>
        <v>#DIV/0!</v>
      </c>
      <c r="BB34" s="241" t="e">
        <f t="shared" si="49"/>
        <v>#DIV/0!</v>
      </c>
      <c r="BC34" s="241" t="e">
        <f t="shared" si="50"/>
        <v>#DIV/0!</v>
      </c>
      <c r="BD34" s="242" t="e">
        <f t="shared" si="51"/>
        <v>#DIV/0!</v>
      </c>
      <c r="BE34" s="259"/>
      <c r="BF34" s="220">
        <f t="shared" si="12"/>
        <v>0</v>
      </c>
      <c r="BG34" s="221">
        <f t="shared" si="13"/>
        <v>0</v>
      </c>
      <c r="BH34" s="221">
        <f t="shared" si="14"/>
        <v>0</v>
      </c>
      <c r="BI34" s="221">
        <f t="shared" si="15"/>
        <v>0</v>
      </c>
      <c r="BJ34" s="221">
        <f t="shared" si="16"/>
        <v>0</v>
      </c>
      <c r="BK34" s="221">
        <f t="shared" si="17"/>
        <v>0</v>
      </c>
      <c r="BL34" s="221">
        <f t="shared" si="18"/>
        <v>0</v>
      </c>
      <c r="BM34" s="221">
        <f t="shared" si="19"/>
        <v>0</v>
      </c>
      <c r="BN34" s="221">
        <f t="shared" si="20"/>
        <v>0</v>
      </c>
      <c r="BO34" s="221">
        <f t="shared" si="21"/>
        <v>0</v>
      </c>
      <c r="BP34" s="221">
        <f t="shared" si="22"/>
        <v>0</v>
      </c>
      <c r="BQ34" s="221" t="e">
        <f t="shared" si="23"/>
        <v>#DIV/0!</v>
      </c>
      <c r="BR34" s="221">
        <f t="shared" si="24"/>
        <v>30</v>
      </c>
      <c r="BS34" s="222" t="e">
        <f t="shared" si="25"/>
        <v>#DIV/0!</v>
      </c>
    </row>
    <row r="35" spans="1:71" s="153" customFormat="1" ht="15" customHeight="1">
      <c r="A35" s="198"/>
      <c r="B35" s="199"/>
      <c r="C35" s="200"/>
      <c r="D35" s="199"/>
      <c r="E35" s="200"/>
      <c r="F35" s="255"/>
      <c r="G35" s="256"/>
      <c r="H35" s="257"/>
      <c r="I35" s="258"/>
      <c r="J35" s="255"/>
      <c r="K35" s="255"/>
      <c r="L35" s="255"/>
      <c r="M35" s="255"/>
      <c r="N35" s="255"/>
      <c r="O35" s="255"/>
      <c r="P35" s="255"/>
      <c r="Q35" s="255"/>
      <c r="R35" s="255"/>
      <c r="S35" s="255"/>
      <c r="T35" s="255"/>
      <c r="U35" s="255"/>
      <c r="V35" s="255"/>
      <c r="W35" s="255"/>
      <c r="X35" s="255"/>
      <c r="Y35" s="201"/>
      <c r="Z35" s="201"/>
      <c r="AA35" s="201"/>
      <c r="AB35" s="201"/>
      <c r="AC35" s="201"/>
      <c r="AD35" s="201"/>
      <c r="AE35" s="201"/>
      <c r="AF35" s="201"/>
      <c r="AG35" s="201"/>
      <c r="AH35" s="201"/>
      <c r="AI35" s="201"/>
      <c r="AJ35" s="201"/>
      <c r="AK35" s="201"/>
      <c r="AL35" s="205"/>
      <c r="AM35" s="159"/>
      <c r="AN35" s="207">
        <f t="shared" si="1"/>
        <v>0</v>
      </c>
      <c r="AO35" s="208">
        <f t="shared" si="1"/>
        <v>0</v>
      </c>
      <c r="AP35" s="209">
        <f t="shared" si="1"/>
        <v>0</v>
      </c>
      <c r="AQ35" s="208">
        <f t="shared" si="1"/>
        <v>0</v>
      </c>
      <c r="AR35" s="209">
        <f t="shared" si="1"/>
        <v>0</v>
      </c>
      <c r="AS35" s="240" t="e">
        <f t="shared" si="2"/>
        <v>#DIV/0!</v>
      </c>
      <c r="AT35" s="203" t="e">
        <f t="shared" si="26"/>
        <v>#DIV/0!</v>
      </c>
      <c r="AU35" s="203" t="e">
        <f t="shared" si="27"/>
        <v>#DIV/0!</v>
      </c>
      <c r="AV35" s="203" t="e">
        <f t="shared" si="3"/>
        <v>#DIV/0!</v>
      </c>
      <c r="AW35" s="203" t="e">
        <f t="shared" si="44"/>
        <v>#DIV/0!</v>
      </c>
      <c r="AX35" s="203" t="e">
        <f t="shared" si="45"/>
        <v>#DIV/0!</v>
      </c>
      <c r="AY35" s="203" t="e">
        <f t="shared" si="46"/>
        <v>#DIV/0!</v>
      </c>
      <c r="AZ35" s="241" t="e">
        <f t="shared" si="47"/>
        <v>#DIV/0!</v>
      </c>
      <c r="BA35" s="241" t="e">
        <f t="shared" si="48"/>
        <v>#DIV/0!</v>
      </c>
      <c r="BB35" s="241" t="e">
        <f t="shared" si="49"/>
        <v>#DIV/0!</v>
      </c>
      <c r="BC35" s="241" t="e">
        <f t="shared" si="50"/>
        <v>#DIV/0!</v>
      </c>
      <c r="BD35" s="242" t="e">
        <f t="shared" si="51"/>
        <v>#DIV/0!</v>
      </c>
      <c r="BE35" s="259"/>
      <c r="BF35" s="220">
        <f t="shared" si="12"/>
        <v>0</v>
      </c>
      <c r="BG35" s="221">
        <f t="shared" si="13"/>
        <v>0</v>
      </c>
      <c r="BH35" s="221">
        <f t="shared" si="14"/>
        <v>0</v>
      </c>
      <c r="BI35" s="221">
        <f t="shared" si="15"/>
        <v>0</v>
      </c>
      <c r="BJ35" s="221">
        <f t="shared" si="16"/>
        <v>0</v>
      </c>
      <c r="BK35" s="221">
        <f t="shared" si="17"/>
        <v>0</v>
      </c>
      <c r="BL35" s="221">
        <f t="shared" si="18"/>
        <v>0</v>
      </c>
      <c r="BM35" s="221">
        <f t="shared" si="19"/>
        <v>0</v>
      </c>
      <c r="BN35" s="221">
        <f t="shared" si="20"/>
        <v>0</v>
      </c>
      <c r="BO35" s="221">
        <f t="shared" si="21"/>
        <v>0</v>
      </c>
      <c r="BP35" s="221">
        <f t="shared" si="22"/>
        <v>0</v>
      </c>
      <c r="BQ35" s="221" t="e">
        <f t="shared" si="23"/>
        <v>#DIV/0!</v>
      </c>
      <c r="BR35" s="221">
        <f t="shared" si="24"/>
        <v>30</v>
      </c>
      <c r="BS35" s="222" t="e">
        <f t="shared" si="25"/>
        <v>#DIV/0!</v>
      </c>
    </row>
    <row r="36" spans="1:71" s="153" customFormat="1" ht="15" customHeight="1">
      <c r="A36" s="198"/>
      <c r="B36" s="199"/>
      <c r="C36" s="200"/>
      <c r="D36" s="199"/>
      <c r="E36" s="200"/>
      <c r="F36" s="255"/>
      <c r="G36" s="256"/>
      <c r="H36" s="257"/>
      <c r="I36" s="258"/>
      <c r="J36" s="255"/>
      <c r="K36" s="255"/>
      <c r="L36" s="255"/>
      <c r="M36" s="255"/>
      <c r="N36" s="255"/>
      <c r="O36" s="255"/>
      <c r="P36" s="255"/>
      <c r="Q36" s="255"/>
      <c r="R36" s="255"/>
      <c r="S36" s="255"/>
      <c r="T36" s="255"/>
      <c r="U36" s="255"/>
      <c r="V36" s="255"/>
      <c r="W36" s="255"/>
      <c r="X36" s="255"/>
      <c r="Y36" s="201"/>
      <c r="Z36" s="201"/>
      <c r="AA36" s="201"/>
      <c r="AB36" s="201"/>
      <c r="AC36" s="201"/>
      <c r="AD36" s="201"/>
      <c r="AE36" s="201"/>
      <c r="AF36" s="201"/>
      <c r="AG36" s="201"/>
      <c r="AH36" s="201"/>
      <c r="AI36" s="201"/>
      <c r="AJ36" s="201"/>
      <c r="AK36" s="201"/>
      <c r="AL36" s="205"/>
      <c r="AM36" s="159"/>
      <c r="AN36" s="207">
        <f t="shared" si="1"/>
        <v>0</v>
      </c>
      <c r="AO36" s="208">
        <f t="shared" si="1"/>
        <v>0</v>
      </c>
      <c r="AP36" s="209">
        <f t="shared" si="1"/>
        <v>0</v>
      </c>
      <c r="AQ36" s="208">
        <f t="shared" si="1"/>
        <v>0</v>
      </c>
      <c r="AR36" s="209">
        <f t="shared" si="1"/>
        <v>0</v>
      </c>
      <c r="AS36" s="240" t="e">
        <f t="shared" si="2"/>
        <v>#DIV/0!</v>
      </c>
      <c r="AT36" s="203" t="e">
        <f t="shared" si="26"/>
        <v>#DIV/0!</v>
      </c>
      <c r="AU36" s="203" t="e">
        <f t="shared" si="27"/>
        <v>#DIV/0!</v>
      </c>
      <c r="AV36" s="203" t="e">
        <f t="shared" si="3"/>
        <v>#DIV/0!</v>
      </c>
      <c r="AW36" s="203" t="e">
        <f t="shared" si="44"/>
        <v>#DIV/0!</v>
      </c>
      <c r="AX36" s="203" t="e">
        <f t="shared" si="45"/>
        <v>#DIV/0!</v>
      </c>
      <c r="AY36" s="203" t="e">
        <f t="shared" si="46"/>
        <v>#DIV/0!</v>
      </c>
      <c r="AZ36" s="241" t="e">
        <f t="shared" si="47"/>
        <v>#DIV/0!</v>
      </c>
      <c r="BA36" s="241" t="e">
        <f t="shared" si="48"/>
        <v>#DIV/0!</v>
      </c>
      <c r="BB36" s="241" t="e">
        <f t="shared" si="49"/>
        <v>#DIV/0!</v>
      </c>
      <c r="BC36" s="241" t="e">
        <f t="shared" si="50"/>
        <v>#DIV/0!</v>
      </c>
      <c r="BD36" s="242" t="e">
        <f t="shared" si="51"/>
        <v>#DIV/0!</v>
      </c>
      <c r="BE36" s="259"/>
      <c r="BF36" s="220">
        <f t="shared" si="12"/>
        <v>0</v>
      </c>
      <c r="BG36" s="221">
        <f t="shared" si="13"/>
        <v>0</v>
      </c>
      <c r="BH36" s="221">
        <f t="shared" si="14"/>
        <v>0</v>
      </c>
      <c r="BI36" s="221">
        <f t="shared" si="15"/>
        <v>0</v>
      </c>
      <c r="BJ36" s="221">
        <f t="shared" si="16"/>
        <v>0</v>
      </c>
      <c r="BK36" s="221">
        <f t="shared" si="17"/>
        <v>0</v>
      </c>
      <c r="BL36" s="221">
        <f t="shared" si="18"/>
        <v>0</v>
      </c>
      <c r="BM36" s="221">
        <f t="shared" si="19"/>
        <v>0</v>
      </c>
      <c r="BN36" s="221">
        <f t="shared" si="20"/>
        <v>0</v>
      </c>
      <c r="BO36" s="221">
        <f t="shared" si="21"/>
        <v>0</v>
      </c>
      <c r="BP36" s="221">
        <f t="shared" si="22"/>
        <v>0</v>
      </c>
      <c r="BQ36" s="221" t="e">
        <f t="shared" si="23"/>
        <v>#DIV/0!</v>
      </c>
      <c r="BR36" s="221">
        <f t="shared" si="24"/>
        <v>30</v>
      </c>
      <c r="BS36" s="222" t="e">
        <f t="shared" si="25"/>
        <v>#DIV/0!</v>
      </c>
    </row>
    <row r="37" spans="1:71" s="153" customFormat="1" ht="15" customHeight="1">
      <c r="A37" s="198"/>
      <c r="B37" s="199"/>
      <c r="C37" s="200"/>
      <c r="D37" s="199"/>
      <c r="E37" s="200"/>
      <c r="F37" s="255"/>
      <c r="G37" s="256"/>
      <c r="H37" s="257"/>
      <c r="I37" s="258"/>
      <c r="J37" s="255"/>
      <c r="K37" s="255"/>
      <c r="L37" s="255"/>
      <c r="M37" s="255"/>
      <c r="N37" s="255"/>
      <c r="O37" s="255"/>
      <c r="P37" s="255"/>
      <c r="Q37" s="255"/>
      <c r="R37" s="255"/>
      <c r="S37" s="255"/>
      <c r="T37" s="255"/>
      <c r="U37" s="255"/>
      <c r="V37" s="255"/>
      <c r="W37" s="255"/>
      <c r="X37" s="255"/>
      <c r="Y37" s="201"/>
      <c r="Z37" s="201"/>
      <c r="AA37" s="201"/>
      <c r="AB37" s="201"/>
      <c r="AC37" s="201"/>
      <c r="AD37" s="201"/>
      <c r="AE37" s="201"/>
      <c r="AF37" s="201"/>
      <c r="AG37" s="201"/>
      <c r="AH37" s="201"/>
      <c r="AI37" s="201"/>
      <c r="AJ37" s="201"/>
      <c r="AK37" s="201"/>
      <c r="AL37" s="205"/>
      <c r="AM37" s="159"/>
      <c r="AN37" s="207">
        <f t="shared" si="1"/>
        <v>0</v>
      </c>
      <c r="AO37" s="208">
        <f t="shared" si="1"/>
        <v>0</v>
      </c>
      <c r="AP37" s="209">
        <f t="shared" si="1"/>
        <v>0</v>
      </c>
      <c r="AQ37" s="208">
        <f t="shared" si="1"/>
        <v>0</v>
      </c>
      <c r="AR37" s="209">
        <f t="shared" si="1"/>
        <v>0</v>
      </c>
      <c r="AS37" s="240" t="e">
        <f t="shared" si="2"/>
        <v>#DIV/0!</v>
      </c>
      <c r="AT37" s="203" t="e">
        <f t="shared" si="26"/>
        <v>#DIV/0!</v>
      </c>
      <c r="AU37" s="203" t="e">
        <f t="shared" si="27"/>
        <v>#DIV/0!</v>
      </c>
      <c r="AV37" s="203" t="e">
        <f t="shared" si="3"/>
        <v>#DIV/0!</v>
      </c>
      <c r="AW37" s="203" t="e">
        <f t="shared" si="44"/>
        <v>#DIV/0!</v>
      </c>
      <c r="AX37" s="203" t="e">
        <f t="shared" si="45"/>
        <v>#DIV/0!</v>
      </c>
      <c r="AY37" s="203" t="e">
        <f t="shared" si="46"/>
        <v>#DIV/0!</v>
      </c>
      <c r="AZ37" s="241" t="e">
        <f t="shared" si="47"/>
        <v>#DIV/0!</v>
      </c>
      <c r="BA37" s="241" t="e">
        <f t="shared" si="48"/>
        <v>#DIV/0!</v>
      </c>
      <c r="BB37" s="241" t="e">
        <f t="shared" si="49"/>
        <v>#DIV/0!</v>
      </c>
      <c r="BC37" s="241" t="e">
        <f t="shared" si="50"/>
        <v>#DIV/0!</v>
      </c>
      <c r="BD37" s="242" t="e">
        <f t="shared" si="51"/>
        <v>#DIV/0!</v>
      </c>
      <c r="BE37" s="259"/>
      <c r="BF37" s="220">
        <f t="shared" si="12"/>
        <v>0</v>
      </c>
      <c r="BG37" s="221">
        <f t="shared" si="13"/>
        <v>0</v>
      </c>
      <c r="BH37" s="221">
        <f t="shared" si="14"/>
        <v>0</v>
      </c>
      <c r="BI37" s="221">
        <f t="shared" si="15"/>
        <v>0</v>
      </c>
      <c r="BJ37" s="221">
        <f t="shared" si="16"/>
        <v>0</v>
      </c>
      <c r="BK37" s="221">
        <f t="shared" si="17"/>
        <v>0</v>
      </c>
      <c r="BL37" s="221">
        <f t="shared" si="18"/>
        <v>0</v>
      </c>
      <c r="BM37" s="221">
        <f t="shared" si="19"/>
        <v>0</v>
      </c>
      <c r="BN37" s="221">
        <f t="shared" si="20"/>
        <v>0</v>
      </c>
      <c r="BO37" s="221">
        <f t="shared" si="21"/>
        <v>0</v>
      </c>
      <c r="BP37" s="221">
        <f t="shared" si="22"/>
        <v>0</v>
      </c>
      <c r="BQ37" s="221" t="e">
        <f t="shared" si="23"/>
        <v>#DIV/0!</v>
      </c>
      <c r="BR37" s="221">
        <f t="shared" si="24"/>
        <v>30</v>
      </c>
      <c r="BS37" s="222" t="e">
        <f t="shared" si="25"/>
        <v>#DIV/0!</v>
      </c>
    </row>
    <row r="38" spans="1:71" s="153" customFormat="1" ht="15" customHeight="1" thickBot="1">
      <c r="A38" s="267"/>
      <c r="B38" s="268"/>
      <c r="C38" s="269"/>
      <c r="D38" s="268"/>
      <c r="E38" s="269"/>
      <c r="F38" s="270"/>
      <c r="G38" s="271"/>
      <c r="H38" s="272"/>
      <c r="I38" s="273"/>
      <c r="J38" s="270"/>
      <c r="K38" s="270"/>
      <c r="L38" s="270"/>
      <c r="M38" s="270"/>
      <c r="N38" s="270"/>
      <c r="O38" s="270"/>
      <c r="P38" s="270"/>
      <c r="Q38" s="270"/>
      <c r="R38" s="270"/>
      <c r="S38" s="270"/>
      <c r="T38" s="270"/>
      <c r="U38" s="270"/>
      <c r="V38" s="270"/>
      <c r="W38" s="270"/>
      <c r="X38" s="270"/>
      <c r="Y38" s="274"/>
      <c r="Z38" s="274"/>
      <c r="AA38" s="274"/>
      <c r="AB38" s="274"/>
      <c r="AC38" s="274"/>
      <c r="AD38" s="274"/>
      <c r="AE38" s="274"/>
      <c r="AF38" s="274"/>
      <c r="AG38" s="274"/>
      <c r="AH38" s="274"/>
      <c r="AI38" s="274"/>
      <c r="AJ38" s="274"/>
      <c r="AK38" s="274"/>
      <c r="AL38" s="275"/>
      <c r="AM38" s="159"/>
      <c r="AN38" s="276">
        <f t="shared" si="1"/>
        <v>0</v>
      </c>
      <c r="AO38" s="277">
        <f t="shared" si="1"/>
        <v>0</v>
      </c>
      <c r="AP38" s="278">
        <f t="shared" si="1"/>
        <v>0</v>
      </c>
      <c r="AQ38" s="277">
        <f t="shared" si="1"/>
        <v>0</v>
      </c>
      <c r="AR38" s="278">
        <f t="shared" si="1"/>
        <v>0</v>
      </c>
      <c r="AS38" s="247" t="e">
        <f t="shared" si="2"/>
        <v>#DIV/0!</v>
      </c>
      <c r="AT38" s="248" t="e">
        <f t="shared" si="26"/>
        <v>#DIV/0!</v>
      </c>
      <c r="AU38" s="248" t="e">
        <f t="shared" si="27"/>
        <v>#DIV/0!</v>
      </c>
      <c r="AV38" s="248" t="e">
        <f t="shared" si="3"/>
        <v>#DIV/0!</v>
      </c>
      <c r="AW38" s="248" t="e">
        <f t="shared" si="44"/>
        <v>#DIV/0!</v>
      </c>
      <c r="AX38" s="248" t="e">
        <f t="shared" si="45"/>
        <v>#DIV/0!</v>
      </c>
      <c r="AY38" s="248" t="e">
        <f t="shared" si="46"/>
        <v>#DIV/0!</v>
      </c>
      <c r="AZ38" s="249" t="e">
        <f t="shared" si="47"/>
        <v>#DIV/0!</v>
      </c>
      <c r="BA38" s="249" t="e">
        <f t="shared" si="48"/>
        <v>#DIV/0!</v>
      </c>
      <c r="BB38" s="249" t="e">
        <f t="shared" si="49"/>
        <v>#DIV/0!</v>
      </c>
      <c r="BC38" s="249" t="e">
        <f t="shared" si="50"/>
        <v>#DIV/0!</v>
      </c>
      <c r="BD38" s="250" t="e">
        <f t="shared" si="51"/>
        <v>#DIV/0!</v>
      </c>
      <c r="BE38" s="259"/>
      <c r="BF38" s="252">
        <f t="shared" si="12"/>
        <v>0</v>
      </c>
      <c r="BG38" s="253">
        <f t="shared" si="13"/>
        <v>0</v>
      </c>
      <c r="BH38" s="253">
        <f t="shared" si="14"/>
        <v>0</v>
      </c>
      <c r="BI38" s="253">
        <f t="shared" si="15"/>
        <v>0</v>
      </c>
      <c r="BJ38" s="253">
        <f t="shared" si="16"/>
        <v>0</v>
      </c>
      <c r="BK38" s="253">
        <f t="shared" si="17"/>
        <v>0</v>
      </c>
      <c r="BL38" s="253">
        <f t="shared" si="18"/>
        <v>0</v>
      </c>
      <c r="BM38" s="253">
        <f t="shared" si="19"/>
        <v>0</v>
      </c>
      <c r="BN38" s="253">
        <f t="shared" si="20"/>
        <v>0</v>
      </c>
      <c r="BO38" s="253">
        <f t="shared" si="21"/>
        <v>0</v>
      </c>
      <c r="BP38" s="253">
        <f t="shared" si="22"/>
        <v>0</v>
      </c>
      <c r="BQ38" s="253" t="e">
        <f t="shared" si="23"/>
        <v>#DIV/0!</v>
      </c>
      <c r="BR38" s="253">
        <f t="shared" si="24"/>
        <v>30</v>
      </c>
      <c r="BS38" s="254" t="e">
        <f t="shared" si="25"/>
        <v>#DIV/0!</v>
      </c>
    </row>
    <row r="39" spans="1:71">
      <c r="A39" s="148"/>
      <c r="B39" s="168"/>
      <c r="C39" s="168"/>
      <c r="D39" s="168"/>
      <c r="E39" s="168"/>
      <c r="AN39" s="148"/>
      <c r="AO39" s="168"/>
      <c r="AP39" s="168"/>
      <c r="AQ39" s="168"/>
      <c r="AR39" s="168"/>
      <c r="AS39" s="155"/>
      <c r="AT39" s="151"/>
      <c r="AU39" s="151"/>
      <c r="AV39" s="151"/>
      <c r="AW39" s="151"/>
      <c r="AX39" s="279"/>
      <c r="AY39" s="279"/>
    </row>
    <row r="40" spans="1:71">
      <c r="A40" s="148"/>
      <c r="B40" s="168"/>
      <c r="C40" s="168"/>
      <c r="D40" s="168"/>
      <c r="E40" s="168"/>
      <c r="AN40" s="148"/>
      <c r="AO40" s="168"/>
      <c r="AP40" s="168"/>
      <c r="AQ40" s="168"/>
      <c r="AR40" s="168"/>
      <c r="AS40" s="155"/>
      <c r="AT40" s="151"/>
      <c r="AU40" s="151"/>
      <c r="AV40" s="151"/>
      <c r="AW40" s="151"/>
      <c r="AX40" s="279"/>
      <c r="AY40" s="279"/>
    </row>
    <row r="41" spans="1:71">
      <c r="A41" s="148"/>
      <c r="B41" s="168"/>
      <c r="C41" s="168"/>
      <c r="D41" s="168"/>
      <c r="E41" s="168"/>
      <c r="AN41" s="148"/>
      <c r="AO41" s="168"/>
      <c r="AP41" s="168"/>
      <c r="AQ41" s="168"/>
      <c r="AR41" s="168"/>
      <c r="AS41" s="155"/>
      <c r="AT41" s="151"/>
      <c r="AU41" s="151"/>
      <c r="AV41" s="151"/>
      <c r="AW41" s="151"/>
      <c r="AX41" s="279"/>
      <c r="AY41" s="279"/>
    </row>
    <row r="42" spans="1:71">
      <c r="A42" s="148"/>
      <c r="B42" s="168"/>
      <c r="C42" s="168"/>
      <c r="D42" s="168"/>
      <c r="E42" s="168"/>
      <c r="AN42" s="148"/>
      <c r="AO42" s="168"/>
      <c r="AP42" s="168"/>
      <c r="AQ42" s="168"/>
      <c r="AR42" s="168"/>
      <c r="AS42" s="155"/>
      <c r="AT42" s="151"/>
      <c r="AU42" s="151"/>
      <c r="AV42" s="151"/>
      <c r="AW42" s="151"/>
      <c r="AX42" s="279"/>
      <c r="AY42" s="279"/>
    </row>
    <row r="43" spans="1:71">
      <c r="A43" s="148"/>
      <c r="B43" s="168"/>
      <c r="C43" s="168"/>
      <c r="D43" s="168"/>
      <c r="E43" s="168"/>
      <c r="AN43" s="148"/>
      <c r="AO43" s="168"/>
      <c r="AP43" s="168"/>
      <c r="AQ43" s="168"/>
      <c r="AR43" s="168"/>
      <c r="AS43" s="155"/>
      <c r="AT43" s="151"/>
      <c r="AU43" s="151"/>
      <c r="AV43" s="151"/>
      <c r="AW43" s="151"/>
      <c r="AX43" s="279"/>
      <c r="AY43" s="279"/>
    </row>
    <row r="44" spans="1:71">
      <c r="A44" s="148"/>
      <c r="B44" s="168"/>
      <c r="C44" s="168"/>
      <c r="D44" s="168"/>
      <c r="E44" s="168"/>
      <c r="AN44" s="148"/>
      <c r="AO44" s="168"/>
      <c r="AP44" s="168"/>
      <c r="AQ44" s="168"/>
      <c r="AR44" s="168"/>
      <c r="AS44" s="155"/>
      <c r="AT44" s="151"/>
      <c r="AU44" s="151"/>
      <c r="AV44" s="151"/>
      <c r="AW44" s="151"/>
      <c r="AX44" s="279"/>
      <c r="AY44" s="279"/>
    </row>
    <row r="45" spans="1:71">
      <c r="A45" s="148"/>
      <c r="B45" s="168"/>
      <c r="C45" s="168"/>
      <c r="D45" s="168"/>
      <c r="E45" s="168"/>
      <c r="AN45" s="148"/>
      <c r="AO45" s="168"/>
      <c r="AP45" s="168"/>
      <c r="AQ45" s="168"/>
      <c r="AR45" s="168"/>
      <c r="AS45" s="155"/>
      <c r="AT45" s="151"/>
      <c r="AU45" s="151"/>
      <c r="AV45" s="151"/>
      <c r="AW45" s="151"/>
      <c r="AX45" s="279"/>
      <c r="AY45" s="279"/>
    </row>
    <row r="46" spans="1:71">
      <c r="A46" s="148"/>
      <c r="B46" s="168"/>
      <c r="C46" s="168"/>
      <c r="D46" s="168"/>
      <c r="E46" s="168"/>
      <c r="AN46" s="148"/>
      <c r="AO46" s="168"/>
      <c r="AP46" s="168"/>
      <c r="AQ46" s="168"/>
      <c r="AR46" s="168"/>
      <c r="AS46" s="155"/>
      <c r="AT46" s="151"/>
      <c r="AU46" s="151"/>
      <c r="AV46" s="151"/>
      <c r="AW46" s="151"/>
      <c r="AX46" s="279"/>
      <c r="AY46" s="279"/>
    </row>
    <row r="47" spans="1:71">
      <c r="A47" s="148"/>
      <c r="B47" s="168"/>
      <c r="C47" s="168"/>
      <c r="D47" s="168"/>
      <c r="E47" s="168"/>
      <c r="AN47" s="148"/>
      <c r="AO47" s="168"/>
      <c r="AP47" s="168"/>
      <c r="AQ47" s="168"/>
      <c r="AR47" s="168"/>
      <c r="AS47" s="155"/>
      <c r="AT47" s="151"/>
      <c r="AU47" s="151"/>
      <c r="AV47" s="151"/>
      <c r="AW47" s="151"/>
      <c r="AX47" s="279"/>
      <c r="AY47" s="279"/>
    </row>
    <row r="48" spans="1:71">
      <c r="A48" s="148"/>
      <c r="B48" s="168"/>
      <c r="C48" s="168"/>
      <c r="D48" s="168"/>
      <c r="E48" s="168"/>
      <c r="AN48" s="148"/>
      <c r="AO48" s="168"/>
      <c r="AP48" s="168"/>
      <c r="AQ48" s="168"/>
      <c r="AR48" s="168"/>
      <c r="AS48" s="155"/>
      <c r="AT48" s="151"/>
      <c r="AU48" s="151"/>
      <c r="AV48" s="151"/>
      <c r="AW48" s="151"/>
      <c r="AX48" s="279"/>
      <c r="AY48" s="279"/>
    </row>
    <row r="49" spans="1:51">
      <c r="A49" s="148"/>
      <c r="B49" s="168"/>
      <c r="C49" s="168"/>
      <c r="D49" s="168"/>
      <c r="E49" s="168"/>
      <c r="AN49" s="148"/>
      <c r="AO49" s="168"/>
      <c r="AP49" s="168"/>
      <c r="AQ49" s="168"/>
      <c r="AR49" s="168"/>
      <c r="AS49" s="155"/>
      <c r="AT49" s="151"/>
      <c r="AU49" s="151"/>
      <c r="AV49" s="151"/>
      <c r="AW49" s="151"/>
      <c r="AX49" s="279"/>
      <c r="AY49" s="279"/>
    </row>
    <row r="50" spans="1:51">
      <c r="A50" s="148"/>
      <c r="B50" s="168"/>
      <c r="C50" s="168"/>
      <c r="D50" s="168"/>
      <c r="E50" s="168"/>
      <c r="AN50" s="148"/>
      <c r="AO50" s="168"/>
      <c r="AP50" s="168"/>
      <c r="AQ50" s="168"/>
      <c r="AR50" s="168"/>
      <c r="AS50" s="155"/>
      <c r="AT50" s="151"/>
      <c r="AU50" s="151"/>
      <c r="AV50" s="151"/>
      <c r="AW50" s="151"/>
      <c r="AX50" s="279"/>
      <c r="AY50" s="279"/>
    </row>
    <row r="51" spans="1:51">
      <c r="A51" s="148"/>
      <c r="B51" s="168"/>
      <c r="C51" s="168"/>
      <c r="D51" s="168"/>
      <c r="E51" s="168"/>
      <c r="AN51" s="148"/>
      <c r="AO51" s="168"/>
      <c r="AP51" s="168"/>
      <c r="AQ51" s="168"/>
      <c r="AR51" s="168"/>
      <c r="AS51" s="155"/>
      <c r="AT51" s="151"/>
      <c r="AU51" s="151"/>
      <c r="AV51" s="151"/>
      <c r="AW51" s="151"/>
      <c r="AX51" s="279"/>
      <c r="AY51" s="279"/>
    </row>
    <row r="52" spans="1:51">
      <c r="A52" s="148"/>
      <c r="B52" s="168"/>
      <c r="C52" s="168"/>
      <c r="D52" s="168"/>
      <c r="E52" s="168"/>
      <c r="AN52" s="148"/>
      <c r="AO52" s="168"/>
      <c r="AP52" s="168"/>
      <c r="AQ52" s="168"/>
      <c r="AR52" s="168"/>
      <c r="AS52" s="155"/>
      <c r="AT52" s="151"/>
      <c r="AU52" s="151"/>
      <c r="AV52" s="151"/>
      <c r="AW52" s="151"/>
      <c r="AX52" s="279"/>
      <c r="AY52" s="279"/>
    </row>
    <row r="53" spans="1:51">
      <c r="A53" s="148"/>
      <c r="B53" s="168"/>
      <c r="C53" s="168"/>
      <c r="D53" s="168"/>
      <c r="E53" s="168"/>
      <c r="AN53" s="148"/>
      <c r="AO53" s="168"/>
      <c r="AP53" s="168"/>
      <c r="AQ53" s="168"/>
      <c r="AR53" s="168"/>
      <c r="AS53" s="155"/>
      <c r="AT53" s="151"/>
      <c r="AU53" s="151"/>
      <c r="AV53" s="151"/>
      <c r="AW53" s="151"/>
      <c r="AX53" s="279"/>
      <c r="AY53" s="279"/>
    </row>
    <row r="54" spans="1:51">
      <c r="A54" s="148"/>
      <c r="B54" s="168"/>
      <c r="C54" s="168"/>
      <c r="D54" s="168"/>
      <c r="E54" s="168"/>
      <c r="AN54" s="148"/>
      <c r="AO54" s="168"/>
      <c r="AP54" s="168"/>
      <c r="AQ54" s="168"/>
      <c r="AR54" s="168"/>
      <c r="AS54" s="155"/>
      <c r="AT54" s="151"/>
      <c r="AU54" s="151"/>
      <c r="AV54" s="151"/>
      <c r="AW54" s="151"/>
      <c r="AX54" s="279"/>
      <c r="AY54" s="279"/>
    </row>
    <row r="55" spans="1:51">
      <c r="A55" s="148"/>
      <c r="B55" s="168"/>
      <c r="C55" s="168"/>
      <c r="D55" s="168"/>
      <c r="E55" s="168"/>
      <c r="AN55" s="148"/>
      <c r="AO55" s="168"/>
      <c r="AP55" s="168"/>
      <c r="AQ55" s="168"/>
      <c r="AR55" s="168"/>
      <c r="AS55" s="155"/>
      <c r="AT55" s="151"/>
      <c r="AU55" s="151"/>
      <c r="AV55" s="151"/>
      <c r="AW55" s="151"/>
      <c r="AX55" s="279"/>
      <c r="AY55" s="279"/>
    </row>
    <row r="56" spans="1:51">
      <c r="A56" s="148"/>
      <c r="B56" s="168"/>
      <c r="C56" s="168"/>
      <c r="D56" s="168"/>
      <c r="E56" s="168"/>
      <c r="AN56" s="148"/>
      <c r="AO56" s="168"/>
      <c r="AP56" s="168"/>
      <c r="AQ56" s="168"/>
      <c r="AR56" s="168"/>
      <c r="AS56" s="155"/>
      <c r="AT56" s="151"/>
      <c r="AU56" s="151"/>
      <c r="AV56" s="151"/>
      <c r="AW56" s="151"/>
      <c r="AX56" s="279"/>
      <c r="AY56" s="279"/>
    </row>
    <row r="57" spans="1:51">
      <c r="A57" s="148"/>
      <c r="B57" s="168"/>
      <c r="C57" s="168"/>
      <c r="D57" s="168"/>
      <c r="E57" s="168"/>
      <c r="AN57" s="148"/>
      <c r="AO57" s="168"/>
      <c r="AP57" s="168"/>
      <c r="AQ57" s="168"/>
      <c r="AR57" s="168"/>
      <c r="AS57" s="155"/>
      <c r="AT57" s="151"/>
      <c r="AU57" s="151"/>
      <c r="AV57" s="151"/>
      <c r="AW57" s="151"/>
      <c r="AX57" s="279"/>
      <c r="AY57" s="279"/>
    </row>
    <row r="58" spans="1:51">
      <c r="A58" s="148"/>
      <c r="B58" s="168"/>
      <c r="C58" s="168"/>
      <c r="D58" s="168"/>
      <c r="E58" s="168"/>
      <c r="AN58" s="148"/>
      <c r="AO58" s="168"/>
      <c r="AP58" s="168"/>
      <c r="AQ58" s="168"/>
      <c r="AR58" s="168"/>
      <c r="AS58" s="155"/>
      <c r="AT58" s="151"/>
      <c r="AU58" s="151"/>
      <c r="AV58" s="151"/>
      <c r="AW58" s="151"/>
      <c r="AX58" s="279"/>
      <c r="AY58" s="279"/>
    </row>
    <row r="59" spans="1:51">
      <c r="A59" s="148"/>
      <c r="B59" s="168"/>
      <c r="C59" s="168"/>
      <c r="D59" s="168"/>
      <c r="E59" s="168"/>
      <c r="AN59" s="148"/>
      <c r="AO59" s="168"/>
      <c r="AP59" s="168"/>
      <c r="AQ59" s="168"/>
      <c r="AR59" s="168"/>
      <c r="AS59" s="155"/>
      <c r="AT59" s="151"/>
      <c r="AU59" s="151"/>
      <c r="AV59" s="151"/>
      <c r="AW59" s="151"/>
      <c r="AX59" s="279"/>
      <c r="AY59" s="279"/>
    </row>
    <row r="60" spans="1:51">
      <c r="A60" s="148"/>
      <c r="B60" s="168"/>
      <c r="C60" s="168"/>
      <c r="D60" s="168"/>
      <c r="E60" s="168"/>
      <c r="AN60" s="148"/>
      <c r="AO60" s="168"/>
      <c r="AP60" s="168"/>
      <c r="AQ60" s="168"/>
      <c r="AR60" s="168"/>
      <c r="AS60" s="155"/>
      <c r="AT60" s="151"/>
      <c r="AU60" s="151"/>
      <c r="AV60" s="151"/>
      <c r="AW60" s="151"/>
      <c r="AX60" s="279"/>
      <c r="AY60" s="279"/>
    </row>
    <row r="61" spans="1:51">
      <c r="A61" s="148"/>
      <c r="B61" s="168"/>
      <c r="C61" s="168"/>
      <c r="D61" s="168"/>
      <c r="E61" s="168"/>
      <c r="AN61" s="148"/>
      <c r="AO61" s="168"/>
      <c r="AP61" s="168"/>
      <c r="AQ61" s="168"/>
      <c r="AR61" s="168"/>
      <c r="AS61" s="155"/>
      <c r="AT61" s="151"/>
      <c r="AU61" s="151"/>
      <c r="AV61" s="151"/>
      <c r="AW61" s="151"/>
      <c r="AX61" s="279"/>
      <c r="AY61" s="279"/>
    </row>
  </sheetData>
  <mergeCells count="4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 ref="AO9:AP9"/>
    <mergeCell ref="Q9:R9"/>
    <mergeCell ref="S9:T9"/>
    <mergeCell ref="U9:V9"/>
    <mergeCell ref="W9:X9"/>
    <mergeCell ref="Y9:Z9"/>
    <mergeCell ref="AA9:AB9"/>
    <mergeCell ref="AC9:AD9"/>
    <mergeCell ref="AE9:AF9"/>
    <mergeCell ref="AG9:AH9"/>
    <mergeCell ref="AI9:AJ9"/>
    <mergeCell ref="AK9:AL9"/>
    <mergeCell ref="BC9:BC10"/>
    <mergeCell ref="AQ9:AR9"/>
    <mergeCell ref="AS9:AS10"/>
    <mergeCell ref="AT9:AT10"/>
    <mergeCell ref="AU9:AU10"/>
    <mergeCell ref="AV9:AV10"/>
    <mergeCell ref="AW9:AW10"/>
    <mergeCell ref="AX9:AX10"/>
    <mergeCell ref="AY9:AY10"/>
    <mergeCell ref="AZ9:AZ10"/>
    <mergeCell ref="BA9:BA10"/>
    <mergeCell ref="BB9:BB10"/>
    <mergeCell ref="BK9:BK10"/>
    <mergeCell ref="BL9:BL10"/>
    <mergeCell ref="BM9:BM10"/>
    <mergeCell ref="BD9:BD10"/>
    <mergeCell ref="BF9:BF10"/>
    <mergeCell ref="BG9:BG10"/>
    <mergeCell ref="BH9:BH10"/>
    <mergeCell ref="BI9:BI10"/>
    <mergeCell ref="BJ9:BJ10"/>
  </mergeCells>
  <phoneticPr fontId="3"/>
  <pageMargins left="0.78740157480314965" right="0.78740157480314965" top="0.98425196850393704" bottom="0.98425196850393704" header="0.51181102362204722" footer="0.51181102362204722"/>
  <pageSetup paperSize="9" scale="23" orientation="landscape" r:id="rId1"/>
  <headerFooter alignWithMargins="0"/>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BS63"/>
  <sheetViews>
    <sheetView zoomScaleNormal="100" workbookViewId="0"/>
  </sheetViews>
  <sheetFormatPr defaultRowHeight="14.25"/>
  <cols>
    <col min="1" max="1" width="7.625" style="146" customWidth="1"/>
    <col min="2" max="5" width="7.625" style="154" customWidth="1"/>
    <col min="6" max="7" width="7.625" style="146" customWidth="1"/>
    <col min="8" max="8" width="7.625" style="147" customWidth="1"/>
    <col min="9" max="38" width="6.625" style="146" customWidth="1"/>
    <col min="39" max="39" width="6.625" style="148" customWidth="1"/>
    <col min="40" max="40" width="8.625" style="146" customWidth="1"/>
    <col min="41" max="44" width="8.625" style="154" customWidth="1"/>
    <col min="45" max="45" width="7.625" style="170" customWidth="1"/>
    <col min="46" max="49" width="7.625" style="171" customWidth="1"/>
    <col min="50" max="56" width="7.625" style="152" customWidth="1"/>
    <col min="57" max="57" width="9" style="146"/>
    <col min="58" max="71" width="9" style="147"/>
    <col min="72" max="16384" width="9" style="146"/>
  </cols>
  <sheetData>
    <row r="1" spans="1:71" ht="15" customHeight="1">
      <c r="A1" s="144" t="s">
        <v>444</v>
      </c>
      <c r="B1" s="145"/>
      <c r="C1" s="145"/>
      <c r="D1" s="145"/>
      <c r="E1" s="145"/>
      <c r="AN1" s="144" t="s">
        <v>445</v>
      </c>
      <c r="AO1" s="145"/>
      <c r="AP1" s="145"/>
      <c r="AQ1" s="145"/>
      <c r="AR1" s="145"/>
      <c r="AS1" s="149"/>
      <c r="AT1" s="150"/>
      <c r="AU1" s="151"/>
      <c r="AV1" s="151"/>
      <c r="AW1" s="152"/>
    </row>
    <row r="2" spans="1:71" ht="15" customHeight="1">
      <c r="A2" s="153"/>
      <c r="AN2" s="153"/>
      <c r="AS2" s="155"/>
      <c r="AT2" s="151"/>
      <c r="AU2" s="151"/>
      <c r="AV2" s="151"/>
      <c r="AW2" s="152"/>
    </row>
    <row r="3" spans="1:71" ht="15" customHeight="1">
      <c r="A3" s="156" t="s">
        <v>384</v>
      </c>
      <c r="B3" s="157"/>
      <c r="C3" s="158"/>
      <c r="D3" s="159"/>
      <c r="E3" s="160"/>
      <c r="F3" s="160"/>
      <c r="AG3" s="148"/>
      <c r="AH3" s="161"/>
      <c r="AI3" s="161"/>
      <c r="AJ3" s="161"/>
      <c r="AK3" s="161"/>
      <c r="AL3" s="145"/>
      <c r="AM3" s="161"/>
      <c r="AN3" s="156" t="s">
        <v>384</v>
      </c>
      <c r="AO3" s="162">
        <f>B3</f>
        <v>0</v>
      </c>
      <c r="AP3" s="156"/>
      <c r="AQ3" s="163"/>
      <c r="AR3" s="164"/>
      <c r="AS3" s="165"/>
      <c r="AT3" s="152"/>
      <c r="AU3" s="152"/>
      <c r="AV3" s="152"/>
      <c r="AW3" s="152"/>
      <c r="AY3" s="147"/>
      <c r="AZ3" s="147"/>
      <c r="BA3" s="147"/>
      <c r="BB3" s="147"/>
      <c r="BC3" s="147"/>
      <c r="BD3" s="147"/>
    </row>
    <row r="4" spans="1:71" ht="15" customHeight="1">
      <c r="A4" s="156" t="s">
        <v>385</v>
      </c>
      <c r="B4" s="157"/>
      <c r="C4" s="166"/>
      <c r="D4" s="156"/>
      <c r="E4" s="156" t="s">
        <v>386</v>
      </c>
      <c r="F4" s="167"/>
      <c r="AG4" s="148"/>
      <c r="AH4" s="161"/>
      <c r="AI4" s="161"/>
      <c r="AJ4" s="161"/>
      <c r="AK4" s="161"/>
      <c r="AL4" s="145"/>
      <c r="AM4" s="161"/>
      <c r="AN4" s="156" t="s">
        <v>385</v>
      </c>
      <c r="AO4" s="162">
        <f>B4</f>
        <v>0</v>
      </c>
      <c r="AP4" s="162"/>
      <c r="AQ4" s="156"/>
      <c r="AR4" s="156" t="str">
        <f>E4</f>
        <v>担当者：</v>
      </c>
      <c r="AS4" s="156">
        <f>F4</f>
        <v>0</v>
      </c>
      <c r="AT4" s="152"/>
      <c r="AU4" s="152"/>
      <c r="AV4" s="152"/>
      <c r="AW4" s="152"/>
      <c r="AY4" s="147"/>
      <c r="AZ4" s="147"/>
      <c r="BA4" s="147"/>
      <c r="BB4" s="147"/>
      <c r="BC4" s="147"/>
      <c r="BD4" s="147"/>
    </row>
    <row r="5" spans="1:71" ht="15" customHeight="1">
      <c r="A5" s="153"/>
      <c r="B5" s="168"/>
      <c r="C5" s="168"/>
      <c r="D5" s="168"/>
      <c r="E5" s="168"/>
      <c r="F5" s="153"/>
      <c r="G5" s="153"/>
      <c r="H5" s="169"/>
      <c r="I5" s="153"/>
      <c r="AN5" s="153"/>
      <c r="AO5" s="145"/>
      <c r="AP5" s="145"/>
      <c r="AQ5" s="145"/>
      <c r="AR5" s="145"/>
    </row>
    <row r="6" spans="1:71" ht="15" customHeight="1">
      <c r="A6" s="172"/>
      <c r="B6" s="173" t="s">
        <v>387</v>
      </c>
      <c r="C6" s="168"/>
      <c r="D6" s="168"/>
      <c r="E6" s="168"/>
      <c r="F6" s="160"/>
      <c r="AN6" s="156" t="s">
        <v>388</v>
      </c>
      <c r="AO6" s="166" t="s">
        <v>389</v>
      </c>
      <c r="AP6" s="145"/>
      <c r="AQ6" s="145"/>
      <c r="AR6" s="145"/>
      <c r="AW6" s="152"/>
      <c r="BF6" s="174" t="s">
        <v>390</v>
      </c>
    </row>
    <row r="7" spans="1:71" ht="15" customHeight="1" thickBot="1">
      <c r="B7" s="145"/>
      <c r="C7" s="145"/>
      <c r="D7" s="145"/>
      <c r="E7" s="145"/>
      <c r="AO7" s="145"/>
      <c r="AP7" s="145"/>
      <c r="AQ7" s="145"/>
      <c r="AR7" s="145"/>
      <c r="AS7" s="149"/>
      <c r="BF7" s="175"/>
    </row>
    <row r="8" spans="1:71" s="153" customFormat="1" ht="15" customHeight="1">
      <c r="A8" s="176"/>
      <c r="B8" s="440" t="s">
        <v>391</v>
      </c>
      <c r="C8" s="441"/>
      <c r="D8" s="441"/>
      <c r="E8" s="441"/>
      <c r="F8" s="450" t="s">
        <v>392</v>
      </c>
      <c r="G8" s="451"/>
      <c r="H8" s="452"/>
      <c r="I8" s="453" t="s">
        <v>446</v>
      </c>
      <c r="J8" s="451"/>
      <c r="K8" s="451"/>
      <c r="L8" s="451"/>
      <c r="M8" s="451"/>
      <c r="N8" s="451"/>
      <c r="O8" s="451"/>
      <c r="P8" s="451"/>
      <c r="Q8" s="451"/>
      <c r="R8" s="451"/>
      <c r="S8" s="451"/>
      <c r="T8" s="451"/>
      <c r="U8" s="451"/>
      <c r="V8" s="451"/>
      <c r="W8" s="451"/>
      <c r="X8" s="452"/>
      <c r="Y8" s="453" t="s">
        <v>447</v>
      </c>
      <c r="Z8" s="451"/>
      <c r="AA8" s="451"/>
      <c r="AB8" s="451"/>
      <c r="AC8" s="451"/>
      <c r="AD8" s="451"/>
      <c r="AE8" s="451"/>
      <c r="AF8" s="452"/>
      <c r="AG8" s="453" t="s">
        <v>448</v>
      </c>
      <c r="AH8" s="451"/>
      <c r="AI8" s="451"/>
      <c r="AJ8" s="452"/>
      <c r="AK8" s="453" t="s">
        <v>449</v>
      </c>
      <c r="AL8" s="454"/>
      <c r="AM8" s="177"/>
      <c r="AN8" s="176"/>
      <c r="AO8" s="440" t="s">
        <v>391</v>
      </c>
      <c r="AP8" s="441"/>
      <c r="AQ8" s="441"/>
      <c r="AR8" s="441"/>
      <c r="AS8" s="442" t="s">
        <v>397</v>
      </c>
      <c r="AT8" s="443"/>
      <c r="AU8" s="443"/>
      <c r="AV8" s="444"/>
      <c r="AW8" s="445" t="s">
        <v>398</v>
      </c>
      <c r="AX8" s="446"/>
      <c r="AY8" s="446"/>
      <c r="AZ8" s="446"/>
      <c r="BA8" s="446"/>
      <c r="BB8" s="446"/>
      <c r="BC8" s="446"/>
      <c r="BD8" s="447"/>
      <c r="BF8" s="448" t="s">
        <v>450</v>
      </c>
      <c r="BG8" s="449"/>
      <c r="BH8" s="449"/>
      <c r="BI8" s="449"/>
      <c r="BJ8" s="449"/>
      <c r="BK8" s="449"/>
      <c r="BL8" s="449"/>
      <c r="BM8" s="449"/>
      <c r="BN8" s="178"/>
      <c r="BO8" s="178"/>
      <c r="BP8" s="178"/>
      <c r="BQ8" s="178"/>
      <c r="BR8" s="178"/>
      <c r="BS8" s="179"/>
    </row>
    <row r="9" spans="1:71" s="153" customFormat="1" ht="15" customHeight="1">
      <c r="A9" s="180" t="s">
        <v>400</v>
      </c>
      <c r="B9" s="433" t="s">
        <v>401</v>
      </c>
      <c r="C9" s="434"/>
      <c r="D9" s="433" t="s">
        <v>402</v>
      </c>
      <c r="E9" s="434"/>
      <c r="F9" s="181" t="s">
        <v>403</v>
      </c>
      <c r="G9" s="182" t="s">
        <v>404</v>
      </c>
      <c r="H9" s="183" t="s">
        <v>405</v>
      </c>
      <c r="I9" s="437" t="s">
        <v>406</v>
      </c>
      <c r="J9" s="438"/>
      <c r="K9" s="437" t="s">
        <v>407</v>
      </c>
      <c r="L9" s="438"/>
      <c r="M9" s="437" t="s">
        <v>408</v>
      </c>
      <c r="N9" s="438"/>
      <c r="O9" s="437" t="s">
        <v>409</v>
      </c>
      <c r="P9" s="438"/>
      <c r="Q9" s="437" t="s">
        <v>410</v>
      </c>
      <c r="R9" s="438"/>
      <c r="S9" s="437" t="s">
        <v>411</v>
      </c>
      <c r="T9" s="438"/>
      <c r="U9" s="437" t="s">
        <v>412</v>
      </c>
      <c r="V9" s="438"/>
      <c r="W9" s="437" t="s">
        <v>413</v>
      </c>
      <c r="X9" s="438"/>
      <c r="Y9" s="437" t="s">
        <v>406</v>
      </c>
      <c r="Z9" s="438"/>
      <c r="AA9" s="437" t="s">
        <v>407</v>
      </c>
      <c r="AB9" s="438"/>
      <c r="AC9" s="437" t="s">
        <v>408</v>
      </c>
      <c r="AD9" s="438"/>
      <c r="AE9" s="437" t="s">
        <v>409</v>
      </c>
      <c r="AF9" s="438"/>
      <c r="AG9" s="437" t="s">
        <v>406</v>
      </c>
      <c r="AH9" s="438"/>
      <c r="AI9" s="437" t="s">
        <v>408</v>
      </c>
      <c r="AJ9" s="438"/>
      <c r="AK9" s="437" t="s">
        <v>409</v>
      </c>
      <c r="AL9" s="439"/>
      <c r="AM9" s="177"/>
      <c r="AN9" s="180" t="s">
        <v>414</v>
      </c>
      <c r="AO9" s="433" t="s">
        <v>401</v>
      </c>
      <c r="AP9" s="434"/>
      <c r="AQ9" s="433" t="s">
        <v>402</v>
      </c>
      <c r="AR9" s="434"/>
      <c r="AS9" s="435" t="s">
        <v>415</v>
      </c>
      <c r="AT9" s="431" t="s">
        <v>416</v>
      </c>
      <c r="AU9" s="431" t="s">
        <v>417</v>
      </c>
      <c r="AV9" s="431" t="s">
        <v>418</v>
      </c>
      <c r="AW9" s="431" t="s">
        <v>406</v>
      </c>
      <c r="AX9" s="431" t="s">
        <v>407</v>
      </c>
      <c r="AY9" s="431" t="s">
        <v>408</v>
      </c>
      <c r="AZ9" s="431" t="s">
        <v>409</v>
      </c>
      <c r="BA9" s="431" t="s">
        <v>410</v>
      </c>
      <c r="BB9" s="431" t="s">
        <v>411</v>
      </c>
      <c r="BC9" s="431" t="s">
        <v>419</v>
      </c>
      <c r="BD9" s="427" t="s">
        <v>420</v>
      </c>
      <c r="BF9" s="429" t="s">
        <v>406</v>
      </c>
      <c r="BG9" s="423" t="s">
        <v>407</v>
      </c>
      <c r="BH9" s="423" t="s">
        <v>408</v>
      </c>
      <c r="BI9" s="423" t="s">
        <v>409</v>
      </c>
      <c r="BJ9" s="423" t="s">
        <v>410</v>
      </c>
      <c r="BK9" s="423" t="s">
        <v>411</v>
      </c>
      <c r="BL9" s="423" t="s">
        <v>419</v>
      </c>
      <c r="BM9" s="425" t="s">
        <v>420</v>
      </c>
      <c r="BN9" s="184" t="s">
        <v>451</v>
      </c>
      <c r="BO9" s="184" t="s">
        <v>452</v>
      </c>
      <c r="BP9" s="184" t="s">
        <v>453</v>
      </c>
      <c r="BQ9" s="184" t="s">
        <v>454</v>
      </c>
      <c r="BR9" s="184" t="s">
        <v>433</v>
      </c>
      <c r="BS9" s="185" t="s">
        <v>434</v>
      </c>
    </row>
    <row r="10" spans="1:71" s="195" customFormat="1" ht="15" customHeight="1" thickBot="1">
      <c r="A10" s="186"/>
      <c r="B10" s="187" t="s">
        <v>435</v>
      </c>
      <c r="C10" s="188" t="s">
        <v>436</v>
      </c>
      <c r="D10" s="187" t="s">
        <v>435</v>
      </c>
      <c r="E10" s="188" t="s">
        <v>436</v>
      </c>
      <c r="F10" s="189" t="s">
        <v>455</v>
      </c>
      <c r="G10" s="189" t="s">
        <v>456</v>
      </c>
      <c r="H10" s="189" t="s">
        <v>456</v>
      </c>
      <c r="I10" s="190" t="s">
        <v>457</v>
      </c>
      <c r="J10" s="190" t="s">
        <v>458</v>
      </c>
      <c r="K10" s="190" t="s">
        <v>457</v>
      </c>
      <c r="L10" s="190" t="s">
        <v>458</v>
      </c>
      <c r="M10" s="190" t="s">
        <v>457</v>
      </c>
      <c r="N10" s="190" t="s">
        <v>458</v>
      </c>
      <c r="O10" s="190" t="s">
        <v>457</v>
      </c>
      <c r="P10" s="190" t="s">
        <v>458</v>
      </c>
      <c r="Q10" s="190" t="s">
        <v>457</v>
      </c>
      <c r="R10" s="190" t="s">
        <v>458</v>
      </c>
      <c r="S10" s="190" t="s">
        <v>457</v>
      </c>
      <c r="T10" s="190" t="s">
        <v>458</v>
      </c>
      <c r="U10" s="190" t="s">
        <v>457</v>
      </c>
      <c r="V10" s="190" t="s">
        <v>458</v>
      </c>
      <c r="W10" s="190" t="s">
        <v>457</v>
      </c>
      <c r="X10" s="190" t="s">
        <v>458</v>
      </c>
      <c r="Y10" s="190" t="s">
        <v>457</v>
      </c>
      <c r="Z10" s="190" t="s">
        <v>458</v>
      </c>
      <c r="AA10" s="190" t="s">
        <v>457</v>
      </c>
      <c r="AB10" s="190" t="s">
        <v>458</v>
      </c>
      <c r="AC10" s="190" t="s">
        <v>457</v>
      </c>
      <c r="AD10" s="190" t="s">
        <v>458</v>
      </c>
      <c r="AE10" s="190" t="s">
        <v>457</v>
      </c>
      <c r="AF10" s="190" t="s">
        <v>458</v>
      </c>
      <c r="AG10" s="190" t="s">
        <v>457</v>
      </c>
      <c r="AH10" s="190" t="s">
        <v>458</v>
      </c>
      <c r="AI10" s="190" t="s">
        <v>457</v>
      </c>
      <c r="AJ10" s="190" t="s">
        <v>458</v>
      </c>
      <c r="AK10" s="190" t="s">
        <v>457</v>
      </c>
      <c r="AL10" s="191" t="s">
        <v>458</v>
      </c>
      <c r="AM10" s="177"/>
      <c r="AN10" s="186"/>
      <c r="AO10" s="193" t="s">
        <v>459</v>
      </c>
      <c r="AP10" s="194" t="s">
        <v>460</v>
      </c>
      <c r="AQ10" s="193" t="s">
        <v>459</v>
      </c>
      <c r="AR10" s="194" t="s">
        <v>460</v>
      </c>
      <c r="AS10" s="436"/>
      <c r="AT10" s="432"/>
      <c r="AU10" s="432"/>
      <c r="AV10" s="432"/>
      <c r="AW10" s="432"/>
      <c r="AX10" s="432"/>
      <c r="AY10" s="432"/>
      <c r="AZ10" s="432"/>
      <c r="BA10" s="432"/>
      <c r="BB10" s="432"/>
      <c r="BC10" s="432"/>
      <c r="BD10" s="428"/>
      <c r="BF10" s="430"/>
      <c r="BG10" s="424"/>
      <c r="BH10" s="424"/>
      <c r="BI10" s="424"/>
      <c r="BJ10" s="424"/>
      <c r="BK10" s="424"/>
      <c r="BL10" s="424"/>
      <c r="BM10" s="426"/>
      <c r="BN10" s="196"/>
      <c r="BO10" s="196"/>
      <c r="BP10" s="196"/>
      <c r="BQ10" s="196"/>
      <c r="BR10" s="196"/>
      <c r="BS10" s="197"/>
    </row>
    <row r="11" spans="1:71" s="153" customFormat="1" ht="15" customHeight="1">
      <c r="A11" s="198"/>
      <c r="B11" s="199"/>
      <c r="C11" s="200"/>
      <c r="D11" s="199"/>
      <c r="E11" s="200"/>
      <c r="F11" s="201"/>
      <c r="G11" s="202"/>
      <c r="H11" s="203">
        <f t="shared" ref="H11:H38" si="0">G11*(20+273)/(F11+273)</f>
        <v>0</v>
      </c>
      <c r="I11" s="204"/>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5"/>
      <c r="AM11" s="159"/>
      <c r="AN11" s="207">
        <f t="shared" ref="AN11:AR38" si="1">A11</f>
        <v>0</v>
      </c>
      <c r="AO11" s="208">
        <f t="shared" si="1"/>
        <v>0</v>
      </c>
      <c r="AP11" s="209">
        <f t="shared" si="1"/>
        <v>0</v>
      </c>
      <c r="AQ11" s="208">
        <f t="shared" si="1"/>
        <v>0</v>
      </c>
      <c r="AR11" s="209">
        <f t="shared" si="1"/>
        <v>0</v>
      </c>
      <c r="AS11" s="240" t="e">
        <f t="shared" ref="AS11:AS38" si="2">1000/96.06*(Y11-Z11+AG11-AH11)*20/H11</f>
        <v>#DIV/0!</v>
      </c>
      <c r="AT11" s="203" t="e">
        <f t="shared" ref="AT11:AT38" si="3">1000/62.01*(AA11-AB11)*20/H11</f>
        <v>#DIV/0!</v>
      </c>
      <c r="AU11" s="203" t="e">
        <f t="shared" ref="AU11:AU38" si="4">1000/35.45*(AC11-AD11+AI11-AJ11)*20/H11</f>
        <v>#DIV/0!</v>
      </c>
      <c r="AV11" s="203" t="e">
        <f t="shared" ref="AV11:AV38" si="5">1000/18.04*(AE11-AF11+AK11-AL11)*20/H11</f>
        <v>#DIV/0!</v>
      </c>
      <c r="AW11" s="203" t="e">
        <f t="shared" ref="AW11:AW38" si="6">1000/96.06*(I11-J11)*20/H11</f>
        <v>#DIV/0!</v>
      </c>
      <c r="AX11" s="203" t="e">
        <f t="shared" ref="AX11:AX38" si="7">1000/62.01*(K11-L11)*20/H11</f>
        <v>#DIV/0!</v>
      </c>
      <c r="AY11" s="203" t="e">
        <f t="shared" ref="AY11:AY38" si="8">1000/35.45*(M11-N11)*20/H11</f>
        <v>#DIV/0!</v>
      </c>
      <c r="AZ11" s="241" t="e">
        <f t="shared" ref="AZ11:AZ38" si="9">1000/18.04*(O11-P11)*20/H11</f>
        <v>#DIV/0!</v>
      </c>
      <c r="BA11" s="241" t="e">
        <f t="shared" ref="BA11:BA38" si="10">1000/22.99*(Q11-R11)*20/H11</f>
        <v>#DIV/0!</v>
      </c>
      <c r="BB11" s="241" t="e">
        <f t="shared" ref="BB11:BB38" si="11">1000/39.1*(S11-T11)*20/H11</f>
        <v>#DIV/0!</v>
      </c>
      <c r="BC11" s="241" t="e">
        <f t="shared" ref="BC11:BC38" si="12">1000/24.31*(U11-V11)*20/H11</f>
        <v>#DIV/0!</v>
      </c>
      <c r="BD11" s="242" t="e">
        <f t="shared" ref="BD11:BD38" si="13">1000/40*(W11-X11)*20/H11</f>
        <v>#DIV/0!</v>
      </c>
      <c r="BF11" s="216">
        <f t="shared" ref="BF11:BF39" si="14">(I11-J11)/48.03*1000</f>
        <v>0</v>
      </c>
      <c r="BG11" s="217">
        <f t="shared" ref="BG11:BG39" si="15">(K11-L11)/62.01*1000</f>
        <v>0</v>
      </c>
      <c r="BH11" s="217">
        <f t="shared" ref="BH11:BH39" si="16">(M11-N11)/35.45*1000</f>
        <v>0</v>
      </c>
      <c r="BI11" s="217">
        <f t="shared" ref="BI11:BI39" si="17">(O11-P11)/18.04*1000</f>
        <v>0</v>
      </c>
      <c r="BJ11" s="217">
        <f t="shared" ref="BJ11:BJ39" si="18">(Q11-R11)/22.99*1000</f>
        <v>0</v>
      </c>
      <c r="BK11" s="217">
        <f t="shared" ref="BK11:BK39" si="19">(S11-T11)/39.1*1000</f>
        <v>0</v>
      </c>
      <c r="BL11" s="217">
        <f t="shared" ref="BL11:BL39" si="20">(U11-V11)/12.16*1000</f>
        <v>0</v>
      </c>
      <c r="BM11" s="217">
        <f t="shared" ref="BM11:BM39" si="21">(W11-X11)/20.04*1000</f>
        <v>0</v>
      </c>
      <c r="BN11" s="217">
        <f t="shared" ref="BN11:BN39" si="22">SUM(BF11:BH11)</f>
        <v>0</v>
      </c>
      <c r="BO11" s="217">
        <f t="shared" ref="BO11:BO39" si="23">SUM(BI11:BM11)</f>
        <v>0</v>
      </c>
      <c r="BP11" s="217">
        <f t="shared" ref="BP11:BP39" si="24">BN11+BO11</f>
        <v>0</v>
      </c>
      <c r="BQ11" s="217" t="e">
        <f t="shared" ref="BQ11:BQ39" si="25">(BO11-BN11)/BP11*100</f>
        <v>#DIV/0!</v>
      </c>
      <c r="BR11" s="217">
        <f t="shared" ref="BR11:BR39" si="26">IF(BP11&lt;50,30,IF(BP11&lt;=100,15,8))</f>
        <v>30</v>
      </c>
      <c r="BS11" s="218" t="e">
        <f t="shared" ref="BS11:BS39" si="27">IF(ABS(BQ11)&lt;BR11,"○","×")</f>
        <v>#DIV/0!</v>
      </c>
    </row>
    <row r="12" spans="1:71" s="153" customFormat="1" ht="15" customHeight="1">
      <c r="A12" s="198"/>
      <c r="B12" s="199"/>
      <c r="C12" s="200"/>
      <c r="D12" s="199"/>
      <c r="E12" s="200"/>
      <c r="F12" s="201"/>
      <c r="G12" s="202"/>
      <c r="H12" s="203">
        <f t="shared" si="0"/>
        <v>0</v>
      </c>
      <c r="I12" s="204"/>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5"/>
      <c r="AM12" s="159"/>
      <c r="AN12" s="207">
        <f t="shared" si="1"/>
        <v>0</v>
      </c>
      <c r="AO12" s="208">
        <f t="shared" si="1"/>
        <v>0</v>
      </c>
      <c r="AP12" s="209">
        <f t="shared" si="1"/>
        <v>0</v>
      </c>
      <c r="AQ12" s="208">
        <f t="shared" si="1"/>
        <v>0</v>
      </c>
      <c r="AR12" s="209">
        <f t="shared" si="1"/>
        <v>0</v>
      </c>
      <c r="AS12" s="240" t="e">
        <f t="shared" si="2"/>
        <v>#DIV/0!</v>
      </c>
      <c r="AT12" s="203" t="e">
        <f t="shared" si="3"/>
        <v>#DIV/0!</v>
      </c>
      <c r="AU12" s="203" t="e">
        <f t="shared" si="4"/>
        <v>#DIV/0!</v>
      </c>
      <c r="AV12" s="203" t="e">
        <f t="shared" si="5"/>
        <v>#DIV/0!</v>
      </c>
      <c r="AW12" s="203" t="e">
        <f t="shared" si="6"/>
        <v>#DIV/0!</v>
      </c>
      <c r="AX12" s="203" t="e">
        <f t="shared" si="7"/>
        <v>#DIV/0!</v>
      </c>
      <c r="AY12" s="203" t="e">
        <f t="shared" si="8"/>
        <v>#DIV/0!</v>
      </c>
      <c r="AZ12" s="241" t="e">
        <f t="shared" si="9"/>
        <v>#DIV/0!</v>
      </c>
      <c r="BA12" s="241" t="e">
        <f t="shared" si="10"/>
        <v>#DIV/0!</v>
      </c>
      <c r="BB12" s="241" t="e">
        <f t="shared" si="11"/>
        <v>#DIV/0!</v>
      </c>
      <c r="BC12" s="241" t="e">
        <f t="shared" si="12"/>
        <v>#DIV/0!</v>
      </c>
      <c r="BD12" s="242" t="e">
        <f t="shared" si="13"/>
        <v>#DIV/0!</v>
      </c>
      <c r="BF12" s="220">
        <f t="shared" si="14"/>
        <v>0</v>
      </c>
      <c r="BG12" s="221">
        <f t="shared" si="15"/>
        <v>0</v>
      </c>
      <c r="BH12" s="221">
        <f t="shared" si="16"/>
        <v>0</v>
      </c>
      <c r="BI12" s="221">
        <f t="shared" si="17"/>
        <v>0</v>
      </c>
      <c r="BJ12" s="221">
        <f t="shared" si="18"/>
        <v>0</v>
      </c>
      <c r="BK12" s="221">
        <f t="shared" si="19"/>
        <v>0</v>
      </c>
      <c r="BL12" s="221">
        <f t="shared" si="20"/>
        <v>0</v>
      </c>
      <c r="BM12" s="221">
        <f t="shared" si="21"/>
        <v>0</v>
      </c>
      <c r="BN12" s="221">
        <f t="shared" si="22"/>
        <v>0</v>
      </c>
      <c r="BO12" s="221">
        <f t="shared" si="23"/>
        <v>0</v>
      </c>
      <c r="BP12" s="221">
        <f t="shared" si="24"/>
        <v>0</v>
      </c>
      <c r="BQ12" s="221" t="e">
        <f t="shared" si="25"/>
        <v>#DIV/0!</v>
      </c>
      <c r="BR12" s="221">
        <f t="shared" si="26"/>
        <v>30</v>
      </c>
      <c r="BS12" s="222" t="e">
        <f t="shared" si="27"/>
        <v>#DIV/0!</v>
      </c>
    </row>
    <row r="13" spans="1:71" s="153" customFormat="1" ht="15" customHeight="1">
      <c r="A13" s="198"/>
      <c r="B13" s="199"/>
      <c r="C13" s="200"/>
      <c r="D13" s="199"/>
      <c r="E13" s="200"/>
      <c r="F13" s="201"/>
      <c r="G13" s="202"/>
      <c r="H13" s="203">
        <f t="shared" si="0"/>
        <v>0</v>
      </c>
      <c r="I13" s="204"/>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5"/>
      <c r="AM13" s="159"/>
      <c r="AN13" s="207">
        <f t="shared" si="1"/>
        <v>0</v>
      </c>
      <c r="AO13" s="208">
        <f t="shared" si="1"/>
        <v>0</v>
      </c>
      <c r="AP13" s="209">
        <f t="shared" si="1"/>
        <v>0</v>
      </c>
      <c r="AQ13" s="208">
        <f t="shared" si="1"/>
        <v>0</v>
      </c>
      <c r="AR13" s="209">
        <f t="shared" si="1"/>
        <v>0</v>
      </c>
      <c r="AS13" s="240" t="e">
        <f t="shared" si="2"/>
        <v>#DIV/0!</v>
      </c>
      <c r="AT13" s="203" t="e">
        <f t="shared" si="3"/>
        <v>#DIV/0!</v>
      </c>
      <c r="AU13" s="203" t="e">
        <f t="shared" si="4"/>
        <v>#DIV/0!</v>
      </c>
      <c r="AV13" s="203" t="e">
        <f t="shared" si="5"/>
        <v>#DIV/0!</v>
      </c>
      <c r="AW13" s="203" t="e">
        <f t="shared" si="6"/>
        <v>#DIV/0!</v>
      </c>
      <c r="AX13" s="203" t="e">
        <f t="shared" si="7"/>
        <v>#DIV/0!</v>
      </c>
      <c r="AY13" s="203" t="e">
        <f t="shared" si="8"/>
        <v>#DIV/0!</v>
      </c>
      <c r="AZ13" s="241" t="e">
        <f t="shared" si="9"/>
        <v>#DIV/0!</v>
      </c>
      <c r="BA13" s="241" t="e">
        <f t="shared" si="10"/>
        <v>#DIV/0!</v>
      </c>
      <c r="BB13" s="241" t="e">
        <f t="shared" si="11"/>
        <v>#DIV/0!</v>
      </c>
      <c r="BC13" s="241" t="e">
        <f t="shared" si="12"/>
        <v>#DIV/0!</v>
      </c>
      <c r="BD13" s="242" t="e">
        <f t="shared" si="13"/>
        <v>#DIV/0!</v>
      </c>
      <c r="BF13" s="220">
        <f t="shared" si="14"/>
        <v>0</v>
      </c>
      <c r="BG13" s="221">
        <f t="shared" si="15"/>
        <v>0</v>
      </c>
      <c r="BH13" s="221">
        <f t="shared" si="16"/>
        <v>0</v>
      </c>
      <c r="BI13" s="221">
        <f t="shared" si="17"/>
        <v>0</v>
      </c>
      <c r="BJ13" s="221">
        <f t="shared" si="18"/>
        <v>0</v>
      </c>
      <c r="BK13" s="221">
        <f t="shared" si="19"/>
        <v>0</v>
      </c>
      <c r="BL13" s="221">
        <f t="shared" si="20"/>
        <v>0</v>
      </c>
      <c r="BM13" s="221">
        <f t="shared" si="21"/>
        <v>0</v>
      </c>
      <c r="BN13" s="221">
        <f t="shared" si="22"/>
        <v>0</v>
      </c>
      <c r="BO13" s="221">
        <f t="shared" si="23"/>
        <v>0</v>
      </c>
      <c r="BP13" s="221">
        <f t="shared" si="24"/>
        <v>0</v>
      </c>
      <c r="BQ13" s="221" t="e">
        <f t="shared" si="25"/>
        <v>#DIV/0!</v>
      </c>
      <c r="BR13" s="221">
        <f t="shared" si="26"/>
        <v>30</v>
      </c>
      <c r="BS13" s="222" t="e">
        <f t="shared" si="27"/>
        <v>#DIV/0!</v>
      </c>
    </row>
    <row r="14" spans="1:71" s="153" customFormat="1" ht="15" customHeight="1">
      <c r="A14" s="198"/>
      <c r="B14" s="199"/>
      <c r="C14" s="200"/>
      <c r="D14" s="199"/>
      <c r="E14" s="200"/>
      <c r="F14" s="201"/>
      <c r="G14" s="202"/>
      <c r="H14" s="203">
        <f t="shared" si="0"/>
        <v>0</v>
      </c>
      <c r="I14" s="204"/>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5"/>
      <c r="AM14" s="159"/>
      <c r="AN14" s="207">
        <f t="shared" si="1"/>
        <v>0</v>
      </c>
      <c r="AO14" s="208">
        <f t="shared" si="1"/>
        <v>0</v>
      </c>
      <c r="AP14" s="209">
        <f t="shared" si="1"/>
        <v>0</v>
      </c>
      <c r="AQ14" s="208">
        <f t="shared" si="1"/>
        <v>0</v>
      </c>
      <c r="AR14" s="209">
        <f t="shared" si="1"/>
        <v>0</v>
      </c>
      <c r="AS14" s="240" t="e">
        <f t="shared" si="2"/>
        <v>#DIV/0!</v>
      </c>
      <c r="AT14" s="203" t="e">
        <f t="shared" si="3"/>
        <v>#DIV/0!</v>
      </c>
      <c r="AU14" s="203" t="e">
        <f t="shared" si="4"/>
        <v>#DIV/0!</v>
      </c>
      <c r="AV14" s="203" t="e">
        <f t="shared" si="5"/>
        <v>#DIV/0!</v>
      </c>
      <c r="AW14" s="203" t="e">
        <f t="shared" si="6"/>
        <v>#DIV/0!</v>
      </c>
      <c r="AX14" s="203" t="e">
        <f t="shared" si="7"/>
        <v>#DIV/0!</v>
      </c>
      <c r="AY14" s="203" t="e">
        <f t="shared" si="8"/>
        <v>#DIV/0!</v>
      </c>
      <c r="AZ14" s="241" t="e">
        <f t="shared" si="9"/>
        <v>#DIV/0!</v>
      </c>
      <c r="BA14" s="241" t="e">
        <f t="shared" si="10"/>
        <v>#DIV/0!</v>
      </c>
      <c r="BB14" s="241" t="e">
        <f t="shared" si="11"/>
        <v>#DIV/0!</v>
      </c>
      <c r="BC14" s="241" t="e">
        <f t="shared" si="12"/>
        <v>#DIV/0!</v>
      </c>
      <c r="BD14" s="242" t="e">
        <f t="shared" si="13"/>
        <v>#DIV/0!</v>
      </c>
      <c r="BF14" s="220">
        <f t="shared" si="14"/>
        <v>0</v>
      </c>
      <c r="BG14" s="221">
        <f t="shared" si="15"/>
        <v>0</v>
      </c>
      <c r="BH14" s="221">
        <f t="shared" si="16"/>
        <v>0</v>
      </c>
      <c r="BI14" s="221">
        <f t="shared" si="17"/>
        <v>0</v>
      </c>
      <c r="BJ14" s="221">
        <f t="shared" si="18"/>
        <v>0</v>
      </c>
      <c r="BK14" s="221">
        <f t="shared" si="19"/>
        <v>0</v>
      </c>
      <c r="BL14" s="221">
        <f t="shared" si="20"/>
        <v>0</v>
      </c>
      <c r="BM14" s="221">
        <f t="shared" si="21"/>
        <v>0</v>
      </c>
      <c r="BN14" s="221">
        <f t="shared" si="22"/>
        <v>0</v>
      </c>
      <c r="BO14" s="221">
        <f t="shared" si="23"/>
        <v>0</v>
      </c>
      <c r="BP14" s="221">
        <f t="shared" si="24"/>
        <v>0</v>
      </c>
      <c r="BQ14" s="221" t="e">
        <f t="shared" si="25"/>
        <v>#DIV/0!</v>
      </c>
      <c r="BR14" s="221">
        <f t="shared" si="26"/>
        <v>30</v>
      </c>
      <c r="BS14" s="222" t="e">
        <f t="shared" si="27"/>
        <v>#DIV/0!</v>
      </c>
    </row>
    <row r="15" spans="1:71" s="153" customFormat="1" ht="15" customHeight="1">
      <c r="A15" s="198"/>
      <c r="B15" s="199"/>
      <c r="C15" s="200"/>
      <c r="D15" s="199"/>
      <c r="E15" s="200"/>
      <c r="F15" s="201"/>
      <c r="G15" s="202"/>
      <c r="H15" s="203">
        <f t="shared" si="0"/>
        <v>0</v>
      </c>
      <c r="I15" s="204"/>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5"/>
      <c r="AM15" s="159"/>
      <c r="AN15" s="207">
        <f t="shared" si="1"/>
        <v>0</v>
      </c>
      <c r="AO15" s="208">
        <f t="shared" si="1"/>
        <v>0</v>
      </c>
      <c r="AP15" s="209">
        <f t="shared" si="1"/>
        <v>0</v>
      </c>
      <c r="AQ15" s="208">
        <f t="shared" si="1"/>
        <v>0</v>
      </c>
      <c r="AR15" s="209">
        <f t="shared" si="1"/>
        <v>0</v>
      </c>
      <c r="AS15" s="240" t="e">
        <f t="shared" si="2"/>
        <v>#DIV/0!</v>
      </c>
      <c r="AT15" s="203" t="e">
        <f t="shared" si="3"/>
        <v>#DIV/0!</v>
      </c>
      <c r="AU15" s="203" t="e">
        <f t="shared" si="4"/>
        <v>#DIV/0!</v>
      </c>
      <c r="AV15" s="203" t="e">
        <f t="shared" si="5"/>
        <v>#DIV/0!</v>
      </c>
      <c r="AW15" s="203" t="e">
        <f t="shared" si="6"/>
        <v>#DIV/0!</v>
      </c>
      <c r="AX15" s="203" t="e">
        <f t="shared" si="7"/>
        <v>#DIV/0!</v>
      </c>
      <c r="AY15" s="203" t="e">
        <f t="shared" si="8"/>
        <v>#DIV/0!</v>
      </c>
      <c r="AZ15" s="241" t="e">
        <f t="shared" si="9"/>
        <v>#DIV/0!</v>
      </c>
      <c r="BA15" s="241" t="e">
        <f t="shared" si="10"/>
        <v>#DIV/0!</v>
      </c>
      <c r="BB15" s="241" t="e">
        <f t="shared" si="11"/>
        <v>#DIV/0!</v>
      </c>
      <c r="BC15" s="241" t="e">
        <f t="shared" si="12"/>
        <v>#DIV/0!</v>
      </c>
      <c r="BD15" s="242" t="e">
        <f t="shared" si="13"/>
        <v>#DIV/0!</v>
      </c>
      <c r="BF15" s="220">
        <f t="shared" si="14"/>
        <v>0</v>
      </c>
      <c r="BG15" s="221">
        <f t="shared" si="15"/>
        <v>0</v>
      </c>
      <c r="BH15" s="221">
        <f t="shared" si="16"/>
        <v>0</v>
      </c>
      <c r="BI15" s="221">
        <f t="shared" si="17"/>
        <v>0</v>
      </c>
      <c r="BJ15" s="221">
        <f t="shared" si="18"/>
        <v>0</v>
      </c>
      <c r="BK15" s="221">
        <f t="shared" si="19"/>
        <v>0</v>
      </c>
      <c r="BL15" s="221">
        <f t="shared" si="20"/>
        <v>0</v>
      </c>
      <c r="BM15" s="221">
        <f t="shared" si="21"/>
        <v>0</v>
      </c>
      <c r="BN15" s="221">
        <f t="shared" si="22"/>
        <v>0</v>
      </c>
      <c r="BO15" s="221">
        <f t="shared" si="23"/>
        <v>0</v>
      </c>
      <c r="BP15" s="221">
        <f t="shared" si="24"/>
        <v>0</v>
      </c>
      <c r="BQ15" s="221" t="e">
        <f t="shared" si="25"/>
        <v>#DIV/0!</v>
      </c>
      <c r="BR15" s="221">
        <f t="shared" si="26"/>
        <v>30</v>
      </c>
      <c r="BS15" s="222" t="e">
        <f t="shared" si="27"/>
        <v>#DIV/0!</v>
      </c>
    </row>
    <row r="16" spans="1:71" s="153" customFormat="1" ht="15" customHeight="1">
      <c r="A16" s="198"/>
      <c r="B16" s="199"/>
      <c r="C16" s="200"/>
      <c r="D16" s="199"/>
      <c r="E16" s="200"/>
      <c r="F16" s="201"/>
      <c r="G16" s="202"/>
      <c r="H16" s="203">
        <f t="shared" si="0"/>
        <v>0</v>
      </c>
      <c r="I16" s="20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5"/>
      <c r="AM16" s="159"/>
      <c r="AN16" s="207">
        <f t="shared" si="1"/>
        <v>0</v>
      </c>
      <c r="AO16" s="208">
        <f t="shared" si="1"/>
        <v>0</v>
      </c>
      <c r="AP16" s="209">
        <f t="shared" si="1"/>
        <v>0</v>
      </c>
      <c r="AQ16" s="208">
        <f t="shared" si="1"/>
        <v>0</v>
      </c>
      <c r="AR16" s="209">
        <f t="shared" si="1"/>
        <v>0</v>
      </c>
      <c r="AS16" s="240" t="e">
        <f t="shared" si="2"/>
        <v>#DIV/0!</v>
      </c>
      <c r="AT16" s="203" t="e">
        <f t="shared" si="3"/>
        <v>#DIV/0!</v>
      </c>
      <c r="AU16" s="203" t="e">
        <f t="shared" si="4"/>
        <v>#DIV/0!</v>
      </c>
      <c r="AV16" s="203" t="e">
        <f t="shared" si="5"/>
        <v>#DIV/0!</v>
      </c>
      <c r="AW16" s="203" t="e">
        <f t="shared" si="6"/>
        <v>#DIV/0!</v>
      </c>
      <c r="AX16" s="203" t="e">
        <f t="shared" si="7"/>
        <v>#DIV/0!</v>
      </c>
      <c r="AY16" s="203" t="e">
        <f t="shared" si="8"/>
        <v>#DIV/0!</v>
      </c>
      <c r="AZ16" s="241" t="e">
        <f t="shared" si="9"/>
        <v>#DIV/0!</v>
      </c>
      <c r="BA16" s="241" t="e">
        <f t="shared" si="10"/>
        <v>#DIV/0!</v>
      </c>
      <c r="BB16" s="241" t="e">
        <f t="shared" si="11"/>
        <v>#DIV/0!</v>
      </c>
      <c r="BC16" s="241" t="e">
        <f t="shared" si="12"/>
        <v>#DIV/0!</v>
      </c>
      <c r="BD16" s="242" t="e">
        <f t="shared" si="13"/>
        <v>#DIV/0!</v>
      </c>
      <c r="BF16" s="220">
        <f t="shared" si="14"/>
        <v>0</v>
      </c>
      <c r="BG16" s="221">
        <f t="shared" si="15"/>
        <v>0</v>
      </c>
      <c r="BH16" s="221">
        <f t="shared" si="16"/>
        <v>0</v>
      </c>
      <c r="BI16" s="221">
        <f t="shared" si="17"/>
        <v>0</v>
      </c>
      <c r="BJ16" s="221">
        <f t="shared" si="18"/>
        <v>0</v>
      </c>
      <c r="BK16" s="221">
        <f t="shared" si="19"/>
        <v>0</v>
      </c>
      <c r="BL16" s="221">
        <f t="shared" si="20"/>
        <v>0</v>
      </c>
      <c r="BM16" s="221">
        <f t="shared" si="21"/>
        <v>0</v>
      </c>
      <c r="BN16" s="221">
        <f t="shared" si="22"/>
        <v>0</v>
      </c>
      <c r="BO16" s="221">
        <f t="shared" si="23"/>
        <v>0</v>
      </c>
      <c r="BP16" s="221">
        <f t="shared" si="24"/>
        <v>0</v>
      </c>
      <c r="BQ16" s="221" t="e">
        <f t="shared" si="25"/>
        <v>#DIV/0!</v>
      </c>
      <c r="BR16" s="221">
        <f t="shared" si="26"/>
        <v>30</v>
      </c>
      <c r="BS16" s="222" t="e">
        <f t="shared" si="27"/>
        <v>#DIV/0!</v>
      </c>
    </row>
    <row r="17" spans="1:71" s="153" customFormat="1" ht="15" customHeight="1">
      <c r="A17" s="198"/>
      <c r="B17" s="199"/>
      <c r="C17" s="200"/>
      <c r="D17" s="199"/>
      <c r="E17" s="200"/>
      <c r="F17" s="201"/>
      <c r="G17" s="202"/>
      <c r="H17" s="203">
        <f t="shared" si="0"/>
        <v>0</v>
      </c>
      <c r="I17" s="204"/>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5"/>
      <c r="AM17" s="159"/>
      <c r="AN17" s="207">
        <f t="shared" si="1"/>
        <v>0</v>
      </c>
      <c r="AO17" s="208">
        <f t="shared" si="1"/>
        <v>0</v>
      </c>
      <c r="AP17" s="209">
        <f t="shared" si="1"/>
        <v>0</v>
      </c>
      <c r="AQ17" s="208">
        <f t="shared" si="1"/>
        <v>0</v>
      </c>
      <c r="AR17" s="209">
        <f t="shared" si="1"/>
        <v>0</v>
      </c>
      <c r="AS17" s="240" t="e">
        <f t="shared" si="2"/>
        <v>#DIV/0!</v>
      </c>
      <c r="AT17" s="203" t="e">
        <f t="shared" si="3"/>
        <v>#DIV/0!</v>
      </c>
      <c r="AU17" s="203" t="e">
        <f t="shared" si="4"/>
        <v>#DIV/0!</v>
      </c>
      <c r="AV17" s="203" t="e">
        <f t="shared" si="5"/>
        <v>#DIV/0!</v>
      </c>
      <c r="AW17" s="203" t="e">
        <f t="shared" si="6"/>
        <v>#DIV/0!</v>
      </c>
      <c r="AX17" s="203" t="e">
        <f t="shared" si="7"/>
        <v>#DIV/0!</v>
      </c>
      <c r="AY17" s="203" t="e">
        <f t="shared" si="8"/>
        <v>#DIV/0!</v>
      </c>
      <c r="AZ17" s="241" t="e">
        <f t="shared" si="9"/>
        <v>#DIV/0!</v>
      </c>
      <c r="BA17" s="241" t="e">
        <f t="shared" si="10"/>
        <v>#DIV/0!</v>
      </c>
      <c r="BB17" s="241" t="e">
        <f t="shared" si="11"/>
        <v>#DIV/0!</v>
      </c>
      <c r="BC17" s="241" t="e">
        <f t="shared" si="12"/>
        <v>#DIV/0!</v>
      </c>
      <c r="BD17" s="242" t="e">
        <f t="shared" si="13"/>
        <v>#DIV/0!</v>
      </c>
      <c r="BF17" s="220">
        <f t="shared" si="14"/>
        <v>0</v>
      </c>
      <c r="BG17" s="221">
        <f t="shared" si="15"/>
        <v>0</v>
      </c>
      <c r="BH17" s="221">
        <f t="shared" si="16"/>
        <v>0</v>
      </c>
      <c r="BI17" s="221">
        <f t="shared" si="17"/>
        <v>0</v>
      </c>
      <c r="BJ17" s="221">
        <f t="shared" si="18"/>
        <v>0</v>
      </c>
      <c r="BK17" s="221">
        <f t="shared" si="19"/>
        <v>0</v>
      </c>
      <c r="BL17" s="221">
        <f t="shared" si="20"/>
        <v>0</v>
      </c>
      <c r="BM17" s="221">
        <f t="shared" si="21"/>
        <v>0</v>
      </c>
      <c r="BN17" s="221">
        <f t="shared" si="22"/>
        <v>0</v>
      </c>
      <c r="BO17" s="221">
        <f t="shared" si="23"/>
        <v>0</v>
      </c>
      <c r="BP17" s="221">
        <f t="shared" si="24"/>
        <v>0</v>
      </c>
      <c r="BQ17" s="221" t="e">
        <f t="shared" si="25"/>
        <v>#DIV/0!</v>
      </c>
      <c r="BR17" s="221">
        <f t="shared" si="26"/>
        <v>30</v>
      </c>
      <c r="BS17" s="222" t="e">
        <f t="shared" si="27"/>
        <v>#DIV/0!</v>
      </c>
    </row>
    <row r="18" spans="1:71" s="153" customFormat="1" ht="15" customHeight="1">
      <c r="A18" s="198"/>
      <c r="B18" s="199"/>
      <c r="C18" s="200"/>
      <c r="D18" s="199"/>
      <c r="E18" s="200"/>
      <c r="F18" s="201"/>
      <c r="G18" s="202"/>
      <c r="H18" s="203">
        <f t="shared" si="0"/>
        <v>0</v>
      </c>
      <c r="I18" s="204"/>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5"/>
      <c r="AM18" s="159"/>
      <c r="AN18" s="207">
        <f t="shared" si="1"/>
        <v>0</v>
      </c>
      <c r="AO18" s="208">
        <f t="shared" si="1"/>
        <v>0</v>
      </c>
      <c r="AP18" s="209">
        <f t="shared" si="1"/>
        <v>0</v>
      </c>
      <c r="AQ18" s="208">
        <f t="shared" si="1"/>
        <v>0</v>
      </c>
      <c r="AR18" s="209">
        <f t="shared" si="1"/>
        <v>0</v>
      </c>
      <c r="AS18" s="240" t="e">
        <f t="shared" si="2"/>
        <v>#DIV/0!</v>
      </c>
      <c r="AT18" s="203" t="e">
        <f t="shared" si="3"/>
        <v>#DIV/0!</v>
      </c>
      <c r="AU18" s="203" t="e">
        <f t="shared" si="4"/>
        <v>#DIV/0!</v>
      </c>
      <c r="AV18" s="203" t="e">
        <f t="shared" si="5"/>
        <v>#DIV/0!</v>
      </c>
      <c r="AW18" s="203" t="e">
        <f t="shared" si="6"/>
        <v>#DIV/0!</v>
      </c>
      <c r="AX18" s="203" t="e">
        <f t="shared" si="7"/>
        <v>#DIV/0!</v>
      </c>
      <c r="AY18" s="203" t="e">
        <f t="shared" si="8"/>
        <v>#DIV/0!</v>
      </c>
      <c r="AZ18" s="241" t="e">
        <f t="shared" si="9"/>
        <v>#DIV/0!</v>
      </c>
      <c r="BA18" s="241" t="e">
        <f t="shared" si="10"/>
        <v>#DIV/0!</v>
      </c>
      <c r="BB18" s="241" t="e">
        <f t="shared" si="11"/>
        <v>#DIV/0!</v>
      </c>
      <c r="BC18" s="241" t="e">
        <f t="shared" si="12"/>
        <v>#DIV/0!</v>
      </c>
      <c r="BD18" s="242" t="e">
        <f t="shared" si="13"/>
        <v>#DIV/0!</v>
      </c>
      <c r="BF18" s="220">
        <f t="shared" si="14"/>
        <v>0</v>
      </c>
      <c r="BG18" s="221">
        <f t="shared" si="15"/>
        <v>0</v>
      </c>
      <c r="BH18" s="221">
        <f t="shared" si="16"/>
        <v>0</v>
      </c>
      <c r="BI18" s="221">
        <f t="shared" si="17"/>
        <v>0</v>
      </c>
      <c r="BJ18" s="221">
        <f t="shared" si="18"/>
        <v>0</v>
      </c>
      <c r="BK18" s="221">
        <f t="shared" si="19"/>
        <v>0</v>
      </c>
      <c r="BL18" s="221">
        <f t="shared" si="20"/>
        <v>0</v>
      </c>
      <c r="BM18" s="221">
        <f t="shared" si="21"/>
        <v>0</v>
      </c>
      <c r="BN18" s="221">
        <f t="shared" si="22"/>
        <v>0</v>
      </c>
      <c r="BO18" s="221">
        <f t="shared" si="23"/>
        <v>0</v>
      </c>
      <c r="BP18" s="221">
        <f t="shared" si="24"/>
        <v>0</v>
      </c>
      <c r="BQ18" s="221" t="e">
        <f t="shared" si="25"/>
        <v>#DIV/0!</v>
      </c>
      <c r="BR18" s="221">
        <f t="shared" si="26"/>
        <v>30</v>
      </c>
      <c r="BS18" s="222" t="e">
        <f t="shared" si="27"/>
        <v>#DIV/0!</v>
      </c>
    </row>
    <row r="19" spans="1:71" s="153" customFormat="1" ht="15" customHeight="1">
      <c r="A19" s="198"/>
      <c r="B19" s="199"/>
      <c r="C19" s="200"/>
      <c r="D19" s="199"/>
      <c r="E19" s="200"/>
      <c r="F19" s="201"/>
      <c r="G19" s="202"/>
      <c r="H19" s="203">
        <f t="shared" si="0"/>
        <v>0</v>
      </c>
      <c r="I19" s="204"/>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5"/>
      <c r="AM19" s="159"/>
      <c r="AN19" s="207">
        <f t="shared" si="1"/>
        <v>0</v>
      </c>
      <c r="AO19" s="208">
        <f t="shared" si="1"/>
        <v>0</v>
      </c>
      <c r="AP19" s="209">
        <f t="shared" si="1"/>
        <v>0</v>
      </c>
      <c r="AQ19" s="208">
        <f t="shared" si="1"/>
        <v>0</v>
      </c>
      <c r="AR19" s="209">
        <f t="shared" si="1"/>
        <v>0</v>
      </c>
      <c r="AS19" s="240" t="e">
        <f t="shared" si="2"/>
        <v>#DIV/0!</v>
      </c>
      <c r="AT19" s="203" t="e">
        <f t="shared" si="3"/>
        <v>#DIV/0!</v>
      </c>
      <c r="AU19" s="203" t="e">
        <f t="shared" si="4"/>
        <v>#DIV/0!</v>
      </c>
      <c r="AV19" s="203" t="e">
        <f t="shared" si="5"/>
        <v>#DIV/0!</v>
      </c>
      <c r="AW19" s="203" t="e">
        <f t="shared" si="6"/>
        <v>#DIV/0!</v>
      </c>
      <c r="AX19" s="203" t="e">
        <f t="shared" si="7"/>
        <v>#DIV/0!</v>
      </c>
      <c r="AY19" s="203" t="e">
        <f t="shared" si="8"/>
        <v>#DIV/0!</v>
      </c>
      <c r="AZ19" s="241" t="e">
        <f t="shared" si="9"/>
        <v>#DIV/0!</v>
      </c>
      <c r="BA19" s="241" t="e">
        <f t="shared" si="10"/>
        <v>#DIV/0!</v>
      </c>
      <c r="BB19" s="241" t="e">
        <f t="shared" si="11"/>
        <v>#DIV/0!</v>
      </c>
      <c r="BC19" s="241" t="e">
        <f t="shared" si="12"/>
        <v>#DIV/0!</v>
      </c>
      <c r="BD19" s="242" t="e">
        <f t="shared" si="13"/>
        <v>#DIV/0!</v>
      </c>
      <c r="BF19" s="220">
        <f t="shared" si="14"/>
        <v>0</v>
      </c>
      <c r="BG19" s="221">
        <f t="shared" si="15"/>
        <v>0</v>
      </c>
      <c r="BH19" s="221">
        <f t="shared" si="16"/>
        <v>0</v>
      </c>
      <c r="BI19" s="221">
        <f t="shared" si="17"/>
        <v>0</v>
      </c>
      <c r="BJ19" s="221">
        <f t="shared" si="18"/>
        <v>0</v>
      </c>
      <c r="BK19" s="221">
        <f t="shared" si="19"/>
        <v>0</v>
      </c>
      <c r="BL19" s="221">
        <f t="shared" si="20"/>
        <v>0</v>
      </c>
      <c r="BM19" s="221">
        <f t="shared" si="21"/>
        <v>0</v>
      </c>
      <c r="BN19" s="221">
        <f t="shared" si="22"/>
        <v>0</v>
      </c>
      <c r="BO19" s="221">
        <f t="shared" si="23"/>
        <v>0</v>
      </c>
      <c r="BP19" s="221">
        <f t="shared" si="24"/>
        <v>0</v>
      </c>
      <c r="BQ19" s="221" t="e">
        <f t="shared" si="25"/>
        <v>#DIV/0!</v>
      </c>
      <c r="BR19" s="221">
        <f t="shared" si="26"/>
        <v>30</v>
      </c>
      <c r="BS19" s="222" t="e">
        <f t="shared" si="27"/>
        <v>#DIV/0!</v>
      </c>
    </row>
    <row r="20" spans="1:71" s="153" customFormat="1" ht="15" customHeight="1">
      <c r="A20" s="198"/>
      <c r="B20" s="199"/>
      <c r="C20" s="200"/>
      <c r="D20" s="199"/>
      <c r="E20" s="200"/>
      <c r="F20" s="201"/>
      <c r="G20" s="202"/>
      <c r="H20" s="203">
        <f t="shared" si="0"/>
        <v>0</v>
      </c>
      <c r="I20" s="204"/>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5"/>
      <c r="AM20" s="159"/>
      <c r="AN20" s="207">
        <f t="shared" si="1"/>
        <v>0</v>
      </c>
      <c r="AO20" s="208">
        <f t="shared" si="1"/>
        <v>0</v>
      </c>
      <c r="AP20" s="209">
        <f t="shared" si="1"/>
        <v>0</v>
      </c>
      <c r="AQ20" s="208">
        <f t="shared" si="1"/>
        <v>0</v>
      </c>
      <c r="AR20" s="209">
        <f t="shared" si="1"/>
        <v>0</v>
      </c>
      <c r="AS20" s="240" t="e">
        <f t="shared" si="2"/>
        <v>#DIV/0!</v>
      </c>
      <c r="AT20" s="203" t="e">
        <f t="shared" si="3"/>
        <v>#DIV/0!</v>
      </c>
      <c r="AU20" s="203" t="e">
        <f t="shared" si="4"/>
        <v>#DIV/0!</v>
      </c>
      <c r="AV20" s="203" t="e">
        <f t="shared" si="5"/>
        <v>#DIV/0!</v>
      </c>
      <c r="AW20" s="203" t="e">
        <f t="shared" si="6"/>
        <v>#DIV/0!</v>
      </c>
      <c r="AX20" s="203" t="e">
        <f t="shared" si="7"/>
        <v>#DIV/0!</v>
      </c>
      <c r="AY20" s="203" t="e">
        <f t="shared" si="8"/>
        <v>#DIV/0!</v>
      </c>
      <c r="AZ20" s="241" t="e">
        <f t="shared" si="9"/>
        <v>#DIV/0!</v>
      </c>
      <c r="BA20" s="241" t="e">
        <f t="shared" si="10"/>
        <v>#DIV/0!</v>
      </c>
      <c r="BB20" s="241" t="e">
        <f t="shared" si="11"/>
        <v>#DIV/0!</v>
      </c>
      <c r="BC20" s="241" t="e">
        <f t="shared" si="12"/>
        <v>#DIV/0!</v>
      </c>
      <c r="BD20" s="242" t="e">
        <f t="shared" si="13"/>
        <v>#DIV/0!</v>
      </c>
      <c r="BF20" s="220">
        <f t="shared" si="14"/>
        <v>0</v>
      </c>
      <c r="BG20" s="221">
        <f t="shared" si="15"/>
        <v>0</v>
      </c>
      <c r="BH20" s="221">
        <f t="shared" si="16"/>
        <v>0</v>
      </c>
      <c r="BI20" s="221">
        <f t="shared" si="17"/>
        <v>0</v>
      </c>
      <c r="BJ20" s="221">
        <f t="shared" si="18"/>
        <v>0</v>
      </c>
      <c r="BK20" s="221">
        <f t="shared" si="19"/>
        <v>0</v>
      </c>
      <c r="BL20" s="221">
        <f t="shared" si="20"/>
        <v>0</v>
      </c>
      <c r="BM20" s="221">
        <f t="shared" si="21"/>
        <v>0</v>
      </c>
      <c r="BN20" s="221">
        <f t="shared" si="22"/>
        <v>0</v>
      </c>
      <c r="BO20" s="221">
        <f t="shared" si="23"/>
        <v>0</v>
      </c>
      <c r="BP20" s="221">
        <f t="shared" si="24"/>
        <v>0</v>
      </c>
      <c r="BQ20" s="221" t="e">
        <f t="shared" si="25"/>
        <v>#DIV/0!</v>
      </c>
      <c r="BR20" s="221">
        <f t="shared" si="26"/>
        <v>30</v>
      </c>
      <c r="BS20" s="222" t="e">
        <f t="shared" si="27"/>
        <v>#DIV/0!</v>
      </c>
    </row>
    <row r="21" spans="1:71" s="153" customFormat="1" ht="15" customHeight="1">
      <c r="A21" s="198"/>
      <c r="B21" s="199"/>
      <c r="C21" s="200"/>
      <c r="D21" s="199"/>
      <c r="E21" s="200"/>
      <c r="F21" s="201"/>
      <c r="G21" s="202"/>
      <c r="H21" s="203">
        <f t="shared" si="0"/>
        <v>0</v>
      </c>
      <c r="I21" s="204"/>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5"/>
      <c r="AM21" s="159"/>
      <c r="AN21" s="207">
        <f t="shared" si="1"/>
        <v>0</v>
      </c>
      <c r="AO21" s="208">
        <f t="shared" si="1"/>
        <v>0</v>
      </c>
      <c r="AP21" s="209">
        <f t="shared" si="1"/>
        <v>0</v>
      </c>
      <c r="AQ21" s="208">
        <f t="shared" si="1"/>
        <v>0</v>
      </c>
      <c r="AR21" s="209">
        <f t="shared" si="1"/>
        <v>0</v>
      </c>
      <c r="AS21" s="240" t="e">
        <f t="shared" si="2"/>
        <v>#DIV/0!</v>
      </c>
      <c r="AT21" s="203" t="e">
        <f t="shared" si="3"/>
        <v>#DIV/0!</v>
      </c>
      <c r="AU21" s="203" t="e">
        <f t="shared" si="4"/>
        <v>#DIV/0!</v>
      </c>
      <c r="AV21" s="203" t="e">
        <f t="shared" si="5"/>
        <v>#DIV/0!</v>
      </c>
      <c r="AW21" s="203" t="e">
        <f t="shared" si="6"/>
        <v>#DIV/0!</v>
      </c>
      <c r="AX21" s="203" t="e">
        <f t="shared" si="7"/>
        <v>#DIV/0!</v>
      </c>
      <c r="AY21" s="203" t="e">
        <f t="shared" si="8"/>
        <v>#DIV/0!</v>
      </c>
      <c r="AZ21" s="241" t="e">
        <f t="shared" si="9"/>
        <v>#DIV/0!</v>
      </c>
      <c r="BA21" s="241" t="e">
        <f t="shared" si="10"/>
        <v>#DIV/0!</v>
      </c>
      <c r="BB21" s="241" t="e">
        <f t="shared" si="11"/>
        <v>#DIV/0!</v>
      </c>
      <c r="BC21" s="241" t="e">
        <f t="shared" si="12"/>
        <v>#DIV/0!</v>
      </c>
      <c r="BD21" s="242" t="e">
        <f t="shared" si="13"/>
        <v>#DIV/0!</v>
      </c>
      <c r="BF21" s="220">
        <f t="shared" si="14"/>
        <v>0</v>
      </c>
      <c r="BG21" s="221">
        <f t="shared" si="15"/>
        <v>0</v>
      </c>
      <c r="BH21" s="221">
        <f t="shared" si="16"/>
        <v>0</v>
      </c>
      <c r="BI21" s="221">
        <f t="shared" si="17"/>
        <v>0</v>
      </c>
      <c r="BJ21" s="221">
        <f t="shared" si="18"/>
        <v>0</v>
      </c>
      <c r="BK21" s="221">
        <f t="shared" si="19"/>
        <v>0</v>
      </c>
      <c r="BL21" s="221">
        <f t="shared" si="20"/>
        <v>0</v>
      </c>
      <c r="BM21" s="221">
        <f t="shared" si="21"/>
        <v>0</v>
      </c>
      <c r="BN21" s="221">
        <f t="shared" si="22"/>
        <v>0</v>
      </c>
      <c r="BO21" s="221">
        <f t="shared" si="23"/>
        <v>0</v>
      </c>
      <c r="BP21" s="221">
        <f t="shared" si="24"/>
        <v>0</v>
      </c>
      <c r="BQ21" s="221" t="e">
        <f t="shared" si="25"/>
        <v>#DIV/0!</v>
      </c>
      <c r="BR21" s="221">
        <f t="shared" si="26"/>
        <v>30</v>
      </c>
      <c r="BS21" s="222" t="e">
        <f t="shared" si="27"/>
        <v>#DIV/0!</v>
      </c>
    </row>
    <row r="22" spans="1:71" s="153" customFormat="1" ht="15" customHeight="1">
      <c r="A22" s="198"/>
      <c r="B22" s="199"/>
      <c r="C22" s="200"/>
      <c r="D22" s="199"/>
      <c r="E22" s="200"/>
      <c r="F22" s="201"/>
      <c r="G22" s="202"/>
      <c r="H22" s="203">
        <f t="shared" si="0"/>
        <v>0</v>
      </c>
      <c r="I22" s="204"/>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5"/>
      <c r="AM22" s="159"/>
      <c r="AN22" s="207">
        <f t="shared" si="1"/>
        <v>0</v>
      </c>
      <c r="AO22" s="208">
        <f t="shared" si="1"/>
        <v>0</v>
      </c>
      <c r="AP22" s="209">
        <f t="shared" si="1"/>
        <v>0</v>
      </c>
      <c r="AQ22" s="208">
        <f t="shared" si="1"/>
        <v>0</v>
      </c>
      <c r="AR22" s="209">
        <f t="shared" si="1"/>
        <v>0</v>
      </c>
      <c r="AS22" s="240" t="e">
        <f t="shared" si="2"/>
        <v>#DIV/0!</v>
      </c>
      <c r="AT22" s="203" t="e">
        <f t="shared" si="3"/>
        <v>#DIV/0!</v>
      </c>
      <c r="AU22" s="203" t="e">
        <f t="shared" si="4"/>
        <v>#DIV/0!</v>
      </c>
      <c r="AV22" s="203" t="e">
        <f t="shared" si="5"/>
        <v>#DIV/0!</v>
      </c>
      <c r="AW22" s="203" t="e">
        <f t="shared" si="6"/>
        <v>#DIV/0!</v>
      </c>
      <c r="AX22" s="203" t="e">
        <f t="shared" si="7"/>
        <v>#DIV/0!</v>
      </c>
      <c r="AY22" s="203" t="e">
        <f t="shared" si="8"/>
        <v>#DIV/0!</v>
      </c>
      <c r="AZ22" s="241" t="e">
        <f t="shared" si="9"/>
        <v>#DIV/0!</v>
      </c>
      <c r="BA22" s="241" t="e">
        <f t="shared" si="10"/>
        <v>#DIV/0!</v>
      </c>
      <c r="BB22" s="241" t="e">
        <f t="shared" si="11"/>
        <v>#DIV/0!</v>
      </c>
      <c r="BC22" s="241" t="e">
        <f t="shared" si="12"/>
        <v>#DIV/0!</v>
      </c>
      <c r="BD22" s="242" t="e">
        <f t="shared" si="13"/>
        <v>#DIV/0!</v>
      </c>
      <c r="BF22" s="220">
        <f t="shared" si="14"/>
        <v>0</v>
      </c>
      <c r="BG22" s="221">
        <f t="shared" si="15"/>
        <v>0</v>
      </c>
      <c r="BH22" s="221">
        <f t="shared" si="16"/>
        <v>0</v>
      </c>
      <c r="BI22" s="221">
        <f t="shared" si="17"/>
        <v>0</v>
      </c>
      <c r="BJ22" s="221">
        <f t="shared" si="18"/>
        <v>0</v>
      </c>
      <c r="BK22" s="221">
        <f t="shared" si="19"/>
        <v>0</v>
      </c>
      <c r="BL22" s="221">
        <f t="shared" si="20"/>
        <v>0</v>
      </c>
      <c r="BM22" s="221">
        <f t="shared" si="21"/>
        <v>0</v>
      </c>
      <c r="BN22" s="221">
        <f t="shared" si="22"/>
        <v>0</v>
      </c>
      <c r="BO22" s="221">
        <f t="shared" si="23"/>
        <v>0</v>
      </c>
      <c r="BP22" s="221">
        <f t="shared" si="24"/>
        <v>0</v>
      </c>
      <c r="BQ22" s="221" t="e">
        <f t="shared" si="25"/>
        <v>#DIV/0!</v>
      </c>
      <c r="BR22" s="221">
        <f t="shared" si="26"/>
        <v>30</v>
      </c>
      <c r="BS22" s="222" t="e">
        <f t="shared" si="27"/>
        <v>#DIV/0!</v>
      </c>
    </row>
    <row r="23" spans="1:71" s="153" customFormat="1" ht="15" customHeight="1">
      <c r="A23" s="198"/>
      <c r="B23" s="199"/>
      <c r="C23" s="200"/>
      <c r="D23" s="199"/>
      <c r="E23" s="200"/>
      <c r="F23" s="201"/>
      <c r="G23" s="202"/>
      <c r="H23" s="203">
        <f t="shared" si="0"/>
        <v>0</v>
      </c>
      <c r="I23" s="204"/>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5"/>
      <c r="AM23" s="159"/>
      <c r="AN23" s="207">
        <f t="shared" si="1"/>
        <v>0</v>
      </c>
      <c r="AO23" s="208">
        <f t="shared" si="1"/>
        <v>0</v>
      </c>
      <c r="AP23" s="209">
        <f t="shared" si="1"/>
        <v>0</v>
      </c>
      <c r="AQ23" s="208">
        <f t="shared" si="1"/>
        <v>0</v>
      </c>
      <c r="AR23" s="209">
        <f t="shared" si="1"/>
        <v>0</v>
      </c>
      <c r="AS23" s="240" t="e">
        <f t="shared" si="2"/>
        <v>#DIV/0!</v>
      </c>
      <c r="AT23" s="203" t="e">
        <f t="shared" si="3"/>
        <v>#DIV/0!</v>
      </c>
      <c r="AU23" s="203" t="e">
        <f t="shared" si="4"/>
        <v>#DIV/0!</v>
      </c>
      <c r="AV23" s="203" t="e">
        <f t="shared" si="5"/>
        <v>#DIV/0!</v>
      </c>
      <c r="AW23" s="203" t="e">
        <f t="shared" si="6"/>
        <v>#DIV/0!</v>
      </c>
      <c r="AX23" s="203" t="e">
        <f t="shared" si="7"/>
        <v>#DIV/0!</v>
      </c>
      <c r="AY23" s="203" t="e">
        <f t="shared" si="8"/>
        <v>#DIV/0!</v>
      </c>
      <c r="AZ23" s="241" t="e">
        <f t="shared" si="9"/>
        <v>#DIV/0!</v>
      </c>
      <c r="BA23" s="241" t="e">
        <f t="shared" si="10"/>
        <v>#DIV/0!</v>
      </c>
      <c r="BB23" s="241" t="e">
        <f t="shared" si="11"/>
        <v>#DIV/0!</v>
      </c>
      <c r="BC23" s="241" t="e">
        <f t="shared" si="12"/>
        <v>#DIV/0!</v>
      </c>
      <c r="BD23" s="242" t="e">
        <f t="shared" si="13"/>
        <v>#DIV/0!</v>
      </c>
      <c r="BF23" s="220">
        <f t="shared" si="14"/>
        <v>0</v>
      </c>
      <c r="BG23" s="221">
        <f t="shared" si="15"/>
        <v>0</v>
      </c>
      <c r="BH23" s="221">
        <f t="shared" si="16"/>
        <v>0</v>
      </c>
      <c r="BI23" s="221">
        <f t="shared" si="17"/>
        <v>0</v>
      </c>
      <c r="BJ23" s="221">
        <f t="shared" si="18"/>
        <v>0</v>
      </c>
      <c r="BK23" s="221">
        <f t="shared" si="19"/>
        <v>0</v>
      </c>
      <c r="BL23" s="221">
        <f t="shared" si="20"/>
        <v>0</v>
      </c>
      <c r="BM23" s="221">
        <f t="shared" si="21"/>
        <v>0</v>
      </c>
      <c r="BN23" s="221">
        <f t="shared" si="22"/>
        <v>0</v>
      </c>
      <c r="BO23" s="221">
        <f t="shared" si="23"/>
        <v>0</v>
      </c>
      <c r="BP23" s="221">
        <f t="shared" si="24"/>
        <v>0</v>
      </c>
      <c r="BQ23" s="221" t="e">
        <f t="shared" si="25"/>
        <v>#DIV/0!</v>
      </c>
      <c r="BR23" s="221">
        <f t="shared" si="26"/>
        <v>30</v>
      </c>
      <c r="BS23" s="222" t="e">
        <f t="shared" si="27"/>
        <v>#DIV/0!</v>
      </c>
    </row>
    <row r="24" spans="1:71" s="153" customFormat="1" ht="15" customHeight="1">
      <c r="A24" s="198"/>
      <c r="B24" s="199"/>
      <c r="C24" s="200"/>
      <c r="D24" s="199"/>
      <c r="E24" s="200"/>
      <c r="F24" s="201"/>
      <c r="G24" s="202"/>
      <c r="H24" s="203">
        <f t="shared" si="0"/>
        <v>0</v>
      </c>
      <c r="I24" s="204"/>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5"/>
      <c r="AM24" s="159"/>
      <c r="AN24" s="207">
        <f t="shared" si="1"/>
        <v>0</v>
      </c>
      <c r="AO24" s="208">
        <f t="shared" si="1"/>
        <v>0</v>
      </c>
      <c r="AP24" s="209">
        <f t="shared" si="1"/>
        <v>0</v>
      </c>
      <c r="AQ24" s="208">
        <f t="shared" si="1"/>
        <v>0</v>
      </c>
      <c r="AR24" s="209">
        <f t="shared" si="1"/>
        <v>0</v>
      </c>
      <c r="AS24" s="240" t="e">
        <f t="shared" si="2"/>
        <v>#DIV/0!</v>
      </c>
      <c r="AT24" s="203" t="e">
        <f t="shared" si="3"/>
        <v>#DIV/0!</v>
      </c>
      <c r="AU24" s="203" t="e">
        <f t="shared" si="4"/>
        <v>#DIV/0!</v>
      </c>
      <c r="AV24" s="203" t="e">
        <f t="shared" si="5"/>
        <v>#DIV/0!</v>
      </c>
      <c r="AW24" s="203" t="e">
        <f t="shared" si="6"/>
        <v>#DIV/0!</v>
      </c>
      <c r="AX24" s="203" t="e">
        <f t="shared" si="7"/>
        <v>#DIV/0!</v>
      </c>
      <c r="AY24" s="203" t="e">
        <f t="shared" si="8"/>
        <v>#DIV/0!</v>
      </c>
      <c r="AZ24" s="241" t="e">
        <f t="shared" si="9"/>
        <v>#DIV/0!</v>
      </c>
      <c r="BA24" s="241" t="e">
        <f t="shared" si="10"/>
        <v>#DIV/0!</v>
      </c>
      <c r="BB24" s="241" t="e">
        <f t="shared" si="11"/>
        <v>#DIV/0!</v>
      </c>
      <c r="BC24" s="241" t="e">
        <f t="shared" si="12"/>
        <v>#DIV/0!</v>
      </c>
      <c r="BD24" s="242" t="e">
        <f t="shared" si="13"/>
        <v>#DIV/0!</v>
      </c>
      <c r="BF24" s="220">
        <f t="shared" si="14"/>
        <v>0</v>
      </c>
      <c r="BG24" s="221">
        <f t="shared" si="15"/>
        <v>0</v>
      </c>
      <c r="BH24" s="221">
        <f t="shared" si="16"/>
        <v>0</v>
      </c>
      <c r="BI24" s="221">
        <f t="shared" si="17"/>
        <v>0</v>
      </c>
      <c r="BJ24" s="221">
        <f t="shared" si="18"/>
        <v>0</v>
      </c>
      <c r="BK24" s="221">
        <f t="shared" si="19"/>
        <v>0</v>
      </c>
      <c r="BL24" s="221">
        <f t="shared" si="20"/>
        <v>0</v>
      </c>
      <c r="BM24" s="221">
        <f t="shared" si="21"/>
        <v>0</v>
      </c>
      <c r="BN24" s="221">
        <f t="shared" si="22"/>
        <v>0</v>
      </c>
      <c r="BO24" s="221">
        <f t="shared" si="23"/>
        <v>0</v>
      </c>
      <c r="BP24" s="221">
        <f t="shared" si="24"/>
        <v>0</v>
      </c>
      <c r="BQ24" s="221" t="e">
        <f t="shared" si="25"/>
        <v>#DIV/0!</v>
      </c>
      <c r="BR24" s="221">
        <f t="shared" si="26"/>
        <v>30</v>
      </c>
      <c r="BS24" s="222" t="e">
        <f t="shared" si="27"/>
        <v>#DIV/0!</v>
      </c>
    </row>
    <row r="25" spans="1:71" s="153" customFormat="1" ht="15" customHeight="1">
      <c r="A25" s="198"/>
      <c r="B25" s="199"/>
      <c r="C25" s="200"/>
      <c r="D25" s="199"/>
      <c r="E25" s="200"/>
      <c r="F25" s="201"/>
      <c r="G25" s="202"/>
      <c r="H25" s="203">
        <f t="shared" si="0"/>
        <v>0</v>
      </c>
      <c r="I25" s="204"/>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5"/>
      <c r="AM25" s="159"/>
      <c r="AN25" s="207">
        <f t="shared" si="1"/>
        <v>0</v>
      </c>
      <c r="AO25" s="208">
        <f t="shared" si="1"/>
        <v>0</v>
      </c>
      <c r="AP25" s="209">
        <f t="shared" si="1"/>
        <v>0</v>
      </c>
      <c r="AQ25" s="208">
        <f t="shared" si="1"/>
        <v>0</v>
      </c>
      <c r="AR25" s="209">
        <f t="shared" si="1"/>
        <v>0</v>
      </c>
      <c r="AS25" s="240" t="e">
        <f t="shared" si="2"/>
        <v>#DIV/0!</v>
      </c>
      <c r="AT25" s="203" t="e">
        <f t="shared" si="3"/>
        <v>#DIV/0!</v>
      </c>
      <c r="AU25" s="203" t="e">
        <f t="shared" si="4"/>
        <v>#DIV/0!</v>
      </c>
      <c r="AV25" s="203" t="e">
        <f t="shared" si="5"/>
        <v>#DIV/0!</v>
      </c>
      <c r="AW25" s="203" t="e">
        <f t="shared" si="6"/>
        <v>#DIV/0!</v>
      </c>
      <c r="AX25" s="203" t="e">
        <f t="shared" si="7"/>
        <v>#DIV/0!</v>
      </c>
      <c r="AY25" s="203" t="e">
        <f t="shared" si="8"/>
        <v>#DIV/0!</v>
      </c>
      <c r="AZ25" s="241" t="e">
        <f t="shared" si="9"/>
        <v>#DIV/0!</v>
      </c>
      <c r="BA25" s="241" t="e">
        <f t="shared" si="10"/>
        <v>#DIV/0!</v>
      </c>
      <c r="BB25" s="241" t="e">
        <f t="shared" si="11"/>
        <v>#DIV/0!</v>
      </c>
      <c r="BC25" s="241" t="e">
        <f t="shared" si="12"/>
        <v>#DIV/0!</v>
      </c>
      <c r="BD25" s="242" t="e">
        <f t="shared" si="13"/>
        <v>#DIV/0!</v>
      </c>
      <c r="BF25" s="220">
        <f t="shared" si="14"/>
        <v>0</v>
      </c>
      <c r="BG25" s="221">
        <f t="shared" si="15"/>
        <v>0</v>
      </c>
      <c r="BH25" s="221">
        <f t="shared" si="16"/>
        <v>0</v>
      </c>
      <c r="BI25" s="221">
        <f t="shared" si="17"/>
        <v>0</v>
      </c>
      <c r="BJ25" s="221">
        <f t="shared" si="18"/>
        <v>0</v>
      </c>
      <c r="BK25" s="221">
        <f t="shared" si="19"/>
        <v>0</v>
      </c>
      <c r="BL25" s="221">
        <f t="shared" si="20"/>
        <v>0</v>
      </c>
      <c r="BM25" s="221">
        <f t="shared" si="21"/>
        <v>0</v>
      </c>
      <c r="BN25" s="221">
        <f t="shared" si="22"/>
        <v>0</v>
      </c>
      <c r="BO25" s="221">
        <f t="shared" si="23"/>
        <v>0</v>
      </c>
      <c r="BP25" s="221">
        <f t="shared" si="24"/>
        <v>0</v>
      </c>
      <c r="BQ25" s="221" t="e">
        <f t="shared" si="25"/>
        <v>#DIV/0!</v>
      </c>
      <c r="BR25" s="221">
        <f t="shared" si="26"/>
        <v>30</v>
      </c>
      <c r="BS25" s="222" t="e">
        <f t="shared" si="27"/>
        <v>#DIV/0!</v>
      </c>
    </row>
    <row r="26" spans="1:71" s="153" customFormat="1" ht="15" customHeight="1">
      <c r="A26" s="198"/>
      <c r="B26" s="199"/>
      <c r="C26" s="200"/>
      <c r="D26" s="199"/>
      <c r="E26" s="200"/>
      <c r="F26" s="201"/>
      <c r="G26" s="202"/>
      <c r="H26" s="203">
        <f t="shared" si="0"/>
        <v>0</v>
      </c>
      <c r="I26" s="204"/>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5"/>
      <c r="AM26" s="159"/>
      <c r="AN26" s="207">
        <f t="shared" si="1"/>
        <v>0</v>
      </c>
      <c r="AO26" s="208">
        <f t="shared" si="1"/>
        <v>0</v>
      </c>
      <c r="AP26" s="209">
        <f t="shared" si="1"/>
        <v>0</v>
      </c>
      <c r="AQ26" s="208">
        <f t="shared" si="1"/>
        <v>0</v>
      </c>
      <c r="AR26" s="209">
        <f t="shared" si="1"/>
        <v>0</v>
      </c>
      <c r="AS26" s="240" t="e">
        <f t="shared" si="2"/>
        <v>#DIV/0!</v>
      </c>
      <c r="AT26" s="203" t="e">
        <f t="shared" si="3"/>
        <v>#DIV/0!</v>
      </c>
      <c r="AU26" s="203" t="e">
        <f t="shared" si="4"/>
        <v>#DIV/0!</v>
      </c>
      <c r="AV26" s="203" t="e">
        <f t="shared" si="5"/>
        <v>#DIV/0!</v>
      </c>
      <c r="AW26" s="203" t="e">
        <f t="shared" si="6"/>
        <v>#DIV/0!</v>
      </c>
      <c r="AX26" s="203" t="e">
        <f t="shared" si="7"/>
        <v>#DIV/0!</v>
      </c>
      <c r="AY26" s="203" t="e">
        <f t="shared" si="8"/>
        <v>#DIV/0!</v>
      </c>
      <c r="AZ26" s="241" t="e">
        <f t="shared" si="9"/>
        <v>#DIV/0!</v>
      </c>
      <c r="BA26" s="241" t="e">
        <f t="shared" si="10"/>
        <v>#DIV/0!</v>
      </c>
      <c r="BB26" s="241" t="e">
        <f t="shared" si="11"/>
        <v>#DIV/0!</v>
      </c>
      <c r="BC26" s="241" t="e">
        <f t="shared" si="12"/>
        <v>#DIV/0!</v>
      </c>
      <c r="BD26" s="242" t="e">
        <f t="shared" si="13"/>
        <v>#DIV/0!</v>
      </c>
      <c r="BF26" s="220">
        <f t="shared" si="14"/>
        <v>0</v>
      </c>
      <c r="BG26" s="221">
        <f t="shared" si="15"/>
        <v>0</v>
      </c>
      <c r="BH26" s="221">
        <f t="shared" si="16"/>
        <v>0</v>
      </c>
      <c r="BI26" s="221">
        <f t="shared" si="17"/>
        <v>0</v>
      </c>
      <c r="BJ26" s="221">
        <f t="shared" si="18"/>
        <v>0</v>
      </c>
      <c r="BK26" s="221">
        <f t="shared" si="19"/>
        <v>0</v>
      </c>
      <c r="BL26" s="221">
        <f t="shared" si="20"/>
        <v>0</v>
      </c>
      <c r="BM26" s="221">
        <f t="shared" si="21"/>
        <v>0</v>
      </c>
      <c r="BN26" s="221">
        <f t="shared" si="22"/>
        <v>0</v>
      </c>
      <c r="BO26" s="221">
        <f t="shared" si="23"/>
        <v>0</v>
      </c>
      <c r="BP26" s="221">
        <f t="shared" si="24"/>
        <v>0</v>
      </c>
      <c r="BQ26" s="221" t="e">
        <f t="shared" si="25"/>
        <v>#DIV/0!</v>
      </c>
      <c r="BR26" s="221">
        <f t="shared" si="26"/>
        <v>30</v>
      </c>
      <c r="BS26" s="222" t="e">
        <f t="shared" si="27"/>
        <v>#DIV/0!</v>
      </c>
    </row>
    <row r="27" spans="1:71" s="153" customFormat="1" ht="15" customHeight="1">
      <c r="A27" s="198"/>
      <c r="B27" s="199"/>
      <c r="C27" s="200"/>
      <c r="D27" s="199"/>
      <c r="E27" s="200"/>
      <c r="F27" s="201"/>
      <c r="G27" s="202"/>
      <c r="H27" s="203">
        <f t="shared" si="0"/>
        <v>0</v>
      </c>
      <c r="I27" s="204"/>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5"/>
      <c r="AM27" s="159"/>
      <c r="AN27" s="207">
        <f t="shared" si="1"/>
        <v>0</v>
      </c>
      <c r="AO27" s="208">
        <f t="shared" si="1"/>
        <v>0</v>
      </c>
      <c r="AP27" s="209">
        <f t="shared" si="1"/>
        <v>0</v>
      </c>
      <c r="AQ27" s="208">
        <f t="shared" si="1"/>
        <v>0</v>
      </c>
      <c r="AR27" s="209">
        <f t="shared" si="1"/>
        <v>0</v>
      </c>
      <c r="AS27" s="240" t="e">
        <f t="shared" si="2"/>
        <v>#DIV/0!</v>
      </c>
      <c r="AT27" s="203" t="e">
        <f t="shared" si="3"/>
        <v>#DIV/0!</v>
      </c>
      <c r="AU27" s="203" t="e">
        <f t="shared" si="4"/>
        <v>#DIV/0!</v>
      </c>
      <c r="AV27" s="203" t="e">
        <f t="shared" si="5"/>
        <v>#DIV/0!</v>
      </c>
      <c r="AW27" s="203" t="e">
        <f t="shared" si="6"/>
        <v>#DIV/0!</v>
      </c>
      <c r="AX27" s="203" t="e">
        <f t="shared" si="7"/>
        <v>#DIV/0!</v>
      </c>
      <c r="AY27" s="203" t="e">
        <f t="shared" si="8"/>
        <v>#DIV/0!</v>
      </c>
      <c r="AZ27" s="241" t="e">
        <f t="shared" si="9"/>
        <v>#DIV/0!</v>
      </c>
      <c r="BA27" s="241" t="e">
        <f t="shared" si="10"/>
        <v>#DIV/0!</v>
      </c>
      <c r="BB27" s="241" t="e">
        <f t="shared" si="11"/>
        <v>#DIV/0!</v>
      </c>
      <c r="BC27" s="241" t="e">
        <f t="shared" si="12"/>
        <v>#DIV/0!</v>
      </c>
      <c r="BD27" s="242" t="e">
        <f t="shared" si="13"/>
        <v>#DIV/0!</v>
      </c>
      <c r="BF27" s="220">
        <f t="shared" si="14"/>
        <v>0</v>
      </c>
      <c r="BG27" s="221">
        <f t="shared" si="15"/>
        <v>0</v>
      </c>
      <c r="BH27" s="221">
        <f t="shared" si="16"/>
        <v>0</v>
      </c>
      <c r="BI27" s="221">
        <f t="shared" si="17"/>
        <v>0</v>
      </c>
      <c r="BJ27" s="221">
        <f t="shared" si="18"/>
        <v>0</v>
      </c>
      <c r="BK27" s="221">
        <f t="shared" si="19"/>
        <v>0</v>
      </c>
      <c r="BL27" s="221">
        <f t="shared" si="20"/>
        <v>0</v>
      </c>
      <c r="BM27" s="221">
        <f t="shared" si="21"/>
        <v>0</v>
      </c>
      <c r="BN27" s="221">
        <f t="shared" si="22"/>
        <v>0</v>
      </c>
      <c r="BO27" s="221">
        <f t="shared" si="23"/>
        <v>0</v>
      </c>
      <c r="BP27" s="221">
        <f t="shared" si="24"/>
        <v>0</v>
      </c>
      <c r="BQ27" s="221" t="e">
        <f t="shared" si="25"/>
        <v>#DIV/0!</v>
      </c>
      <c r="BR27" s="221">
        <f t="shared" si="26"/>
        <v>30</v>
      </c>
      <c r="BS27" s="222" t="e">
        <f t="shared" si="27"/>
        <v>#DIV/0!</v>
      </c>
    </row>
    <row r="28" spans="1:71" s="153" customFormat="1" ht="15" customHeight="1">
      <c r="A28" s="198"/>
      <c r="B28" s="199"/>
      <c r="C28" s="200"/>
      <c r="D28" s="199"/>
      <c r="E28" s="200"/>
      <c r="F28" s="201"/>
      <c r="G28" s="202"/>
      <c r="H28" s="203">
        <f t="shared" si="0"/>
        <v>0</v>
      </c>
      <c r="I28" s="204"/>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5"/>
      <c r="AM28" s="159"/>
      <c r="AN28" s="207">
        <f t="shared" si="1"/>
        <v>0</v>
      </c>
      <c r="AO28" s="208">
        <f t="shared" si="1"/>
        <v>0</v>
      </c>
      <c r="AP28" s="209">
        <f t="shared" si="1"/>
        <v>0</v>
      </c>
      <c r="AQ28" s="208">
        <f t="shared" si="1"/>
        <v>0</v>
      </c>
      <c r="AR28" s="209">
        <f t="shared" si="1"/>
        <v>0</v>
      </c>
      <c r="AS28" s="240" t="e">
        <f t="shared" si="2"/>
        <v>#DIV/0!</v>
      </c>
      <c r="AT28" s="203" t="e">
        <f t="shared" si="3"/>
        <v>#DIV/0!</v>
      </c>
      <c r="AU28" s="203" t="e">
        <f t="shared" si="4"/>
        <v>#DIV/0!</v>
      </c>
      <c r="AV28" s="203" t="e">
        <f t="shared" si="5"/>
        <v>#DIV/0!</v>
      </c>
      <c r="AW28" s="203" t="e">
        <f t="shared" si="6"/>
        <v>#DIV/0!</v>
      </c>
      <c r="AX28" s="203" t="e">
        <f t="shared" si="7"/>
        <v>#DIV/0!</v>
      </c>
      <c r="AY28" s="203" t="e">
        <f t="shared" si="8"/>
        <v>#DIV/0!</v>
      </c>
      <c r="AZ28" s="241" t="e">
        <f t="shared" si="9"/>
        <v>#DIV/0!</v>
      </c>
      <c r="BA28" s="241" t="e">
        <f t="shared" si="10"/>
        <v>#DIV/0!</v>
      </c>
      <c r="BB28" s="241" t="e">
        <f t="shared" si="11"/>
        <v>#DIV/0!</v>
      </c>
      <c r="BC28" s="241" t="e">
        <f t="shared" si="12"/>
        <v>#DIV/0!</v>
      </c>
      <c r="BD28" s="242" t="e">
        <f t="shared" si="13"/>
        <v>#DIV/0!</v>
      </c>
      <c r="BF28" s="220">
        <f t="shared" si="14"/>
        <v>0</v>
      </c>
      <c r="BG28" s="221">
        <f t="shared" si="15"/>
        <v>0</v>
      </c>
      <c r="BH28" s="221">
        <f t="shared" si="16"/>
        <v>0</v>
      </c>
      <c r="BI28" s="221">
        <f t="shared" si="17"/>
        <v>0</v>
      </c>
      <c r="BJ28" s="221">
        <f t="shared" si="18"/>
        <v>0</v>
      </c>
      <c r="BK28" s="221">
        <f t="shared" si="19"/>
        <v>0</v>
      </c>
      <c r="BL28" s="221">
        <f t="shared" si="20"/>
        <v>0</v>
      </c>
      <c r="BM28" s="221">
        <f t="shared" si="21"/>
        <v>0</v>
      </c>
      <c r="BN28" s="221">
        <f t="shared" si="22"/>
        <v>0</v>
      </c>
      <c r="BO28" s="221">
        <f t="shared" si="23"/>
        <v>0</v>
      </c>
      <c r="BP28" s="221">
        <f t="shared" si="24"/>
        <v>0</v>
      </c>
      <c r="BQ28" s="221" t="e">
        <f t="shared" si="25"/>
        <v>#DIV/0!</v>
      </c>
      <c r="BR28" s="221">
        <f t="shared" si="26"/>
        <v>30</v>
      </c>
      <c r="BS28" s="222" t="e">
        <f t="shared" si="27"/>
        <v>#DIV/0!</v>
      </c>
    </row>
    <row r="29" spans="1:71" s="153" customFormat="1" ht="15" customHeight="1">
      <c r="A29" s="198"/>
      <c r="B29" s="199"/>
      <c r="C29" s="200"/>
      <c r="D29" s="199"/>
      <c r="E29" s="200"/>
      <c r="F29" s="201"/>
      <c r="G29" s="202"/>
      <c r="H29" s="203">
        <f t="shared" si="0"/>
        <v>0</v>
      </c>
      <c r="I29" s="204"/>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5"/>
      <c r="AM29" s="159"/>
      <c r="AN29" s="207">
        <f t="shared" si="1"/>
        <v>0</v>
      </c>
      <c r="AO29" s="208">
        <f t="shared" si="1"/>
        <v>0</v>
      </c>
      <c r="AP29" s="209">
        <f t="shared" si="1"/>
        <v>0</v>
      </c>
      <c r="AQ29" s="208">
        <f t="shared" si="1"/>
        <v>0</v>
      </c>
      <c r="AR29" s="209">
        <f t="shared" si="1"/>
        <v>0</v>
      </c>
      <c r="AS29" s="240" t="e">
        <f t="shared" si="2"/>
        <v>#DIV/0!</v>
      </c>
      <c r="AT29" s="203" t="e">
        <f t="shared" si="3"/>
        <v>#DIV/0!</v>
      </c>
      <c r="AU29" s="203" t="e">
        <f t="shared" si="4"/>
        <v>#DIV/0!</v>
      </c>
      <c r="AV29" s="203" t="e">
        <f t="shared" si="5"/>
        <v>#DIV/0!</v>
      </c>
      <c r="AW29" s="203" t="e">
        <f t="shared" si="6"/>
        <v>#DIV/0!</v>
      </c>
      <c r="AX29" s="203" t="e">
        <f t="shared" si="7"/>
        <v>#DIV/0!</v>
      </c>
      <c r="AY29" s="203" t="e">
        <f t="shared" si="8"/>
        <v>#DIV/0!</v>
      </c>
      <c r="AZ29" s="241" t="e">
        <f t="shared" si="9"/>
        <v>#DIV/0!</v>
      </c>
      <c r="BA29" s="241" t="e">
        <f t="shared" si="10"/>
        <v>#DIV/0!</v>
      </c>
      <c r="BB29" s="241" t="e">
        <f t="shared" si="11"/>
        <v>#DIV/0!</v>
      </c>
      <c r="BC29" s="241" t="e">
        <f t="shared" si="12"/>
        <v>#DIV/0!</v>
      </c>
      <c r="BD29" s="242" t="e">
        <f t="shared" si="13"/>
        <v>#DIV/0!</v>
      </c>
      <c r="BF29" s="220">
        <f t="shared" si="14"/>
        <v>0</v>
      </c>
      <c r="BG29" s="221">
        <f t="shared" si="15"/>
        <v>0</v>
      </c>
      <c r="BH29" s="221">
        <f t="shared" si="16"/>
        <v>0</v>
      </c>
      <c r="BI29" s="221">
        <f t="shared" si="17"/>
        <v>0</v>
      </c>
      <c r="BJ29" s="221">
        <f t="shared" si="18"/>
        <v>0</v>
      </c>
      <c r="BK29" s="221">
        <f t="shared" si="19"/>
        <v>0</v>
      </c>
      <c r="BL29" s="221">
        <f t="shared" si="20"/>
        <v>0</v>
      </c>
      <c r="BM29" s="221">
        <f t="shared" si="21"/>
        <v>0</v>
      </c>
      <c r="BN29" s="221">
        <f t="shared" si="22"/>
        <v>0</v>
      </c>
      <c r="BO29" s="221">
        <f t="shared" si="23"/>
        <v>0</v>
      </c>
      <c r="BP29" s="221">
        <f t="shared" si="24"/>
        <v>0</v>
      </c>
      <c r="BQ29" s="221" t="e">
        <f t="shared" si="25"/>
        <v>#DIV/0!</v>
      </c>
      <c r="BR29" s="221">
        <f t="shared" si="26"/>
        <v>30</v>
      </c>
      <c r="BS29" s="222" t="e">
        <f t="shared" si="27"/>
        <v>#DIV/0!</v>
      </c>
    </row>
    <row r="30" spans="1:71" s="153" customFormat="1" ht="15" customHeight="1">
      <c r="A30" s="198"/>
      <c r="B30" s="199"/>
      <c r="C30" s="200"/>
      <c r="D30" s="199"/>
      <c r="E30" s="200"/>
      <c r="F30" s="201"/>
      <c r="G30" s="202"/>
      <c r="H30" s="203">
        <f t="shared" si="0"/>
        <v>0</v>
      </c>
      <c r="I30" s="204"/>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5"/>
      <c r="AM30" s="159"/>
      <c r="AN30" s="207">
        <f t="shared" si="1"/>
        <v>0</v>
      </c>
      <c r="AO30" s="208">
        <f t="shared" si="1"/>
        <v>0</v>
      </c>
      <c r="AP30" s="209">
        <f t="shared" si="1"/>
        <v>0</v>
      </c>
      <c r="AQ30" s="208">
        <f t="shared" si="1"/>
        <v>0</v>
      </c>
      <c r="AR30" s="209">
        <f t="shared" si="1"/>
        <v>0</v>
      </c>
      <c r="AS30" s="240" t="e">
        <f t="shared" si="2"/>
        <v>#DIV/0!</v>
      </c>
      <c r="AT30" s="203" t="e">
        <f t="shared" si="3"/>
        <v>#DIV/0!</v>
      </c>
      <c r="AU30" s="203" t="e">
        <f t="shared" si="4"/>
        <v>#DIV/0!</v>
      </c>
      <c r="AV30" s="203" t="e">
        <f t="shared" si="5"/>
        <v>#DIV/0!</v>
      </c>
      <c r="AW30" s="203" t="e">
        <f t="shared" si="6"/>
        <v>#DIV/0!</v>
      </c>
      <c r="AX30" s="203" t="e">
        <f t="shared" si="7"/>
        <v>#DIV/0!</v>
      </c>
      <c r="AY30" s="203" t="e">
        <f t="shared" si="8"/>
        <v>#DIV/0!</v>
      </c>
      <c r="AZ30" s="241" t="e">
        <f t="shared" si="9"/>
        <v>#DIV/0!</v>
      </c>
      <c r="BA30" s="241" t="e">
        <f t="shared" si="10"/>
        <v>#DIV/0!</v>
      </c>
      <c r="BB30" s="241" t="e">
        <f t="shared" si="11"/>
        <v>#DIV/0!</v>
      </c>
      <c r="BC30" s="241" t="e">
        <f t="shared" si="12"/>
        <v>#DIV/0!</v>
      </c>
      <c r="BD30" s="242" t="e">
        <f t="shared" si="13"/>
        <v>#DIV/0!</v>
      </c>
      <c r="BF30" s="220">
        <f t="shared" si="14"/>
        <v>0</v>
      </c>
      <c r="BG30" s="221">
        <f t="shared" si="15"/>
        <v>0</v>
      </c>
      <c r="BH30" s="221">
        <f t="shared" si="16"/>
        <v>0</v>
      </c>
      <c r="BI30" s="221">
        <f t="shared" si="17"/>
        <v>0</v>
      </c>
      <c r="BJ30" s="221">
        <f t="shared" si="18"/>
        <v>0</v>
      </c>
      <c r="BK30" s="221">
        <f t="shared" si="19"/>
        <v>0</v>
      </c>
      <c r="BL30" s="221">
        <f t="shared" si="20"/>
        <v>0</v>
      </c>
      <c r="BM30" s="221">
        <f t="shared" si="21"/>
        <v>0</v>
      </c>
      <c r="BN30" s="221">
        <f t="shared" si="22"/>
        <v>0</v>
      </c>
      <c r="BO30" s="221">
        <f t="shared" si="23"/>
        <v>0</v>
      </c>
      <c r="BP30" s="221">
        <f t="shared" si="24"/>
        <v>0</v>
      </c>
      <c r="BQ30" s="221" t="e">
        <f t="shared" si="25"/>
        <v>#DIV/0!</v>
      </c>
      <c r="BR30" s="221">
        <f t="shared" si="26"/>
        <v>30</v>
      </c>
      <c r="BS30" s="222" t="e">
        <f t="shared" si="27"/>
        <v>#DIV/0!</v>
      </c>
    </row>
    <row r="31" spans="1:71" s="153" customFormat="1" ht="15" customHeight="1">
      <c r="A31" s="198"/>
      <c r="B31" s="199"/>
      <c r="C31" s="200"/>
      <c r="D31" s="199"/>
      <c r="E31" s="200"/>
      <c r="F31" s="201"/>
      <c r="G31" s="202"/>
      <c r="H31" s="203">
        <f t="shared" si="0"/>
        <v>0</v>
      </c>
      <c r="I31" s="204"/>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5"/>
      <c r="AM31" s="159"/>
      <c r="AN31" s="207">
        <f t="shared" si="1"/>
        <v>0</v>
      </c>
      <c r="AO31" s="208">
        <f t="shared" si="1"/>
        <v>0</v>
      </c>
      <c r="AP31" s="209">
        <f t="shared" si="1"/>
        <v>0</v>
      </c>
      <c r="AQ31" s="208">
        <f t="shared" si="1"/>
        <v>0</v>
      </c>
      <c r="AR31" s="209">
        <f t="shared" si="1"/>
        <v>0</v>
      </c>
      <c r="AS31" s="240" t="e">
        <f t="shared" si="2"/>
        <v>#DIV/0!</v>
      </c>
      <c r="AT31" s="203" t="e">
        <f t="shared" si="3"/>
        <v>#DIV/0!</v>
      </c>
      <c r="AU31" s="203" t="e">
        <f t="shared" si="4"/>
        <v>#DIV/0!</v>
      </c>
      <c r="AV31" s="203" t="e">
        <f t="shared" si="5"/>
        <v>#DIV/0!</v>
      </c>
      <c r="AW31" s="203" t="e">
        <f t="shared" si="6"/>
        <v>#DIV/0!</v>
      </c>
      <c r="AX31" s="203" t="e">
        <f t="shared" si="7"/>
        <v>#DIV/0!</v>
      </c>
      <c r="AY31" s="203" t="e">
        <f t="shared" si="8"/>
        <v>#DIV/0!</v>
      </c>
      <c r="AZ31" s="241" t="e">
        <f t="shared" si="9"/>
        <v>#DIV/0!</v>
      </c>
      <c r="BA31" s="241" t="e">
        <f t="shared" si="10"/>
        <v>#DIV/0!</v>
      </c>
      <c r="BB31" s="241" t="e">
        <f t="shared" si="11"/>
        <v>#DIV/0!</v>
      </c>
      <c r="BC31" s="241" t="e">
        <f t="shared" si="12"/>
        <v>#DIV/0!</v>
      </c>
      <c r="BD31" s="242" t="e">
        <f t="shared" si="13"/>
        <v>#DIV/0!</v>
      </c>
      <c r="BF31" s="220">
        <f t="shared" si="14"/>
        <v>0</v>
      </c>
      <c r="BG31" s="221">
        <f t="shared" si="15"/>
        <v>0</v>
      </c>
      <c r="BH31" s="221">
        <f t="shared" si="16"/>
        <v>0</v>
      </c>
      <c r="BI31" s="221">
        <f t="shared" si="17"/>
        <v>0</v>
      </c>
      <c r="BJ31" s="221">
        <f t="shared" si="18"/>
        <v>0</v>
      </c>
      <c r="BK31" s="221">
        <f t="shared" si="19"/>
        <v>0</v>
      </c>
      <c r="BL31" s="221">
        <f t="shared" si="20"/>
        <v>0</v>
      </c>
      <c r="BM31" s="221">
        <f t="shared" si="21"/>
        <v>0</v>
      </c>
      <c r="BN31" s="221">
        <f t="shared" si="22"/>
        <v>0</v>
      </c>
      <c r="BO31" s="221">
        <f t="shared" si="23"/>
        <v>0</v>
      </c>
      <c r="BP31" s="221">
        <f t="shared" si="24"/>
        <v>0</v>
      </c>
      <c r="BQ31" s="221" t="e">
        <f t="shared" si="25"/>
        <v>#DIV/0!</v>
      </c>
      <c r="BR31" s="221">
        <f t="shared" si="26"/>
        <v>30</v>
      </c>
      <c r="BS31" s="222" t="e">
        <f t="shared" si="27"/>
        <v>#DIV/0!</v>
      </c>
    </row>
    <row r="32" spans="1:71" s="153" customFormat="1" ht="15" customHeight="1">
      <c r="A32" s="198"/>
      <c r="B32" s="199"/>
      <c r="C32" s="200"/>
      <c r="D32" s="199"/>
      <c r="E32" s="200"/>
      <c r="F32" s="201"/>
      <c r="G32" s="202"/>
      <c r="H32" s="203">
        <f t="shared" si="0"/>
        <v>0</v>
      </c>
      <c r="I32" s="204"/>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5"/>
      <c r="AM32" s="159"/>
      <c r="AN32" s="207">
        <f t="shared" si="1"/>
        <v>0</v>
      </c>
      <c r="AO32" s="208">
        <f t="shared" si="1"/>
        <v>0</v>
      </c>
      <c r="AP32" s="209">
        <f t="shared" si="1"/>
        <v>0</v>
      </c>
      <c r="AQ32" s="208">
        <f t="shared" si="1"/>
        <v>0</v>
      </c>
      <c r="AR32" s="209">
        <f t="shared" si="1"/>
        <v>0</v>
      </c>
      <c r="AS32" s="240" t="e">
        <f t="shared" si="2"/>
        <v>#DIV/0!</v>
      </c>
      <c r="AT32" s="203" t="e">
        <f t="shared" si="3"/>
        <v>#DIV/0!</v>
      </c>
      <c r="AU32" s="203" t="e">
        <f t="shared" si="4"/>
        <v>#DIV/0!</v>
      </c>
      <c r="AV32" s="203" t="e">
        <f t="shared" si="5"/>
        <v>#DIV/0!</v>
      </c>
      <c r="AW32" s="203" t="e">
        <f t="shared" si="6"/>
        <v>#DIV/0!</v>
      </c>
      <c r="AX32" s="203" t="e">
        <f t="shared" si="7"/>
        <v>#DIV/0!</v>
      </c>
      <c r="AY32" s="203" t="e">
        <f t="shared" si="8"/>
        <v>#DIV/0!</v>
      </c>
      <c r="AZ32" s="241" t="e">
        <f t="shared" si="9"/>
        <v>#DIV/0!</v>
      </c>
      <c r="BA32" s="241" t="e">
        <f t="shared" si="10"/>
        <v>#DIV/0!</v>
      </c>
      <c r="BB32" s="241" t="e">
        <f t="shared" si="11"/>
        <v>#DIV/0!</v>
      </c>
      <c r="BC32" s="241" t="e">
        <f t="shared" si="12"/>
        <v>#DIV/0!</v>
      </c>
      <c r="BD32" s="242" t="e">
        <f t="shared" si="13"/>
        <v>#DIV/0!</v>
      </c>
      <c r="BF32" s="220">
        <f t="shared" si="14"/>
        <v>0</v>
      </c>
      <c r="BG32" s="221">
        <f t="shared" si="15"/>
        <v>0</v>
      </c>
      <c r="BH32" s="221">
        <f t="shared" si="16"/>
        <v>0</v>
      </c>
      <c r="BI32" s="221">
        <f t="shared" si="17"/>
        <v>0</v>
      </c>
      <c r="BJ32" s="221">
        <f t="shared" si="18"/>
        <v>0</v>
      </c>
      <c r="BK32" s="221">
        <f t="shared" si="19"/>
        <v>0</v>
      </c>
      <c r="BL32" s="221">
        <f t="shared" si="20"/>
        <v>0</v>
      </c>
      <c r="BM32" s="221">
        <f t="shared" si="21"/>
        <v>0</v>
      </c>
      <c r="BN32" s="221">
        <f t="shared" si="22"/>
        <v>0</v>
      </c>
      <c r="BO32" s="221">
        <f t="shared" si="23"/>
        <v>0</v>
      </c>
      <c r="BP32" s="221">
        <f t="shared" si="24"/>
        <v>0</v>
      </c>
      <c r="BQ32" s="221" t="e">
        <f t="shared" si="25"/>
        <v>#DIV/0!</v>
      </c>
      <c r="BR32" s="221">
        <f t="shared" si="26"/>
        <v>30</v>
      </c>
      <c r="BS32" s="222" t="e">
        <f t="shared" si="27"/>
        <v>#DIV/0!</v>
      </c>
    </row>
    <row r="33" spans="1:71" s="153" customFormat="1" ht="15" customHeight="1">
      <c r="A33" s="198"/>
      <c r="B33" s="266"/>
      <c r="C33" s="200"/>
      <c r="D33" s="266"/>
      <c r="E33" s="200"/>
      <c r="F33" s="201"/>
      <c r="G33" s="202"/>
      <c r="H33" s="203">
        <f t="shared" si="0"/>
        <v>0</v>
      </c>
      <c r="I33" s="204"/>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5"/>
      <c r="AM33" s="159"/>
      <c r="AN33" s="207">
        <f t="shared" si="1"/>
        <v>0</v>
      </c>
      <c r="AO33" s="208">
        <f t="shared" si="1"/>
        <v>0</v>
      </c>
      <c r="AP33" s="209">
        <f t="shared" si="1"/>
        <v>0</v>
      </c>
      <c r="AQ33" s="208">
        <f t="shared" si="1"/>
        <v>0</v>
      </c>
      <c r="AR33" s="209">
        <f t="shared" si="1"/>
        <v>0</v>
      </c>
      <c r="AS33" s="240" t="e">
        <f t="shared" si="2"/>
        <v>#DIV/0!</v>
      </c>
      <c r="AT33" s="203" t="e">
        <f t="shared" si="3"/>
        <v>#DIV/0!</v>
      </c>
      <c r="AU33" s="203" t="e">
        <f t="shared" si="4"/>
        <v>#DIV/0!</v>
      </c>
      <c r="AV33" s="203" t="e">
        <f t="shared" si="5"/>
        <v>#DIV/0!</v>
      </c>
      <c r="AW33" s="203" t="e">
        <f t="shared" si="6"/>
        <v>#DIV/0!</v>
      </c>
      <c r="AX33" s="203" t="e">
        <f t="shared" si="7"/>
        <v>#DIV/0!</v>
      </c>
      <c r="AY33" s="203" t="e">
        <f t="shared" si="8"/>
        <v>#DIV/0!</v>
      </c>
      <c r="AZ33" s="241" t="e">
        <f t="shared" si="9"/>
        <v>#DIV/0!</v>
      </c>
      <c r="BA33" s="241" t="e">
        <f t="shared" si="10"/>
        <v>#DIV/0!</v>
      </c>
      <c r="BB33" s="241" t="e">
        <f t="shared" si="11"/>
        <v>#DIV/0!</v>
      </c>
      <c r="BC33" s="241" t="e">
        <f t="shared" si="12"/>
        <v>#DIV/0!</v>
      </c>
      <c r="BD33" s="242" t="e">
        <f t="shared" si="13"/>
        <v>#DIV/0!</v>
      </c>
      <c r="BF33" s="220">
        <f t="shared" si="14"/>
        <v>0</v>
      </c>
      <c r="BG33" s="221">
        <f t="shared" si="15"/>
        <v>0</v>
      </c>
      <c r="BH33" s="221">
        <f t="shared" si="16"/>
        <v>0</v>
      </c>
      <c r="BI33" s="221">
        <f t="shared" si="17"/>
        <v>0</v>
      </c>
      <c r="BJ33" s="221">
        <f t="shared" si="18"/>
        <v>0</v>
      </c>
      <c r="BK33" s="221">
        <f t="shared" si="19"/>
        <v>0</v>
      </c>
      <c r="BL33" s="221">
        <f t="shared" si="20"/>
        <v>0</v>
      </c>
      <c r="BM33" s="221">
        <f t="shared" si="21"/>
        <v>0</v>
      </c>
      <c r="BN33" s="221">
        <f t="shared" si="22"/>
        <v>0</v>
      </c>
      <c r="BO33" s="221">
        <f t="shared" si="23"/>
        <v>0</v>
      </c>
      <c r="BP33" s="221">
        <f t="shared" si="24"/>
        <v>0</v>
      </c>
      <c r="BQ33" s="221" t="e">
        <f t="shared" si="25"/>
        <v>#DIV/0!</v>
      </c>
      <c r="BR33" s="221">
        <f t="shared" si="26"/>
        <v>30</v>
      </c>
      <c r="BS33" s="222" t="e">
        <f t="shared" si="27"/>
        <v>#DIV/0!</v>
      </c>
    </row>
    <row r="34" spans="1:71" s="153" customFormat="1" ht="15" customHeight="1">
      <c r="A34" s="198"/>
      <c r="B34" s="199"/>
      <c r="C34" s="200"/>
      <c r="D34" s="199"/>
      <c r="E34" s="200"/>
      <c r="F34" s="201"/>
      <c r="G34" s="202"/>
      <c r="H34" s="203">
        <f t="shared" si="0"/>
        <v>0</v>
      </c>
      <c r="I34" s="204"/>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5"/>
      <c r="AM34" s="159"/>
      <c r="AN34" s="207">
        <f t="shared" si="1"/>
        <v>0</v>
      </c>
      <c r="AO34" s="208">
        <f t="shared" si="1"/>
        <v>0</v>
      </c>
      <c r="AP34" s="209">
        <f t="shared" si="1"/>
        <v>0</v>
      </c>
      <c r="AQ34" s="208">
        <f t="shared" si="1"/>
        <v>0</v>
      </c>
      <c r="AR34" s="209">
        <f t="shared" si="1"/>
        <v>0</v>
      </c>
      <c r="AS34" s="240" t="e">
        <f t="shared" si="2"/>
        <v>#DIV/0!</v>
      </c>
      <c r="AT34" s="203" t="e">
        <f t="shared" si="3"/>
        <v>#DIV/0!</v>
      </c>
      <c r="AU34" s="203" t="e">
        <f t="shared" si="4"/>
        <v>#DIV/0!</v>
      </c>
      <c r="AV34" s="203" t="e">
        <f t="shared" si="5"/>
        <v>#DIV/0!</v>
      </c>
      <c r="AW34" s="203" t="e">
        <f t="shared" si="6"/>
        <v>#DIV/0!</v>
      </c>
      <c r="AX34" s="203" t="e">
        <f t="shared" si="7"/>
        <v>#DIV/0!</v>
      </c>
      <c r="AY34" s="203" t="e">
        <f t="shared" si="8"/>
        <v>#DIV/0!</v>
      </c>
      <c r="AZ34" s="241" t="e">
        <f t="shared" si="9"/>
        <v>#DIV/0!</v>
      </c>
      <c r="BA34" s="241" t="e">
        <f t="shared" si="10"/>
        <v>#DIV/0!</v>
      </c>
      <c r="BB34" s="241" t="e">
        <f t="shared" si="11"/>
        <v>#DIV/0!</v>
      </c>
      <c r="BC34" s="241" t="e">
        <f t="shared" si="12"/>
        <v>#DIV/0!</v>
      </c>
      <c r="BD34" s="242" t="e">
        <f t="shared" si="13"/>
        <v>#DIV/0!</v>
      </c>
      <c r="BF34" s="220">
        <f t="shared" si="14"/>
        <v>0</v>
      </c>
      <c r="BG34" s="221">
        <f t="shared" si="15"/>
        <v>0</v>
      </c>
      <c r="BH34" s="221">
        <f t="shared" si="16"/>
        <v>0</v>
      </c>
      <c r="BI34" s="221">
        <f t="shared" si="17"/>
        <v>0</v>
      </c>
      <c r="BJ34" s="221">
        <f t="shared" si="18"/>
        <v>0</v>
      </c>
      <c r="BK34" s="221">
        <f t="shared" si="19"/>
        <v>0</v>
      </c>
      <c r="BL34" s="221">
        <f t="shared" si="20"/>
        <v>0</v>
      </c>
      <c r="BM34" s="221">
        <f t="shared" si="21"/>
        <v>0</v>
      </c>
      <c r="BN34" s="221">
        <f t="shared" si="22"/>
        <v>0</v>
      </c>
      <c r="BO34" s="221">
        <f t="shared" si="23"/>
        <v>0</v>
      </c>
      <c r="BP34" s="221">
        <f t="shared" si="24"/>
        <v>0</v>
      </c>
      <c r="BQ34" s="221" t="e">
        <f t="shared" si="25"/>
        <v>#DIV/0!</v>
      </c>
      <c r="BR34" s="221">
        <f t="shared" si="26"/>
        <v>30</v>
      </c>
      <c r="BS34" s="222" t="e">
        <f t="shared" si="27"/>
        <v>#DIV/0!</v>
      </c>
    </row>
    <row r="35" spans="1:71" s="153" customFormat="1" ht="15" customHeight="1">
      <c r="A35" s="198"/>
      <c r="B35" s="199"/>
      <c r="C35" s="200"/>
      <c r="D35" s="199"/>
      <c r="E35" s="200"/>
      <c r="F35" s="201"/>
      <c r="G35" s="202"/>
      <c r="H35" s="203">
        <f t="shared" si="0"/>
        <v>0</v>
      </c>
      <c r="I35" s="204"/>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5"/>
      <c r="AM35" s="159"/>
      <c r="AN35" s="207">
        <f t="shared" si="1"/>
        <v>0</v>
      </c>
      <c r="AO35" s="208">
        <f t="shared" si="1"/>
        <v>0</v>
      </c>
      <c r="AP35" s="209">
        <f t="shared" si="1"/>
        <v>0</v>
      </c>
      <c r="AQ35" s="208">
        <f t="shared" si="1"/>
        <v>0</v>
      </c>
      <c r="AR35" s="209">
        <f t="shared" si="1"/>
        <v>0</v>
      </c>
      <c r="AS35" s="240" t="e">
        <f t="shared" si="2"/>
        <v>#DIV/0!</v>
      </c>
      <c r="AT35" s="203" t="e">
        <f t="shared" si="3"/>
        <v>#DIV/0!</v>
      </c>
      <c r="AU35" s="203" t="e">
        <f t="shared" si="4"/>
        <v>#DIV/0!</v>
      </c>
      <c r="AV35" s="203" t="e">
        <f t="shared" si="5"/>
        <v>#DIV/0!</v>
      </c>
      <c r="AW35" s="203" t="e">
        <f t="shared" si="6"/>
        <v>#DIV/0!</v>
      </c>
      <c r="AX35" s="203" t="e">
        <f t="shared" si="7"/>
        <v>#DIV/0!</v>
      </c>
      <c r="AY35" s="203" t="e">
        <f t="shared" si="8"/>
        <v>#DIV/0!</v>
      </c>
      <c r="AZ35" s="241" t="e">
        <f t="shared" si="9"/>
        <v>#DIV/0!</v>
      </c>
      <c r="BA35" s="241" t="e">
        <f t="shared" si="10"/>
        <v>#DIV/0!</v>
      </c>
      <c r="BB35" s="241" t="e">
        <f t="shared" si="11"/>
        <v>#DIV/0!</v>
      </c>
      <c r="BC35" s="241" t="e">
        <f t="shared" si="12"/>
        <v>#DIV/0!</v>
      </c>
      <c r="BD35" s="242" t="e">
        <f t="shared" si="13"/>
        <v>#DIV/0!</v>
      </c>
      <c r="BF35" s="220">
        <f t="shared" si="14"/>
        <v>0</v>
      </c>
      <c r="BG35" s="221">
        <f t="shared" si="15"/>
        <v>0</v>
      </c>
      <c r="BH35" s="221">
        <f t="shared" si="16"/>
        <v>0</v>
      </c>
      <c r="BI35" s="221">
        <f t="shared" si="17"/>
        <v>0</v>
      </c>
      <c r="BJ35" s="221">
        <f t="shared" si="18"/>
        <v>0</v>
      </c>
      <c r="BK35" s="221">
        <f t="shared" si="19"/>
        <v>0</v>
      </c>
      <c r="BL35" s="221">
        <f t="shared" si="20"/>
        <v>0</v>
      </c>
      <c r="BM35" s="221">
        <f t="shared" si="21"/>
        <v>0</v>
      </c>
      <c r="BN35" s="221">
        <f t="shared" si="22"/>
        <v>0</v>
      </c>
      <c r="BO35" s="221">
        <f t="shared" si="23"/>
        <v>0</v>
      </c>
      <c r="BP35" s="221">
        <f t="shared" si="24"/>
        <v>0</v>
      </c>
      <c r="BQ35" s="221" t="e">
        <f t="shared" si="25"/>
        <v>#DIV/0!</v>
      </c>
      <c r="BR35" s="221">
        <f t="shared" si="26"/>
        <v>30</v>
      </c>
      <c r="BS35" s="222" t="e">
        <f t="shared" si="27"/>
        <v>#DIV/0!</v>
      </c>
    </row>
    <row r="36" spans="1:71" s="153" customFormat="1" ht="15" customHeight="1">
      <c r="A36" s="198"/>
      <c r="B36" s="199"/>
      <c r="C36" s="200"/>
      <c r="D36" s="199"/>
      <c r="E36" s="200"/>
      <c r="F36" s="201"/>
      <c r="G36" s="202"/>
      <c r="H36" s="203">
        <f t="shared" si="0"/>
        <v>0</v>
      </c>
      <c r="I36" s="204"/>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5"/>
      <c r="AM36" s="159"/>
      <c r="AN36" s="207">
        <f t="shared" si="1"/>
        <v>0</v>
      </c>
      <c r="AO36" s="208">
        <f t="shared" si="1"/>
        <v>0</v>
      </c>
      <c r="AP36" s="209">
        <f t="shared" si="1"/>
        <v>0</v>
      </c>
      <c r="AQ36" s="208">
        <f t="shared" si="1"/>
        <v>0</v>
      </c>
      <c r="AR36" s="209">
        <f t="shared" si="1"/>
        <v>0</v>
      </c>
      <c r="AS36" s="240" t="e">
        <f t="shared" si="2"/>
        <v>#DIV/0!</v>
      </c>
      <c r="AT36" s="203" t="e">
        <f t="shared" si="3"/>
        <v>#DIV/0!</v>
      </c>
      <c r="AU36" s="203" t="e">
        <f t="shared" si="4"/>
        <v>#DIV/0!</v>
      </c>
      <c r="AV36" s="203" t="e">
        <f t="shared" si="5"/>
        <v>#DIV/0!</v>
      </c>
      <c r="AW36" s="203" t="e">
        <f t="shared" si="6"/>
        <v>#DIV/0!</v>
      </c>
      <c r="AX36" s="203" t="e">
        <f t="shared" si="7"/>
        <v>#DIV/0!</v>
      </c>
      <c r="AY36" s="203" t="e">
        <f t="shared" si="8"/>
        <v>#DIV/0!</v>
      </c>
      <c r="AZ36" s="241" t="e">
        <f t="shared" si="9"/>
        <v>#DIV/0!</v>
      </c>
      <c r="BA36" s="241" t="e">
        <f t="shared" si="10"/>
        <v>#DIV/0!</v>
      </c>
      <c r="BB36" s="241" t="e">
        <f t="shared" si="11"/>
        <v>#DIV/0!</v>
      </c>
      <c r="BC36" s="241" t="e">
        <f t="shared" si="12"/>
        <v>#DIV/0!</v>
      </c>
      <c r="BD36" s="242" t="e">
        <f t="shared" si="13"/>
        <v>#DIV/0!</v>
      </c>
      <c r="BF36" s="220">
        <f t="shared" si="14"/>
        <v>0</v>
      </c>
      <c r="BG36" s="221">
        <f t="shared" si="15"/>
        <v>0</v>
      </c>
      <c r="BH36" s="221">
        <f t="shared" si="16"/>
        <v>0</v>
      </c>
      <c r="BI36" s="221">
        <f t="shared" si="17"/>
        <v>0</v>
      </c>
      <c r="BJ36" s="221">
        <f t="shared" si="18"/>
        <v>0</v>
      </c>
      <c r="BK36" s="221">
        <f t="shared" si="19"/>
        <v>0</v>
      </c>
      <c r="BL36" s="221">
        <f t="shared" si="20"/>
        <v>0</v>
      </c>
      <c r="BM36" s="221">
        <f t="shared" si="21"/>
        <v>0</v>
      </c>
      <c r="BN36" s="221">
        <f t="shared" si="22"/>
        <v>0</v>
      </c>
      <c r="BO36" s="221">
        <f t="shared" si="23"/>
        <v>0</v>
      </c>
      <c r="BP36" s="221">
        <f t="shared" si="24"/>
        <v>0</v>
      </c>
      <c r="BQ36" s="221" t="e">
        <f t="shared" si="25"/>
        <v>#DIV/0!</v>
      </c>
      <c r="BR36" s="221">
        <f t="shared" si="26"/>
        <v>30</v>
      </c>
      <c r="BS36" s="222" t="e">
        <f t="shared" si="27"/>
        <v>#DIV/0!</v>
      </c>
    </row>
    <row r="37" spans="1:71" s="153" customFormat="1" ht="15" customHeight="1">
      <c r="A37" s="198"/>
      <c r="B37" s="199"/>
      <c r="C37" s="200"/>
      <c r="D37" s="199"/>
      <c r="E37" s="200"/>
      <c r="F37" s="201"/>
      <c r="G37" s="202"/>
      <c r="H37" s="203">
        <f t="shared" si="0"/>
        <v>0</v>
      </c>
      <c r="I37" s="204"/>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5"/>
      <c r="AM37" s="159"/>
      <c r="AN37" s="207">
        <f t="shared" si="1"/>
        <v>0</v>
      </c>
      <c r="AO37" s="208">
        <f t="shared" si="1"/>
        <v>0</v>
      </c>
      <c r="AP37" s="209">
        <f t="shared" si="1"/>
        <v>0</v>
      </c>
      <c r="AQ37" s="208">
        <f t="shared" si="1"/>
        <v>0</v>
      </c>
      <c r="AR37" s="209">
        <f t="shared" si="1"/>
        <v>0</v>
      </c>
      <c r="AS37" s="240" t="e">
        <f t="shared" si="2"/>
        <v>#DIV/0!</v>
      </c>
      <c r="AT37" s="203" t="e">
        <f t="shared" si="3"/>
        <v>#DIV/0!</v>
      </c>
      <c r="AU37" s="203" t="e">
        <f t="shared" si="4"/>
        <v>#DIV/0!</v>
      </c>
      <c r="AV37" s="203" t="e">
        <f t="shared" si="5"/>
        <v>#DIV/0!</v>
      </c>
      <c r="AW37" s="203" t="e">
        <f t="shared" si="6"/>
        <v>#DIV/0!</v>
      </c>
      <c r="AX37" s="203" t="e">
        <f t="shared" si="7"/>
        <v>#DIV/0!</v>
      </c>
      <c r="AY37" s="203" t="e">
        <f t="shared" si="8"/>
        <v>#DIV/0!</v>
      </c>
      <c r="AZ37" s="241" t="e">
        <f t="shared" si="9"/>
        <v>#DIV/0!</v>
      </c>
      <c r="BA37" s="241" t="e">
        <f t="shared" si="10"/>
        <v>#DIV/0!</v>
      </c>
      <c r="BB37" s="241" t="e">
        <f t="shared" si="11"/>
        <v>#DIV/0!</v>
      </c>
      <c r="BC37" s="241" t="e">
        <f t="shared" si="12"/>
        <v>#DIV/0!</v>
      </c>
      <c r="BD37" s="242" t="e">
        <f t="shared" si="13"/>
        <v>#DIV/0!</v>
      </c>
      <c r="BF37" s="220">
        <f t="shared" si="14"/>
        <v>0</v>
      </c>
      <c r="BG37" s="221">
        <f t="shared" si="15"/>
        <v>0</v>
      </c>
      <c r="BH37" s="221">
        <f t="shared" si="16"/>
        <v>0</v>
      </c>
      <c r="BI37" s="221">
        <f t="shared" si="17"/>
        <v>0</v>
      </c>
      <c r="BJ37" s="221">
        <f t="shared" si="18"/>
        <v>0</v>
      </c>
      <c r="BK37" s="221">
        <f t="shared" si="19"/>
        <v>0</v>
      </c>
      <c r="BL37" s="221">
        <f t="shared" si="20"/>
        <v>0</v>
      </c>
      <c r="BM37" s="221">
        <f t="shared" si="21"/>
        <v>0</v>
      </c>
      <c r="BN37" s="221">
        <f t="shared" si="22"/>
        <v>0</v>
      </c>
      <c r="BO37" s="221">
        <f t="shared" si="23"/>
        <v>0</v>
      </c>
      <c r="BP37" s="221">
        <f t="shared" si="24"/>
        <v>0</v>
      </c>
      <c r="BQ37" s="221" t="e">
        <f t="shared" si="25"/>
        <v>#DIV/0!</v>
      </c>
      <c r="BR37" s="221">
        <f t="shared" si="26"/>
        <v>30</v>
      </c>
      <c r="BS37" s="222" t="e">
        <f t="shared" si="27"/>
        <v>#DIV/0!</v>
      </c>
    </row>
    <row r="38" spans="1:71" s="153" customFormat="1" ht="15" customHeight="1" thickBot="1">
      <c r="A38" s="267"/>
      <c r="B38" s="268"/>
      <c r="C38" s="269"/>
      <c r="D38" s="268"/>
      <c r="E38" s="269"/>
      <c r="F38" s="274"/>
      <c r="G38" s="280"/>
      <c r="H38" s="248">
        <f t="shared" si="0"/>
        <v>0</v>
      </c>
      <c r="I38" s="281"/>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c r="AM38" s="159"/>
      <c r="AN38" s="276">
        <f t="shared" si="1"/>
        <v>0</v>
      </c>
      <c r="AO38" s="277">
        <f t="shared" si="1"/>
        <v>0</v>
      </c>
      <c r="AP38" s="278">
        <f t="shared" si="1"/>
        <v>0</v>
      </c>
      <c r="AQ38" s="277">
        <f t="shared" si="1"/>
        <v>0</v>
      </c>
      <c r="AR38" s="278">
        <f t="shared" si="1"/>
        <v>0</v>
      </c>
      <c r="AS38" s="247" t="e">
        <f t="shared" si="2"/>
        <v>#DIV/0!</v>
      </c>
      <c r="AT38" s="248" t="e">
        <f t="shared" si="3"/>
        <v>#DIV/0!</v>
      </c>
      <c r="AU38" s="248" t="e">
        <f t="shared" si="4"/>
        <v>#DIV/0!</v>
      </c>
      <c r="AV38" s="248" t="e">
        <f t="shared" si="5"/>
        <v>#DIV/0!</v>
      </c>
      <c r="AW38" s="248" t="e">
        <f t="shared" si="6"/>
        <v>#DIV/0!</v>
      </c>
      <c r="AX38" s="248" t="e">
        <f t="shared" si="7"/>
        <v>#DIV/0!</v>
      </c>
      <c r="AY38" s="248" t="e">
        <f t="shared" si="8"/>
        <v>#DIV/0!</v>
      </c>
      <c r="AZ38" s="249" t="e">
        <f t="shared" si="9"/>
        <v>#DIV/0!</v>
      </c>
      <c r="BA38" s="249" t="e">
        <f t="shared" si="10"/>
        <v>#DIV/0!</v>
      </c>
      <c r="BB38" s="249" t="e">
        <f t="shared" si="11"/>
        <v>#DIV/0!</v>
      </c>
      <c r="BC38" s="249" t="e">
        <f t="shared" si="12"/>
        <v>#DIV/0!</v>
      </c>
      <c r="BD38" s="250" t="e">
        <f t="shared" si="13"/>
        <v>#DIV/0!</v>
      </c>
      <c r="BF38" s="220">
        <f t="shared" si="14"/>
        <v>0</v>
      </c>
      <c r="BG38" s="221">
        <f t="shared" si="15"/>
        <v>0</v>
      </c>
      <c r="BH38" s="221">
        <f t="shared" si="16"/>
        <v>0</v>
      </c>
      <c r="BI38" s="221">
        <f t="shared" si="17"/>
        <v>0</v>
      </c>
      <c r="BJ38" s="221">
        <f t="shared" si="18"/>
        <v>0</v>
      </c>
      <c r="BK38" s="221">
        <f t="shared" si="19"/>
        <v>0</v>
      </c>
      <c r="BL38" s="221">
        <f t="shared" si="20"/>
        <v>0</v>
      </c>
      <c r="BM38" s="221">
        <f t="shared" si="21"/>
        <v>0</v>
      </c>
      <c r="BN38" s="221">
        <f t="shared" si="22"/>
        <v>0</v>
      </c>
      <c r="BO38" s="221">
        <f t="shared" si="23"/>
        <v>0</v>
      </c>
      <c r="BP38" s="221">
        <f t="shared" si="24"/>
        <v>0</v>
      </c>
      <c r="BQ38" s="221" t="e">
        <f t="shared" si="25"/>
        <v>#DIV/0!</v>
      </c>
      <c r="BR38" s="221">
        <f t="shared" si="26"/>
        <v>30</v>
      </c>
      <c r="BS38" s="222" t="e">
        <f t="shared" si="27"/>
        <v>#DIV/0!</v>
      </c>
    </row>
    <row r="39" spans="1:71" ht="15" thickBot="1">
      <c r="A39" s="282"/>
      <c r="B39" s="173"/>
      <c r="C39" s="168"/>
      <c r="D39" s="168"/>
      <c r="E39" s="168"/>
      <c r="AN39" s="148"/>
      <c r="AO39" s="168"/>
      <c r="AP39" s="168"/>
      <c r="AQ39" s="168"/>
      <c r="AR39" s="168"/>
      <c r="AS39" s="155"/>
      <c r="AT39" s="151"/>
      <c r="AU39" s="151"/>
      <c r="AV39" s="151"/>
      <c r="AW39" s="151"/>
      <c r="AX39" s="279"/>
      <c r="AY39" s="279"/>
      <c r="BF39" s="252">
        <f t="shared" si="14"/>
        <v>0</v>
      </c>
      <c r="BG39" s="253">
        <f t="shared" si="15"/>
        <v>0</v>
      </c>
      <c r="BH39" s="253">
        <f t="shared" si="16"/>
        <v>0</v>
      </c>
      <c r="BI39" s="253">
        <f t="shared" si="17"/>
        <v>0</v>
      </c>
      <c r="BJ39" s="253">
        <f t="shared" si="18"/>
        <v>0</v>
      </c>
      <c r="BK39" s="253">
        <f t="shared" si="19"/>
        <v>0</v>
      </c>
      <c r="BL39" s="253">
        <f t="shared" si="20"/>
        <v>0</v>
      </c>
      <c r="BM39" s="253">
        <f t="shared" si="21"/>
        <v>0</v>
      </c>
      <c r="BN39" s="253">
        <f t="shared" si="22"/>
        <v>0</v>
      </c>
      <c r="BO39" s="253">
        <f t="shared" si="23"/>
        <v>0</v>
      </c>
      <c r="BP39" s="253">
        <f t="shared" si="24"/>
        <v>0</v>
      </c>
      <c r="BQ39" s="253" t="e">
        <f t="shared" si="25"/>
        <v>#DIV/0!</v>
      </c>
      <c r="BR39" s="253">
        <f t="shared" si="26"/>
        <v>30</v>
      </c>
      <c r="BS39" s="254" t="e">
        <f t="shared" si="27"/>
        <v>#DIV/0!</v>
      </c>
    </row>
    <row r="40" spans="1:71">
      <c r="C40" s="168"/>
      <c r="D40" s="168"/>
      <c r="E40" s="168"/>
      <c r="AN40" s="148"/>
      <c r="AO40" s="168"/>
      <c r="AP40" s="168"/>
      <c r="AQ40" s="168"/>
      <c r="AR40" s="168"/>
      <c r="AS40" s="155"/>
      <c r="AT40" s="151"/>
      <c r="AU40" s="151"/>
      <c r="AV40" s="151"/>
      <c r="AW40" s="151"/>
      <c r="AX40" s="279"/>
      <c r="AY40" s="279"/>
    </row>
    <row r="41" spans="1:71">
      <c r="A41" s="148"/>
      <c r="B41" s="168"/>
      <c r="C41" s="168"/>
      <c r="D41" s="168"/>
      <c r="E41" s="168"/>
      <c r="AN41" s="148"/>
      <c r="AO41" s="168"/>
      <c r="AP41" s="168"/>
      <c r="AQ41" s="168"/>
      <c r="AR41" s="168"/>
      <c r="AS41" s="155"/>
      <c r="AT41" s="151"/>
      <c r="AU41" s="151"/>
      <c r="AV41" s="151"/>
      <c r="AW41" s="151"/>
      <c r="AX41" s="279"/>
      <c r="AY41" s="279"/>
    </row>
    <row r="42" spans="1:71">
      <c r="A42" s="148"/>
      <c r="B42" s="168"/>
      <c r="C42" s="168"/>
      <c r="D42" s="168"/>
      <c r="E42" s="168"/>
      <c r="AN42" s="148"/>
      <c r="AO42" s="168"/>
      <c r="AP42" s="168"/>
      <c r="AQ42" s="168"/>
      <c r="AR42" s="168"/>
      <c r="AS42" s="155"/>
      <c r="AT42" s="151"/>
      <c r="AU42" s="151"/>
      <c r="AV42" s="151"/>
      <c r="AW42" s="151"/>
      <c r="AX42" s="279"/>
      <c r="AY42" s="279"/>
    </row>
    <row r="43" spans="1:71">
      <c r="A43" s="148"/>
      <c r="B43" s="168"/>
      <c r="C43" s="168"/>
      <c r="D43" s="168"/>
      <c r="E43" s="168"/>
      <c r="AN43" s="148"/>
      <c r="AO43" s="168"/>
      <c r="AP43" s="168"/>
      <c r="AQ43" s="168"/>
      <c r="AR43" s="168"/>
      <c r="AS43" s="155"/>
      <c r="AT43" s="151"/>
      <c r="AU43" s="151"/>
      <c r="AV43" s="151"/>
      <c r="AW43" s="151"/>
      <c r="AX43" s="279"/>
      <c r="AY43" s="279"/>
    </row>
    <row r="44" spans="1:71">
      <c r="A44" s="148"/>
      <c r="B44" s="168"/>
      <c r="C44" s="168"/>
      <c r="D44" s="168"/>
      <c r="E44" s="168"/>
      <c r="AN44" s="148"/>
      <c r="AO44" s="168"/>
      <c r="AP44" s="168"/>
      <c r="AQ44" s="168"/>
      <c r="AR44" s="168"/>
      <c r="AS44" s="155"/>
      <c r="AT44" s="151"/>
      <c r="AU44" s="151"/>
      <c r="AV44" s="151"/>
      <c r="AW44" s="151"/>
      <c r="AX44" s="279"/>
      <c r="AY44" s="279"/>
    </row>
    <row r="45" spans="1:71">
      <c r="A45" s="148"/>
      <c r="B45" s="168"/>
      <c r="C45" s="168"/>
      <c r="D45" s="168"/>
      <c r="E45" s="168"/>
      <c r="AN45" s="148"/>
      <c r="AO45" s="168"/>
      <c r="AP45" s="168"/>
      <c r="AQ45" s="168"/>
      <c r="AR45" s="168"/>
      <c r="AS45" s="155"/>
      <c r="AT45" s="151"/>
      <c r="AU45" s="151"/>
      <c r="AV45" s="151"/>
      <c r="AW45" s="151"/>
      <c r="AX45" s="279"/>
      <c r="AY45" s="279"/>
    </row>
    <row r="46" spans="1:71">
      <c r="A46" s="148"/>
      <c r="B46" s="168"/>
      <c r="C46" s="168"/>
      <c r="D46" s="168"/>
      <c r="E46" s="168"/>
      <c r="AN46" s="148"/>
      <c r="AO46" s="168"/>
      <c r="AP46" s="168"/>
      <c r="AQ46" s="168"/>
      <c r="AR46" s="168"/>
      <c r="AS46" s="155"/>
      <c r="AT46" s="151"/>
      <c r="AU46" s="151"/>
      <c r="AV46" s="151"/>
      <c r="AW46" s="151"/>
      <c r="AX46" s="279"/>
      <c r="AY46" s="279"/>
    </row>
    <row r="47" spans="1:71">
      <c r="A47" s="148"/>
      <c r="B47" s="168"/>
      <c r="C47" s="168"/>
      <c r="D47" s="168"/>
      <c r="E47" s="168"/>
      <c r="AN47" s="148"/>
      <c r="AO47" s="168"/>
      <c r="AP47" s="168"/>
      <c r="AQ47" s="168"/>
      <c r="AR47" s="168"/>
      <c r="AS47" s="155"/>
      <c r="AT47" s="151"/>
      <c r="AU47" s="151"/>
      <c r="AV47" s="151"/>
      <c r="AW47" s="151"/>
      <c r="AX47" s="279"/>
      <c r="AY47" s="279"/>
    </row>
    <row r="48" spans="1:71">
      <c r="A48" s="148"/>
      <c r="B48" s="168"/>
      <c r="C48" s="168"/>
      <c r="D48" s="168"/>
      <c r="E48" s="168"/>
      <c r="AN48" s="148"/>
      <c r="AO48" s="168"/>
      <c r="AP48" s="168"/>
      <c r="AQ48" s="168"/>
      <c r="AR48" s="168"/>
      <c r="AS48" s="155"/>
      <c r="AT48" s="151"/>
      <c r="AU48" s="151"/>
      <c r="AV48" s="151"/>
      <c r="AW48" s="151"/>
      <c r="AX48" s="279"/>
      <c r="AY48" s="279"/>
    </row>
    <row r="49" spans="1:51">
      <c r="A49" s="148"/>
      <c r="B49" s="168"/>
      <c r="C49" s="168"/>
      <c r="D49" s="168"/>
      <c r="E49" s="168"/>
      <c r="AN49" s="148"/>
      <c r="AO49" s="168"/>
      <c r="AP49" s="168"/>
      <c r="AQ49" s="168"/>
      <c r="AR49" s="168"/>
      <c r="AS49" s="155"/>
      <c r="AT49" s="151"/>
      <c r="AU49" s="151"/>
      <c r="AV49" s="151"/>
      <c r="AW49" s="151"/>
      <c r="AX49" s="279"/>
      <c r="AY49" s="279"/>
    </row>
    <row r="50" spans="1:51">
      <c r="A50" s="148"/>
      <c r="B50" s="168"/>
      <c r="C50" s="168"/>
      <c r="D50" s="168"/>
      <c r="E50" s="168"/>
      <c r="AN50" s="148"/>
      <c r="AO50" s="168"/>
      <c r="AP50" s="168"/>
      <c r="AQ50" s="168"/>
      <c r="AR50" s="168"/>
      <c r="AS50" s="155"/>
      <c r="AT50" s="151"/>
      <c r="AU50" s="151"/>
      <c r="AV50" s="151"/>
      <c r="AW50" s="151"/>
      <c r="AX50" s="279"/>
      <c r="AY50" s="279"/>
    </row>
    <row r="51" spans="1:51">
      <c r="A51" s="148"/>
      <c r="B51" s="168"/>
      <c r="C51" s="168"/>
      <c r="D51" s="168"/>
      <c r="E51" s="168"/>
      <c r="AN51" s="148"/>
      <c r="AO51" s="168"/>
      <c r="AP51" s="168"/>
      <c r="AQ51" s="168"/>
      <c r="AR51" s="168"/>
      <c r="AS51" s="155"/>
      <c r="AT51" s="151"/>
      <c r="AU51" s="151"/>
      <c r="AV51" s="151"/>
      <c r="AW51" s="151"/>
      <c r="AX51" s="279"/>
      <c r="AY51" s="279"/>
    </row>
    <row r="52" spans="1:51">
      <c r="A52" s="148"/>
      <c r="B52" s="168"/>
      <c r="C52" s="168"/>
      <c r="D52" s="168"/>
      <c r="E52" s="168"/>
      <c r="AN52" s="148"/>
      <c r="AO52" s="168"/>
      <c r="AP52" s="168"/>
      <c r="AQ52" s="168"/>
      <c r="AR52" s="168"/>
      <c r="AS52" s="155"/>
      <c r="AT52" s="151"/>
      <c r="AU52" s="151"/>
      <c r="AV52" s="151"/>
      <c r="AW52" s="151"/>
      <c r="AX52" s="279"/>
      <c r="AY52" s="279"/>
    </row>
    <row r="53" spans="1:51">
      <c r="A53" s="148"/>
      <c r="B53" s="168"/>
      <c r="C53" s="168"/>
      <c r="D53" s="168"/>
      <c r="E53" s="168"/>
      <c r="AN53" s="148"/>
      <c r="AO53" s="168"/>
      <c r="AP53" s="168"/>
      <c r="AQ53" s="168"/>
      <c r="AR53" s="168"/>
      <c r="AS53" s="155"/>
      <c r="AT53" s="151"/>
      <c r="AU53" s="151"/>
      <c r="AV53" s="151"/>
      <c r="AW53" s="151"/>
      <c r="AX53" s="279"/>
      <c r="AY53" s="279"/>
    </row>
    <row r="54" spans="1:51">
      <c r="A54" s="148"/>
      <c r="B54" s="168"/>
      <c r="C54" s="168"/>
      <c r="D54" s="168"/>
      <c r="E54" s="168"/>
      <c r="AN54" s="148"/>
      <c r="AO54" s="168"/>
      <c r="AP54" s="168"/>
      <c r="AQ54" s="168"/>
      <c r="AR54" s="168"/>
      <c r="AS54" s="155"/>
      <c r="AT54" s="151"/>
      <c r="AU54" s="151"/>
      <c r="AV54" s="151"/>
      <c r="AW54" s="151"/>
      <c r="AX54" s="279"/>
      <c r="AY54" s="279"/>
    </row>
    <row r="55" spans="1:51">
      <c r="A55" s="148"/>
      <c r="B55" s="168"/>
      <c r="C55" s="168"/>
      <c r="D55" s="168"/>
      <c r="E55" s="168"/>
      <c r="AN55" s="148"/>
      <c r="AO55" s="168"/>
      <c r="AP55" s="168"/>
      <c r="AQ55" s="168"/>
      <c r="AR55" s="168"/>
      <c r="AS55" s="155"/>
      <c r="AT55" s="151"/>
      <c r="AU55" s="151"/>
      <c r="AV55" s="151"/>
      <c r="AW55" s="151"/>
      <c r="AX55" s="279"/>
      <c r="AY55" s="279"/>
    </row>
    <row r="56" spans="1:51">
      <c r="A56" s="148"/>
      <c r="B56" s="168"/>
      <c r="C56" s="168"/>
      <c r="D56" s="168"/>
      <c r="E56" s="168"/>
      <c r="AN56" s="148"/>
      <c r="AO56" s="168"/>
      <c r="AP56" s="168"/>
      <c r="AQ56" s="168"/>
      <c r="AR56" s="168"/>
      <c r="AS56" s="155"/>
      <c r="AT56" s="151"/>
      <c r="AU56" s="151"/>
      <c r="AV56" s="151"/>
      <c r="AW56" s="151"/>
      <c r="AX56" s="279"/>
      <c r="AY56" s="279"/>
    </row>
    <row r="57" spans="1:51">
      <c r="A57" s="148"/>
      <c r="B57" s="168"/>
      <c r="C57" s="168"/>
      <c r="D57" s="168"/>
      <c r="E57" s="168"/>
      <c r="AN57" s="148"/>
      <c r="AO57" s="168"/>
      <c r="AP57" s="168"/>
      <c r="AQ57" s="168"/>
      <c r="AR57" s="168"/>
      <c r="AS57" s="155"/>
      <c r="AT57" s="151"/>
      <c r="AU57" s="151"/>
      <c r="AV57" s="151"/>
      <c r="AW57" s="151"/>
      <c r="AX57" s="279"/>
      <c r="AY57" s="279"/>
    </row>
    <row r="58" spans="1:51">
      <c r="A58" s="148"/>
      <c r="B58" s="168"/>
      <c r="C58" s="168"/>
      <c r="D58" s="168"/>
      <c r="E58" s="168"/>
      <c r="AN58" s="148"/>
      <c r="AO58" s="168"/>
      <c r="AP58" s="168"/>
      <c r="AQ58" s="168"/>
      <c r="AR58" s="168"/>
      <c r="AS58" s="155"/>
      <c r="AT58" s="151"/>
      <c r="AU58" s="151"/>
      <c r="AV58" s="151"/>
      <c r="AW58" s="151"/>
      <c r="AX58" s="279"/>
      <c r="AY58" s="279"/>
    </row>
    <row r="59" spans="1:51">
      <c r="A59" s="148"/>
      <c r="B59" s="168"/>
      <c r="C59" s="168"/>
      <c r="D59" s="168"/>
      <c r="E59" s="168"/>
      <c r="AN59" s="148"/>
      <c r="AO59" s="168"/>
      <c r="AP59" s="168"/>
      <c r="AQ59" s="168"/>
      <c r="AR59" s="168"/>
      <c r="AS59" s="155"/>
      <c r="AT59" s="151"/>
      <c r="AU59" s="151"/>
      <c r="AV59" s="151"/>
      <c r="AW59" s="151"/>
      <c r="AX59" s="279"/>
      <c r="AY59" s="279"/>
    </row>
    <row r="60" spans="1:51">
      <c r="A60" s="148"/>
      <c r="B60" s="168"/>
      <c r="C60" s="168"/>
      <c r="D60" s="168"/>
      <c r="E60" s="168"/>
      <c r="AN60" s="148"/>
      <c r="AO60" s="168"/>
      <c r="AP60" s="168"/>
      <c r="AQ60" s="168"/>
      <c r="AR60" s="168"/>
      <c r="AS60" s="155"/>
      <c r="AT60" s="151"/>
      <c r="AU60" s="151"/>
      <c r="AV60" s="151"/>
      <c r="AW60" s="151"/>
      <c r="AX60" s="279"/>
      <c r="AY60" s="279"/>
    </row>
    <row r="61" spans="1:51">
      <c r="A61" s="148"/>
      <c r="B61" s="168"/>
      <c r="C61" s="168"/>
      <c r="D61" s="168"/>
      <c r="E61" s="168"/>
      <c r="AN61" s="148"/>
      <c r="AO61" s="168"/>
      <c r="AP61" s="168"/>
      <c r="AQ61" s="168"/>
      <c r="AR61" s="168"/>
      <c r="AS61" s="155"/>
      <c r="AT61" s="151"/>
      <c r="AU61" s="151"/>
      <c r="AV61" s="151"/>
      <c r="AW61" s="151"/>
      <c r="AX61" s="279"/>
      <c r="AY61" s="279"/>
    </row>
    <row r="62" spans="1:51">
      <c r="A62" s="148"/>
      <c r="B62" s="168"/>
      <c r="C62" s="168"/>
      <c r="D62" s="168"/>
      <c r="E62" s="168"/>
      <c r="AN62" s="148"/>
      <c r="AO62" s="168"/>
      <c r="AP62" s="168"/>
      <c r="AQ62" s="168"/>
      <c r="AR62" s="168"/>
      <c r="AS62" s="155"/>
      <c r="AT62" s="151"/>
      <c r="AU62" s="151"/>
      <c r="AV62" s="151"/>
      <c r="AW62" s="151"/>
      <c r="AX62" s="279"/>
      <c r="AY62" s="279"/>
    </row>
    <row r="63" spans="1:51">
      <c r="A63" s="148"/>
      <c r="B63" s="168"/>
      <c r="C63" s="168"/>
      <c r="D63" s="168"/>
      <c r="E63" s="168"/>
      <c r="AN63" s="148"/>
      <c r="AO63" s="168"/>
      <c r="AP63" s="168"/>
      <c r="AQ63" s="168"/>
      <c r="AR63" s="168"/>
      <c r="AS63" s="155"/>
      <c r="AT63" s="151"/>
      <c r="AU63" s="151"/>
      <c r="AV63" s="151"/>
      <c r="AW63" s="151"/>
      <c r="AX63" s="279"/>
      <c r="AY63" s="279"/>
    </row>
  </sheetData>
  <mergeCells count="4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 ref="AO9:AP9"/>
    <mergeCell ref="Q9:R9"/>
    <mergeCell ref="S9:T9"/>
    <mergeCell ref="U9:V9"/>
    <mergeCell ref="W9:X9"/>
    <mergeCell ref="Y9:Z9"/>
    <mergeCell ref="AA9:AB9"/>
    <mergeCell ref="AC9:AD9"/>
    <mergeCell ref="AE9:AF9"/>
    <mergeCell ref="AG9:AH9"/>
    <mergeCell ref="AI9:AJ9"/>
    <mergeCell ref="AK9:AL9"/>
    <mergeCell ref="BC9:BC10"/>
    <mergeCell ref="AQ9:AR9"/>
    <mergeCell ref="AS9:AS10"/>
    <mergeCell ref="AT9:AT10"/>
    <mergeCell ref="AU9:AU10"/>
    <mergeCell ref="AV9:AV10"/>
    <mergeCell ref="AW9:AW10"/>
    <mergeCell ref="AX9:AX10"/>
    <mergeCell ref="AY9:AY10"/>
    <mergeCell ref="AZ9:AZ10"/>
    <mergeCell ref="BA9:BA10"/>
    <mergeCell ref="BB9:BB10"/>
    <mergeCell ref="BK9:BK10"/>
    <mergeCell ref="BL9:BL10"/>
    <mergeCell ref="BM9:BM10"/>
    <mergeCell ref="BD9:BD10"/>
    <mergeCell ref="BF9:BF10"/>
    <mergeCell ref="BG9:BG10"/>
    <mergeCell ref="BH9:BH10"/>
    <mergeCell ref="BI9:BI10"/>
    <mergeCell ref="BJ9:BJ10"/>
  </mergeCells>
  <phoneticPr fontId="3"/>
  <pageMargins left="0.78740157480314965" right="0.78740157480314965" top="0.98425196850393704" bottom="0.98425196850393704" header="0.51181102362204722" footer="0.51181102362204722"/>
  <pageSetup paperSize="8" scale="72"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BC9140"/>
  <sheetViews>
    <sheetView view="pageBreakPreview" zoomScale="70" zoomScaleNormal="70" zoomScaleSheetLayoutView="70" workbookViewId="0">
      <pane xSplit="4" ySplit="6" topLeftCell="E7" activePane="bottomRight" state="frozen"/>
      <selection pane="topRight" activeCell="E1" sqref="E1"/>
      <selection pane="bottomLeft" activeCell="A7" sqref="A7"/>
      <selection pane="bottomRight" activeCell="Q8" sqref="Q8"/>
    </sheetView>
  </sheetViews>
  <sheetFormatPr defaultRowHeight="13.5"/>
  <cols>
    <col min="1" max="1" width="3.5" customWidth="1"/>
    <col min="2" max="2" width="2.875" bestFit="1" customWidth="1"/>
    <col min="3" max="3" width="9.25" bestFit="1" customWidth="1"/>
  </cols>
  <sheetData>
    <row r="1" spans="2:21" ht="17.100000000000001" customHeight="1">
      <c r="C1" t="s">
        <v>461</v>
      </c>
    </row>
    <row r="2" spans="2:21" ht="17.100000000000001" customHeight="1">
      <c r="C2" s="283" t="s">
        <v>462</v>
      </c>
      <c r="D2" s="464" t="s">
        <v>463</v>
      </c>
      <c r="E2" s="464"/>
      <c r="F2" s="464"/>
      <c r="G2" s="464"/>
      <c r="H2" s="464"/>
    </row>
    <row r="3" spans="2:21" ht="17.100000000000001" customHeight="1">
      <c r="C3" s="284" t="s">
        <v>464</v>
      </c>
      <c r="D3" s="284"/>
      <c r="E3" s="284"/>
      <c r="F3" s="465" t="s">
        <v>465</v>
      </c>
      <c r="G3" s="465"/>
      <c r="H3" s="465"/>
      <c r="I3" t="s">
        <v>466</v>
      </c>
      <c r="R3" s="353" t="s">
        <v>567</v>
      </c>
      <c r="S3" s="353"/>
    </row>
    <row r="4" spans="2:21" ht="17.100000000000001" customHeight="1">
      <c r="R4" t="s">
        <v>565</v>
      </c>
      <c r="S4" t="s">
        <v>566</v>
      </c>
    </row>
    <row r="5" spans="2:21" ht="15" customHeight="1">
      <c r="B5" s="466" t="s">
        <v>467</v>
      </c>
      <c r="C5" s="467"/>
      <c r="D5" s="285" t="s">
        <v>31</v>
      </c>
      <c r="E5" s="286" t="s">
        <v>468</v>
      </c>
      <c r="F5" s="287" t="s">
        <v>469</v>
      </c>
      <c r="G5" s="287" t="s">
        <v>470</v>
      </c>
      <c r="H5" s="287" t="s">
        <v>471</v>
      </c>
      <c r="I5" s="287" t="s">
        <v>472</v>
      </c>
      <c r="J5" s="287" t="s">
        <v>473</v>
      </c>
      <c r="K5" s="287" t="s">
        <v>474</v>
      </c>
      <c r="L5" s="287" t="s">
        <v>475</v>
      </c>
      <c r="M5" s="287" t="s">
        <v>476</v>
      </c>
      <c r="N5" s="287" t="s">
        <v>477</v>
      </c>
      <c r="O5" s="287" t="s">
        <v>478</v>
      </c>
      <c r="P5" s="287" t="s">
        <v>479</v>
      </c>
      <c r="Q5" s="287" t="s">
        <v>480</v>
      </c>
      <c r="R5" s="287" t="s">
        <v>481</v>
      </c>
      <c r="S5" s="288" t="s">
        <v>482</v>
      </c>
      <c r="U5" s="2" t="s">
        <v>483</v>
      </c>
    </row>
    <row r="6" spans="2:21" ht="15" customHeight="1">
      <c r="B6" s="468"/>
      <c r="C6" s="469"/>
      <c r="D6" s="289" t="s">
        <v>436</v>
      </c>
      <c r="E6" s="290" t="s">
        <v>484</v>
      </c>
      <c r="F6" s="291" t="s">
        <v>484</v>
      </c>
      <c r="G6" s="291" t="s">
        <v>484</v>
      </c>
      <c r="H6" s="291" t="s">
        <v>484</v>
      </c>
      <c r="I6" s="291" t="s">
        <v>484</v>
      </c>
      <c r="J6" s="291" t="s">
        <v>485</v>
      </c>
      <c r="K6" s="291" t="s">
        <v>485</v>
      </c>
      <c r="L6" s="291" t="s">
        <v>486</v>
      </c>
      <c r="M6" s="291" t="s">
        <v>486</v>
      </c>
      <c r="N6" s="291" t="s">
        <v>486</v>
      </c>
      <c r="O6" s="291" t="s">
        <v>487</v>
      </c>
      <c r="P6" s="291"/>
      <c r="Q6" s="291" t="s">
        <v>488</v>
      </c>
      <c r="R6" s="291" t="s">
        <v>489</v>
      </c>
      <c r="S6" s="292" t="s">
        <v>490</v>
      </c>
      <c r="U6" s="2" t="s">
        <v>491</v>
      </c>
    </row>
    <row r="7" spans="2:21" ht="15" customHeight="1">
      <c r="B7" s="461"/>
      <c r="C7" s="457">
        <v>42496</v>
      </c>
      <c r="D7" s="293" t="s">
        <v>492</v>
      </c>
      <c r="E7" s="294">
        <v>0</v>
      </c>
      <c r="F7" s="295">
        <v>0</v>
      </c>
      <c r="G7" s="295">
        <v>2</v>
      </c>
      <c r="H7" s="295">
        <v>2</v>
      </c>
      <c r="I7" s="295">
        <v>52</v>
      </c>
      <c r="J7" s="295">
        <v>9</v>
      </c>
      <c r="K7" s="295">
        <v>8</v>
      </c>
      <c r="L7" s="295">
        <v>0.08</v>
      </c>
      <c r="M7" s="295">
        <v>1.94</v>
      </c>
      <c r="N7" s="295">
        <v>2.02</v>
      </c>
      <c r="O7" s="295"/>
      <c r="P7" s="295" t="s">
        <v>493</v>
      </c>
      <c r="Q7" s="295">
        <v>1.6</v>
      </c>
      <c r="R7" s="295">
        <v>11</v>
      </c>
      <c r="S7" s="296">
        <v>57</v>
      </c>
      <c r="U7" t="s">
        <v>494</v>
      </c>
    </row>
    <row r="8" spans="2:21" ht="15" customHeight="1">
      <c r="B8" s="462"/>
      <c r="C8" s="458"/>
      <c r="D8" s="297" t="s">
        <v>495</v>
      </c>
      <c r="E8" s="298">
        <v>0</v>
      </c>
      <c r="F8" s="299">
        <v>0</v>
      </c>
      <c r="G8" s="299">
        <v>2</v>
      </c>
      <c r="H8" s="299">
        <v>2</v>
      </c>
      <c r="I8" s="299">
        <v>48</v>
      </c>
      <c r="J8" s="299">
        <v>13</v>
      </c>
      <c r="K8" s="299">
        <v>7</v>
      </c>
      <c r="L8" s="299">
        <v>7.0000000000000007E-2</v>
      </c>
      <c r="M8" s="299">
        <v>2</v>
      </c>
      <c r="N8" s="299">
        <v>2.0699999999999998</v>
      </c>
      <c r="O8" s="299"/>
      <c r="P8" s="299" t="s">
        <v>493</v>
      </c>
      <c r="Q8" s="299">
        <v>1.6</v>
      </c>
      <c r="R8" s="299">
        <v>10.9</v>
      </c>
      <c r="S8" s="300">
        <v>58</v>
      </c>
      <c r="U8" t="s">
        <v>496</v>
      </c>
    </row>
    <row r="9" spans="2:21" ht="15" customHeight="1">
      <c r="B9" s="462"/>
      <c r="C9" s="458"/>
      <c r="D9" s="297" t="s">
        <v>497</v>
      </c>
      <c r="E9" s="298">
        <v>0</v>
      </c>
      <c r="F9" s="299">
        <v>0</v>
      </c>
      <c r="G9" s="299">
        <v>2</v>
      </c>
      <c r="H9" s="299">
        <v>2</v>
      </c>
      <c r="I9" s="299">
        <v>45</v>
      </c>
      <c r="J9" s="299">
        <v>10</v>
      </c>
      <c r="K9" s="299">
        <v>5</v>
      </c>
      <c r="L9" s="299">
        <v>7.0000000000000007E-2</v>
      </c>
      <c r="M9" s="299">
        <v>2.1</v>
      </c>
      <c r="N9" s="299">
        <v>2.17</v>
      </c>
      <c r="O9" s="299"/>
      <c r="P9" s="299" t="s">
        <v>498</v>
      </c>
      <c r="Q9" s="299">
        <v>2.2000000000000002</v>
      </c>
      <c r="R9" s="299">
        <v>9.4</v>
      </c>
      <c r="S9" s="300">
        <v>54</v>
      </c>
      <c r="U9" t="s">
        <v>499</v>
      </c>
    </row>
    <row r="10" spans="2:21" ht="15" customHeight="1">
      <c r="B10" s="462"/>
      <c r="C10" s="458"/>
      <c r="D10" s="297" t="s">
        <v>500</v>
      </c>
      <c r="E10" s="298">
        <v>0</v>
      </c>
      <c r="F10" s="299">
        <v>0</v>
      </c>
      <c r="G10" s="299">
        <v>2</v>
      </c>
      <c r="H10" s="299">
        <v>2</v>
      </c>
      <c r="I10" s="299" t="s">
        <v>501</v>
      </c>
      <c r="J10" s="299">
        <v>13</v>
      </c>
      <c r="K10" s="299">
        <v>4</v>
      </c>
      <c r="L10" s="299">
        <v>7.0000000000000007E-2</v>
      </c>
      <c r="M10" s="299">
        <v>2.11</v>
      </c>
      <c r="N10" s="299">
        <v>2.1800000000000002</v>
      </c>
      <c r="O10" s="299"/>
      <c r="P10" s="299" t="s">
        <v>493</v>
      </c>
      <c r="Q10" s="299">
        <v>1.8</v>
      </c>
      <c r="R10" s="299">
        <v>9.4</v>
      </c>
      <c r="S10" s="300">
        <v>57</v>
      </c>
      <c r="U10" t="s">
        <v>502</v>
      </c>
    </row>
    <row r="11" spans="2:21" ht="15" customHeight="1">
      <c r="B11" s="462"/>
      <c r="C11" s="458"/>
      <c r="D11" s="297" t="s">
        <v>503</v>
      </c>
      <c r="E11" s="298">
        <v>0</v>
      </c>
      <c r="F11" s="299">
        <v>0</v>
      </c>
      <c r="G11" s="299">
        <v>2</v>
      </c>
      <c r="H11" s="299">
        <v>2</v>
      </c>
      <c r="I11" s="299">
        <v>44</v>
      </c>
      <c r="J11" s="299">
        <v>16</v>
      </c>
      <c r="K11" s="299">
        <v>4</v>
      </c>
      <c r="L11" s="299">
        <v>0.05</v>
      </c>
      <c r="M11" s="299">
        <v>2.12</v>
      </c>
      <c r="N11" s="299">
        <v>2.17</v>
      </c>
      <c r="O11" s="299"/>
      <c r="P11" s="299" t="s">
        <v>498</v>
      </c>
      <c r="Q11" s="299">
        <v>1.4</v>
      </c>
      <c r="R11" s="299">
        <v>9.8000000000000007</v>
      </c>
      <c r="S11" s="300">
        <v>53</v>
      </c>
      <c r="U11" t="s">
        <v>504</v>
      </c>
    </row>
    <row r="12" spans="2:21" ht="15" customHeight="1">
      <c r="B12" s="462"/>
      <c r="C12" s="458"/>
      <c r="D12" s="297" t="s">
        <v>505</v>
      </c>
      <c r="E12" s="298">
        <v>0</v>
      </c>
      <c r="F12" s="299">
        <v>0</v>
      </c>
      <c r="G12" s="299">
        <v>4</v>
      </c>
      <c r="H12" s="299">
        <v>4</v>
      </c>
      <c r="I12" s="299">
        <v>40</v>
      </c>
      <c r="J12" s="299">
        <v>18</v>
      </c>
      <c r="K12" s="299">
        <v>10</v>
      </c>
      <c r="L12" s="299">
        <v>7.0000000000000007E-2</v>
      </c>
      <c r="M12" s="299">
        <v>2.08</v>
      </c>
      <c r="N12" s="299">
        <v>2.15</v>
      </c>
      <c r="O12" s="299"/>
      <c r="P12" s="299" t="s">
        <v>506</v>
      </c>
      <c r="Q12" s="299">
        <v>1.2</v>
      </c>
      <c r="R12" s="299">
        <v>10.4</v>
      </c>
      <c r="S12" s="300">
        <v>50</v>
      </c>
      <c r="U12" t="s">
        <v>507</v>
      </c>
    </row>
    <row r="13" spans="2:21" ht="15" customHeight="1">
      <c r="B13" s="462"/>
      <c r="C13" s="458"/>
      <c r="D13" s="297" t="s">
        <v>508</v>
      </c>
      <c r="E13" s="298">
        <v>1</v>
      </c>
      <c r="F13" s="299">
        <v>1</v>
      </c>
      <c r="G13" s="299">
        <v>6</v>
      </c>
      <c r="H13" s="299">
        <v>7</v>
      </c>
      <c r="I13" s="299">
        <v>39</v>
      </c>
      <c r="J13" s="299">
        <v>15</v>
      </c>
      <c r="K13" s="299">
        <v>7</v>
      </c>
      <c r="L13" s="299">
        <v>0.08</v>
      </c>
      <c r="M13" s="299">
        <v>2.1</v>
      </c>
      <c r="N13" s="299">
        <v>2.1800000000000002</v>
      </c>
      <c r="O13" s="299"/>
      <c r="P13" s="299" t="s">
        <v>498</v>
      </c>
      <c r="Q13" s="299">
        <v>2.9</v>
      </c>
      <c r="R13" s="299">
        <v>13.2</v>
      </c>
      <c r="S13" s="300">
        <v>41</v>
      </c>
      <c r="U13" t="s">
        <v>509</v>
      </c>
    </row>
    <row r="14" spans="2:21" ht="15" customHeight="1">
      <c r="B14" s="462"/>
      <c r="C14" s="458"/>
      <c r="D14" s="297" t="s">
        <v>510</v>
      </c>
      <c r="E14" s="298">
        <v>0</v>
      </c>
      <c r="F14" s="299">
        <v>1</v>
      </c>
      <c r="G14" s="299">
        <v>4</v>
      </c>
      <c r="H14" s="299">
        <v>5</v>
      </c>
      <c r="I14" s="299">
        <v>49</v>
      </c>
      <c r="J14" s="299">
        <v>24</v>
      </c>
      <c r="K14" s="299">
        <v>8</v>
      </c>
      <c r="L14" s="299">
        <v>7.0000000000000007E-2</v>
      </c>
      <c r="M14" s="299">
        <v>2.09</v>
      </c>
      <c r="N14" s="299">
        <v>2.16</v>
      </c>
      <c r="O14" s="299"/>
      <c r="P14" s="299" t="s">
        <v>498</v>
      </c>
      <c r="Q14" s="299">
        <v>2.9</v>
      </c>
      <c r="R14" s="299">
        <v>15</v>
      </c>
      <c r="S14" s="300">
        <v>38</v>
      </c>
    </row>
    <row r="15" spans="2:21" ht="15" customHeight="1">
      <c r="B15" s="462"/>
      <c r="C15" s="458"/>
      <c r="D15" s="297" t="s">
        <v>511</v>
      </c>
      <c r="E15" s="298">
        <v>0</v>
      </c>
      <c r="F15" s="299">
        <v>1</v>
      </c>
      <c r="G15" s="299">
        <v>5</v>
      </c>
      <c r="H15" s="299">
        <v>6</v>
      </c>
      <c r="I15" s="299">
        <v>53</v>
      </c>
      <c r="J15" s="299">
        <v>21</v>
      </c>
      <c r="K15" s="299">
        <v>6</v>
      </c>
      <c r="L15" s="299">
        <v>0.06</v>
      </c>
      <c r="M15" s="299">
        <v>2.04</v>
      </c>
      <c r="N15" s="299">
        <v>2.1</v>
      </c>
      <c r="O15" s="299"/>
      <c r="P15" s="299" t="s">
        <v>498</v>
      </c>
      <c r="Q15" s="299">
        <v>1.9</v>
      </c>
      <c r="R15" s="299">
        <v>18.100000000000001</v>
      </c>
      <c r="S15" s="300">
        <v>37</v>
      </c>
    </row>
    <row r="16" spans="2:21" ht="15" customHeight="1" thickBot="1">
      <c r="B16" s="463"/>
      <c r="C16" s="458"/>
      <c r="D16" s="301" t="s">
        <v>512</v>
      </c>
      <c r="E16" s="302">
        <v>1</v>
      </c>
      <c r="F16" s="303">
        <v>1</v>
      </c>
      <c r="G16" s="304">
        <v>6</v>
      </c>
      <c r="H16" s="304">
        <v>7</v>
      </c>
      <c r="I16" s="304">
        <v>56</v>
      </c>
      <c r="J16" s="304">
        <v>24</v>
      </c>
      <c r="K16" s="304">
        <v>1</v>
      </c>
      <c r="L16" s="304">
        <v>0.05</v>
      </c>
      <c r="M16" s="304">
        <v>2.0099999999999998</v>
      </c>
      <c r="N16" s="304">
        <v>2.06</v>
      </c>
      <c r="O16" s="304"/>
      <c r="P16" s="304" t="s">
        <v>513</v>
      </c>
      <c r="Q16" s="304">
        <v>1.1000000000000001</v>
      </c>
      <c r="R16" s="304">
        <v>19.399999999999999</v>
      </c>
      <c r="S16" s="305">
        <v>41</v>
      </c>
    </row>
    <row r="17" spans="2:46" ht="15" customHeight="1">
      <c r="B17" s="460"/>
      <c r="C17" s="458"/>
      <c r="D17" s="306" t="s">
        <v>514</v>
      </c>
      <c r="E17" s="307">
        <v>1</v>
      </c>
      <c r="F17" s="308">
        <v>0</v>
      </c>
      <c r="G17" s="295">
        <v>4</v>
      </c>
      <c r="H17" s="295">
        <v>4</v>
      </c>
      <c r="I17" s="295">
        <v>67</v>
      </c>
      <c r="J17" s="295">
        <v>20</v>
      </c>
      <c r="K17" s="295">
        <v>16</v>
      </c>
      <c r="L17" s="295">
        <v>7.0000000000000007E-2</v>
      </c>
      <c r="M17" s="295">
        <v>1.98</v>
      </c>
      <c r="N17" s="295">
        <v>2.0499999999999998</v>
      </c>
      <c r="O17" s="295"/>
      <c r="P17" s="295" t="s">
        <v>515</v>
      </c>
      <c r="Q17" s="295">
        <v>3.1</v>
      </c>
      <c r="R17" s="295">
        <v>19.5</v>
      </c>
      <c r="S17" s="296">
        <v>48</v>
      </c>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row>
    <row r="18" spans="2:46" ht="15" customHeight="1">
      <c r="B18" s="460"/>
      <c r="C18" s="458"/>
      <c r="D18" s="297" t="s">
        <v>516</v>
      </c>
      <c r="E18" s="298">
        <v>1</v>
      </c>
      <c r="F18" s="299">
        <v>0</v>
      </c>
      <c r="G18" s="299">
        <v>5</v>
      </c>
      <c r="H18" s="299">
        <v>5</v>
      </c>
      <c r="I18" s="299">
        <v>70</v>
      </c>
      <c r="J18" s="299">
        <v>20</v>
      </c>
      <c r="K18" s="299">
        <v>7</v>
      </c>
      <c r="L18" s="299">
        <v>7.0000000000000007E-2</v>
      </c>
      <c r="M18" s="299">
        <v>1.94</v>
      </c>
      <c r="N18" s="299">
        <v>2.0099999999999998</v>
      </c>
      <c r="O18" s="299"/>
      <c r="P18" s="299" t="s">
        <v>515</v>
      </c>
      <c r="Q18" s="299">
        <v>2.8</v>
      </c>
      <c r="R18" s="299">
        <v>20.100000000000001</v>
      </c>
      <c r="S18" s="300">
        <v>52</v>
      </c>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row>
    <row r="19" spans="2:46" ht="15" customHeight="1">
      <c r="B19" s="460"/>
      <c r="C19" s="458"/>
      <c r="D19" s="297" t="s">
        <v>517</v>
      </c>
      <c r="E19" s="298">
        <v>1</v>
      </c>
      <c r="F19" s="299">
        <v>0</v>
      </c>
      <c r="G19" s="299">
        <v>4</v>
      </c>
      <c r="H19" s="299">
        <v>4</v>
      </c>
      <c r="I19" s="299">
        <v>74</v>
      </c>
      <c r="J19" s="299">
        <v>20</v>
      </c>
      <c r="K19" s="299">
        <v>10</v>
      </c>
      <c r="L19" s="299">
        <v>0.06</v>
      </c>
      <c r="M19" s="299">
        <v>1.94</v>
      </c>
      <c r="N19" s="299">
        <v>2</v>
      </c>
      <c r="O19" s="299"/>
      <c r="P19" s="299" t="s">
        <v>518</v>
      </c>
      <c r="Q19" s="299">
        <v>2.5</v>
      </c>
      <c r="R19" s="299">
        <v>20.2</v>
      </c>
      <c r="S19" s="300">
        <v>50</v>
      </c>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row>
    <row r="20" spans="2:46" ht="15" customHeight="1">
      <c r="B20" s="460"/>
      <c r="C20" s="458"/>
      <c r="D20" s="297" t="s">
        <v>519</v>
      </c>
      <c r="E20" s="298">
        <v>1</v>
      </c>
      <c r="F20" s="299">
        <v>0</v>
      </c>
      <c r="G20" s="299">
        <v>4</v>
      </c>
      <c r="H20" s="299">
        <v>4</v>
      </c>
      <c r="I20" s="299">
        <v>78</v>
      </c>
      <c r="J20" s="299">
        <v>34</v>
      </c>
      <c r="K20" s="299">
        <v>14</v>
      </c>
      <c r="L20" s="299">
        <v>0.06</v>
      </c>
      <c r="M20" s="299">
        <v>1.95</v>
      </c>
      <c r="N20" s="299">
        <v>2.0099999999999998</v>
      </c>
      <c r="O20" s="299"/>
      <c r="P20" s="299" t="s">
        <v>515</v>
      </c>
      <c r="Q20" s="299">
        <v>3.1</v>
      </c>
      <c r="R20" s="299">
        <v>20.7</v>
      </c>
      <c r="S20" s="300">
        <v>53</v>
      </c>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row>
    <row r="21" spans="2:46" ht="15" customHeight="1">
      <c r="B21" s="460"/>
      <c r="C21" s="458"/>
      <c r="D21" s="297" t="s">
        <v>520</v>
      </c>
      <c r="E21" s="298">
        <v>1</v>
      </c>
      <c r="F21" s="299">
        <v>0</v>
      </c>
      <c r="G21" s="299">
        <v>4</v>
      </c>
      <c r="H21" s="299">
        <v>4</v>
      </c>
      <c r="I21" s="299">
        <v>75</v>
      </c>
      <c r="J21" s="299">
        <v>22</v>
      </c>
      <c r="K21" s="299">
        <v>14</v>
      </c>
      <c r="L21" s="299">
        <v>0.08</v>
      </c>
      <c r="M21" s="299">
        <v>1.93</v>
      </c>
      <c r="N21" s="299">
        <v>2.0099999999999998</v>
      </c>
      <c r="O21" s="299"/>
      <c r="P21" s="299" t="s">
        <v>518</v>
      </c>
      <c r="Q21" s="299">
        <v>3.9</v>
      </c>
      <c r="R21" s="299">
        <v>20.399999999999999</v>
      </c>
      <c r="S21" s="300">
        <v>55</v>
      </c>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row>
    <row r="22" spans="2:46" ht="15" customHeight="1">
      <c r="B22" s="460"/>
      <c r="C22" s="458"/>
      <c r="D22" s="297" t="s">
        <v>521</v>
      </c>
      <c r="E22" s="298">
        <v>0</v>
      </c>
      <c r="F22" s="299">
        <v>0</v>
      </c>
      <c r="G22" s="299">
        <v>4</v>
      </c>
      <c r="H22" s="299">
        <v>4</v>
      </c>
      <c r="I22" s="299">
        <v>69</v>
      </c>
      <c r="J22" s="299">
        <v>21</v>
      </c>
      <c r="K22" s="299">
        <v>5</v>
      </c>
      <c r="L22" s="299">
        <v>0.06</v>
      </c>
      <c r="M22" s="299">
        <v>1.93</v>
      </c>
      <c r="N22" s="299">
        <v>1.99</v>
      </c>
      <c r="O22" s="299"/>
      <c r="P22" s="299" t="s">
        <v>518</v>
      </c>
      <c r="Q22" s="299">
        <v>4.5</v>
      </c>
      <c r="R22" s="299">
        <v>19.5</v>
      </c>
      <c r="S22" s="300">
        <v>61</v>
      </c>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row>
    <row r="23" spans="2:46" ht="15" customHeight="1">
      <c r="B23" s="460"/>
      <c r="C23" s="458"/>
      <c r="D23" s="297" t="s">
        <v>522</v>
      </c>
      <c r="E23" s="298">
        <v>0</v>
      </c>
      <c r="F23" s="299">
        <v>0</v>
      </c>
      <c r="G23" s="299">
        <v>3</v>
      </c>
      <c r="H23" s="299">
        <v>3</v>
      </c>
      <c r="I23" s="299">
        <v>67</v>
      </c>
      <c r="J23" s="299">
        <v>16</v>
      </c>
      <c r="K23" s="299">
        <v>11</v>
      </c>
      <c r="L23" s="299">
        <v>0.05</v>
      </c>
      <c r="M23" s="299">
        <v>1.93</v>
      </c>
      <c r="N23" s="299">
        <v>1.98</v>
      </c>
      <c r="O23" s="299"/>
      <c r="P23" s="299" t="s">
        <v>518</v>
      </c>
      <c r="Q23" s="299">
        <v>2.1</v>
      </c>
      <c r="R23" s="299">
        <v>18.399999999999999</v>
      </c>
      <c r="S23" s="300">
        <v>65</v>
      </c>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row>
    <row r="24" spans="2:46" ht="15" customHeight="1">
      <c r="B24" s="460"/>
      <c r="C24" s="458"/>
      <c r="D24" s="297" t="s">
        <v>523</v>
      </c>
      <c r="E24" s="298">
        <v>0</v>
      </c>
      <c r="F24" s="299">
        <v>0</v>
      </c>
      <c r="G24" s="299">
        <v>4</v>
      </c>
      <c r="H24" s="299">
        <v>4</v>
      </c>
      <c r="I24" s="299">
        <v>63</v>
      </c>
      <c r="J24" s="299">
        <v>21</v>
      </c>
      <c r="K24" s="299">
        <v>6</v>
      </c>
      <c r="L24" s="299">
        <v>0.05</v>
      </c>
      <c r="M24" s="299">
        <v>1.93</v>
      </c>
      <c r="N24" s="299">
        <v>1.98</v>
      </c>
      <c r="O24" s="299"/>
      <c r="P24" s="299" t="s">
        <v>518</v>
      </c>
      <c r="Q24" s="299">
        <v>2</v>
      </c>
      <c r="R24" s="299">
        <v>17</v>
      </c>
      <c r="S24" s="300">
        <v>73</v>
      </c>
      <c r="Y24" s="309"/>
      <c r="Z24" s="309"/>
      <c r="AA24" s="309"/>
      <c r="AB24" s="309"/>
      <c r="AR24" s="309"/>
      <c r="AS24" s="309"/>
      <c r="AT24" s="309"/>
    </row>
    <row r="25" spans="2:46" ht="15" customHeight="1">
      <c r="B25" s="460"/>
      <c r="C25" s="458"/>
      <c r="D25" s="297" t="s">
        <v>524</v>
      </c>
      <c r="E25" s="298">
        <v>0</v>
      </c>
      <c r="F25" s="299">
        <v>0</v>
      </c>
      <c r="G25" s="299">
        <v>4</v>
      </c>
      <c r="H25" s="299">
        <v>4</v>
      </c>
      <c r="I25" s="299">
        <v>62</v>
      </c>
      <c r="J25" s="299">
        <v>16</v>
      </c>
      <c r="K25" s="299">
        <v>5</v>
      </c>
      <c r="L25" s="299">
        <v>7.0000000000000007E-2</v>
      </c>
      <c r="M25" s="299">
        <v>1.94</v>
      </c>
      <c r="N25" s="299">
        <v>2.0099999999999998</v>
      </c>
      <c r="O25" s="299"/>
      <c r="P25" s="299" t="s">
        <v>518</v>
      </c>
      <c r="Q25" s="299">
        <v>1.8</v>
      </c>
      <c r="R25" s="299">
        <v>16.100000000000001</v>
      </c>
      <c r="S25" s="300">
        <v>85</v>
      </c>
      <c r="Y25" s="309"/>
      <c r="Z25" s="309"/>
      <c r="AA25" s="309"/>
      <c r="AB25" s="309"/>
      <c r="AS25" s="309"/>
      <c r="AT25" s="309"/>
    </row>
    <row r="26" spans="2:46" ht="15" customHeight="1">
      <c r="B26" s="460"/>
      <c r="C26" s="458"/>
      <c r="D26" s="297" t="s">
        <v>525</v>
      </c>
      <c r="E26" s="298">
        <v>0</v>
      </c>
      <c r="F26" s="299">
        <v>0</v>
      </c>
      <c r="G26" s="299">
        <v>3</v>
      </c>
      <c r="H26" s="299">
        <v>3</v>
      </c>
      <c r="I26" s="299">
        <v>63</v>
      </c>
      <c r="J26" s="299">
        <v>17</v>
      </c>
      <c r="K26" s="299">
        <v>4</v>
      </c>
      <c r="L26" s="299">
        <v>0.06</v>
      </c>
      <c r="M26" s="299">
        <v>1.92</v>
      </c>
      <c r="N26" s="299">
        <v>1.98</v>
      </c>
      <c r="O26" s="299"/>
      <c r="P26" s="299" t="s">
        <v>518</v>
      </c>
      <c r="Q26" s="299">
        <v>2.4</v>
      </c>
      <c r="R26" s="299">
        <v>16.100000000000001</v>
      </c>
      <c r="S26" s="300">
        <v>86</v>
      </c>
      <c r="Y26" s="309"/>
      <c r="Z26" s="309"/>
      <c r="AA26" s="309"/>
      <c r="AB26" s="309"/>
      <c r="AS26" s="309"/>
      <c r="AT26" s="309"/>
    </row>
    <row r="27" spans="2:46" ht="15" customHeight="1">
      <c r="B27" s="460"/>
      <c r="C27" s="458"/>
      <c r="D27" s="297" t="s">
        <v>526</v>
      </c>
      <c r="E27" s="298">
        <v>0</v>
      </c>
      <c r="F27" s="299">
        <v>0</v>
      </c>
      <c r="G27" s="299">
        <v>2</v>
      </c>
      <c r="H27" s="299">
        <v>2</v>
      </c>
      <c r="I27" s="299">
        <v>69</v>
      </c>
      <c r="J27" s="299">
        <v>23</v>
      </c>
      <c r="K27" s="299">
        <v>9</v>
      </c>
      <c r="L27" s="299">
        <v>0.04</v>
      </c>
      <c r="M27" s="299">
        <v>1.92</v>
      </c>
      <c r="N27" s="299">
        <v>1.96</v>
      </c>
      <c r="O27" s="299"/>
      <c r="P27" s="299" t="s">
        <v>518</v>
      </c>
      <c r="Q27" s="299">
        <v>2.8</v>
      </c>
      <c r="R27" s="299">
        <v>16.7</v>
      </c>
      <c r="S27" s="300">
        <v>87</v>
      </c>
      <c r="Y27" s="309"/>
      <c r="Z27" s="309"/>
      <c r="AA27" s="309"/>
      <c r="AB27" s="309"/>
      <c r="AS27" s="309"/>
      <c r="AT27" s="309"/>
    </row>
    <row r="28" spans="2:46" ht="15" customHeight="1">
      <c r="B28" s="460"/>
      <c r="C28" s="458"/>
      <c r="D28" s="297" t="s">
        <v>527</v>
      </c>
      <c r="E28" s="298">
        <v>1</v>
      </c>
      <c r="F28" s="299">
        <v>0</v>
      </c>
      <c r="G28" s="299">
        <v>2</v>
      </c>
      <c r="H28" s="299">
        <v>2</v>
      </c>
      <c r="I28" s="299">
        <v>69</v>
      </c>
      <c r="J28" s="299">
        <v>18</v>
      </c>
      <c r="K28" s="299">
        <v>10</v>
      </c>
      <c r="L28" s="299">
        <v>7.0000000000000007E-2</v>
      </c>
      <c r="M28" s="299">
        <v>1.94</v>
      </c>
      <c r="N28" s="299">
        <v>2.0099999999999998</v>
      </c>
      <c r="O28" s="299"/>
      <c r="P28" s="299" t="s">
        <v>518</v>
      </c>
      <c r="Q28" s="299">
        <v>4.4000000000000004</v>
      </c>
      <c r="R28" s="299">
        <v>16.899999999999999</v>
      </c>
      <c r="S28" s="300">
        <v>85</v>
      </c>
    </row>
    <row r="29" spans="2:46" ht="15" customHeight="1">
      <c r="B29" s="460"/>
      <c r="C29" s="458"/>
      <c r="D29" s="297" t="s">
        <v>528</v>
      </c>
      <c r="E29" s="298">
        <v>1</v>
      </c>
      <c r="F29" s="299">
        <v>0</v>
      </c>
      <c r="G29" s="299">
        <v>4</v>
      </c>
      <c r="H29" s="299">
        <v>4</v>
      </c>
      <c r="I29" s="299">
        <v>60</v>
      </c>
      <c r="J29" s="299">
        <v>25</v>
      </c>
      <c r="K29" s="299">
        <v>15</v>
      </c>
      <c r="L29" s="299">
        <v>0.08</v>
      </c>
      <c r="M29" s="299">
        <v>1.93</v>
      </c>
      <c r="N29" s="299">
        <v>2.0099999999999998</v>
      </c>
      <c r="O29" s="299"/>
      <c r="P29" s="299" t="s">
        <v>518</v>
      </c>
      <c r="Q29" s="299">
        <v>3.6</v>
      </c>
      <c r="R29" s="299">
        <v>16.600000000000001</v>
      </c>
      <c r="S29" s="300">
        <v>87</v>
      </c>
      <c r="Y29" s="309"/>
    </row>
    <row r="30" spans="2:46" ht="15" customHeight="1">
      <c r="B30" s="460"/>
      <c r="C30" s="459"/>
      <c r="D30" s="297" t="s">
        <v>529</v>
      </c>
      <c r="E30" s="298">
        <v>1</v>
      </c>
      <c r="F30" s="299">
        <v>0</v>
      </c>
      <c r="G30" s="299">
        <v>5</v>
      </c>
      <c r="H30" s="299">
        <v>5</v>
      </c>
      <c r="I30" s="299">
        <v>60</v>
      </c>
      <c r="J30" s="299">
        <v>28</v>
      </c>
      <c r="K30" s="299">
        <v>10</v>
      </c>
      <c r="L30" s="299">
        <v>0.11</v>
      </c>
      <c r="M30" s="299">
        <v>1.94</v>
      </c>
      <c r="N30" s="299">
        <v>2.0499999999999998</v>
      </c>
      <c r="O30" s="299"/>
      <c r="P30" s="299" t="s">
        <v>515</v>
      </c>
      <c r="Q30" s="299">
        <v>3.7</v>
      </c>
      <c r="R30" s="299">
        <v>16.2</v>
      </c>
      <c r="S30" s="300">
        <v>84</v>
      </c>
      <c r="Y30" s="309"/>
    </row>
    <row r="31" spans="2:46" ht="15" customHeight="1">
      <c r="B31" s="460"/>
      <c r="C31" s="457">
        <v>42497</v>
      </c>
      <c r="D31" s="297" t="s">
        <v>492</v>
      </c>
      <c r="E31" s="298">
        <v>1</v>
      </c>
      <c r="F31" s="299">
        <v>0</v>
      </c>
      <c r="G31" s="299">
        <v>5</v>
      </c>
      <c r="H31" s="299">
        <v>5</v>
      </c>
      <c r="I31" s="299">
        <v>65</v>
      </c>
      <c r="J31" s="299">
        <v>20</v>
      </c>
      <c r="K31" s="299">
        <v>12</v>
      </c>
      <c r="L31" s="299">
        <v>0.09</v>
      </c>
      <c r="M31" s="299">
        <v>1.93</v>
      </c>
      <c r="N31" s="299">
        <v>2.02</v>
      </c>
      <c r="O31" s="299"/>
      <c r="P31" s="299" t="s">
        <v>518</v>
      </c>
      <c r="Q31" s="299">
        <v>2.9</v>
      </c>
      <c r="R31" s="299">
        <v>15.9</v>
      </c>
      <c r="S31" s="300">
        <v>80</v>
      </c>
      <c r="Y31" s="309"/>
    </row>
    <row r="32" spans="2:46" ht="15" customHeight="1">
      <c r="B32" s="460"/>
      <c r="C32" s="458"/>
      <c r="D32" s="297" t="s">
        <v>495</v>
      </c>
      <c r="E32" s="298">
        <v>1</v>
      </c>
      <c r="F32" s="299">
        <v>0</v>
      </c>
      <c r="G32" s="299">
        <v>5</v>
      </c>
      <c r="H32" s="299">
        <v>5</v>
      </c>
      <c r="I32" s="299">
        <v>64</v>
      </c>
      <c r="J32" s="299">
        <v>19</v>
      </c>
      <c r="K32" s="299">
        <v>10</v>
      </c>
      <c r="L32" s="299">
        <v>0.09</v>
      </c>
      <c r="M32" s="299">
        <v>1.93</v>
      </c>
      <c r="N32" s="299">
        <v>2.02</v>
      </c>
      <c r="O32" s="299"/>
      <c r="P32" s="299" t="s">
        <v>515</v>
      </c>
      <c r="Q32" s="299">
        <v>2.2999999999999998</v>
      </c>
      <c r="R32" s="299">
        <v>15.2</v>
      </c>
      <c r="S32" s="300">
        <v>76</v>
      </c>
      <c r="Y32" s="309"/>
    </row>
    <row r="33" spans="2:25" ht="15" customHeight="1">
      <c r="B33" s="460"/>
      <c r="C33" s="458"/>
      <c r="D33" s="297" t="s">
        <v>497</v>
      </c>
      <c r="E33" s="298">
        <v>1</v>
      </c>
      <c r="F33" s="299">
        <v>0</v>
      </c>
      <c r="G33" s="299">
        <v>5</v>
      </c>
      <c r="H33" s="299">
        <v>5</v>
      </c>
      <c r="I33" s="299">
        <v>61</v>
      </c>
      <c r="J33" s="299">
        <v>17</v>
      </c>
      <c r="K33" s="299">
        <v>7</v>
      </c>
      <c r="L33" s="299">
        <v>0.08</v>
      </c>
      <c r="M33" s="299">
        <v>1.92</v>
      </c>
      <c r="N33" s="299">
        <v>2</v>
      </c>
      <c r="O33" s="299"/>
      <c r="P33" s="299" t="s">
        <v>518</v>
      </c>
      <c r="Q33" s="299">
        <v>2.6</v>
      </c>
      <c r="R33" s="299">
        <v>15.4</v>
      </c>
      <c r="S33" s="300">
        <v>74</v>
      </c>
      <c r="Y33" s="309"/>
    </row>
    <row r="34" spans="2:25" ht="15" customHeight="1">
      <c r="B34" s="460"/>
      <c r="C34" s="458"/>
      <c r="D34" s="297" t="s">
        <v>500</v>
      </c>
      <c r="E34" s="298">
        <v>1</v>
      </c>
      <c r="F34" s="299">
        <v>0</v>
      </c>
      <c r="G34" s="299">
        <v>4</v>
      </c>
      <c r="H34" s="299">
        <v>4</v>
      </c>
      <c r="I34" s="299">
        <v>62</v>
      </c>
      <c r="J34" s="299">
        <v>13</v>
      </c>
      <c r="K34" s="299">
        <v>1</v>
      </c>
      <c r="L34" s="299">
        <v>7.0000000000000007E-2</v>
      </c>
      <c r="M34" s="299">
        <v>1.94</v>
      </c>
      <c r="N34" s="299">
        <v>2.0099999999999998</v>
      </c>
      <c r="O34" s="299"/>
      <c r="P34" s="299" t="s">
        <v>515</v>
      </c>
      <c r="Q34" s="299">
        <v>1.8</v>
      </c>
      <c r="R34" s="299">
        <v>15.9</v>
      </c>
      <c r="S34" s="300">
        <v>75</v>
      </c>
      <c r="Y34" s="309"/>
    </row>
    <row r="35" spans="2:25" ht="15" customHeight="1">
      <c r="B35" s="460"/>
      <c r="C35" s="458"/>
      <c r="D35" s="297" t="s">
        <v>503</v>
      </c>
      <c r="E35" s="298">
        <v>1</v>
      </c>
      <c r="F35" s="299">
        <v>0</v>
      </c>
      <c r="G35" s="299">
        <v>4</v>
      </c>
      <c r="H35" s="299">
        <v>4</v>
      </c>
      <c r="I35" s="299">
        <v>61</v>
      </c>
      <c r="J35" s="299">
        <v>12</v>
      </c>
      <c r="K35" s="299">
        <v>8</v>
      </c>
      <c r="L35" s="299">
        <v>7.0000000000000007E-2</v>
      </c>
      <c r="M35" s="299">
        <v>1.92</v>
      </c>
      <c r="N35" s="299">
        <v>1.99</v>
      </c>
      <c r="O35" s="299"/>
      <c r="P35" s="299" t="s">
        <v>518</v>
      </c>
      <c r="Q35" s="299">
        <v>1.9</v>
      </c>
      <c r="R35" s="299">
        <v>15.6</v>
      </c>
      <c r="S35" s="300">
        <v>78</v>
      </c>
      <c r="Y35" s="309"/>
    </row>
    <row r="36" spans="2:25" ht="15" customHeight="1">
      <c r="B36" s="460"/>
      <c r="C36" s="458"/>
      <c r="D36" s="297" t="s">
        <v>505</v>
      </c>
      <c r="E36" s="298">
        <v>0</v>
      </c>
      <c r="F36" s="299">
        <v>0</v>
      </c>
      <c r="G36" s="299">
        <v>4</v>
      </c>
      <c r="H36" s="299">
        <v>4</v>
      </c>
      <c r="I36" s="299">
        <v>62</v>
      </c>
      <c r="J36" s="299">
        <v>19</v>
      </c>
      <c r="K36" s="299">
        <v>3</v>
      </c>
      <c r="L36" s="299">
        <v>7.0000000000000007E-2</v>
      </c>
      <c r="M36" s="299">
        <v>1.92</v>
      </c>
      <c r="N36" s="299">
        <v>1.99</v>
      </c>
      <c r="O36" s="299"/>
      <c r="P36" s="299" t="s">
        <v>518</v>
      </c>
      <c r="Q36" s="299">
        <v>3.1</v>
      </c>
      <c r="R36" s="299">
        <v>16.5</v>
      </c>
      <c r="S36" s="300">
        <v>76</v>
      </c>
      <c r="Y36" s="309"/>
    </row>
    <row r="37" spans="2:25" ht="15" customHeight="1">
      <c r="B37" s="460"/>
      <c r="C37" s="458"/>
      <c r="D37" s="297" t="s">
        <v>508</v>
      </c>
      <c r="E37" s="298">
        <v>1</v>
      </c>
      <c r="F37" s="299">
        <v>0</v>
      </c>
      <c r="G37" s="299">
        <v>6</v>
      </c>
      <c r="H37" s="299">
        <v>6</v>
      </c>
      <c r="I37" s="299">
        <v>62</v>
      </c>
      <c r="J37" s="299">
        <v>19</v>
      </c>
      <c r="K37" s="299">
        <v>9</v>
      </c>
      <c r="L37" s="299">
        <v>0.06</v>
      </c>
      <c r="M37" s="299">
        <v>1.92</v>
      </c>
      <c r="N37" s="299">
        <v>1.98</v>
      </c>
      <c r="O37" s="299"/>
      <c r="P37" s="299" t="s">
        <v>518</v>
      </c>
      <c r="Q37" s="299">
        <v>3.5</v>
      </c>
      <c r="R37" s="299">
        <v>17.899999999999999</v>
      </c>
      <c r="S37" s="300">
        <v>71</v>
      </c>
      <c r="Y37" s="309"/>
    </row>
    <row r="38" spans="2:25" ht="15" customHeight="1">
      <c r="B38" s="460"/>
      <c r="C38" s="458"/>
      <c r="D38" s="297" t="s">
        <v>510</v>
      </c>
      <c r="E38" s="298">
        <v>0</v>
      </c>
      <c r="F38" s="299">
        <v>0</v>
      </c>
      <c r="G38" s="299">
        <v>5</v>
      </c>
      <c r="H38" s="299">
        <v>5</v>
      </c>
      <c r="I38" s="299">
        <v>69</v>
      </c>
      <c r="J38" s="299">
        <v>14</v>
      </c>
      <c r="K38" s="299">
        <v>8</v>
      </c>
      <c r="L38" s="299">
        <v>0.06</v>
      </c>
      <c r="M38" s="299">
        <v>1.92</v>
      </c>
      <c r="N38" s="299">
        <v>1.98</v>
      </c>
      <c r="O38" s="299"/>
      <c r="P38" s="299" t="s">
        <v>515</v>
      </c>
      <c r="Q38" s="299">
        <v>5.0999999999999996</v>
      </c>
      <c r="R38" s="299">
        <v>19.2</v>
      </c>
      <c r="S38" s="300">
        <v>64</v>
      </c>
      <c r="Y38" s="309"/>
    </row>
    <row r="39" spans="2:25" ht="15" customHeight="1">
      <c r="B39" s="460"/>
      <c r="C39" s="458"/>
      <c r="D39" s="297" t="s">
        <v>511</v>
      </c>
      <c r="E39" s="298">
        <v>1</v>
      </c>
      <c r="F39" s="299">
        <v>0</v>
      </c>
      <c r="G39" s="299">
        <v>5</v>
      </c>
      <c r="H39" s="299">
        <v>5</v>
      </c>
      <c r="I39" s="299">
        <v>72</v>
      </c>
      <c r="J39" s="299">
        <v>13</v>
      </c>
      <c r="K39" s="299">
        <v>7</v>
      </c>
      <c r="L39" s="299">
        <v>0.06</v>
      </c>
      <c r="M39" s="299">
        <v>1.92</v>
      </c>
      <c r="N39" s="299">
        <v>1.98</v>
      </c>
      <c r="O39" s="299"/>
      <c r="P39" s="299" t="s">
        <v>515</v>
      </c>
      <c r="Q39" s="299">
        <v>5.2</v>
      </c>
      <c r="R39" s="299">
        <v>20.5</v>
      </c>
      <c r="S39" s="300">
        <v>58</v>
      </c>
      <c r="Y39" s="309"/>
    </row>
    <row r="40" spans="2:25" ht="15" customHeight="1" thickBot="1">
      <c r="B40" s="460"/>
      <c r="C40" s="458"/>
      <c r="D40" s="310" t="s">
        <v>512</v>
      </c>
      <c r="E40" s="311">
        <v>1</v>
      </c>
      <c r="F40" s="304">
        <v>0</v>
      </c>
      <c r="G40" s="304">
        <v>4</v>
      </c>
      <c r="H40" s="304">
        <v>4</v>
      </c>
      <c r="I40" s="304">
        <v>77</v>
      </c>
      <c r="J40" s="304">
        <v>18</v>
      </c>
      <c r="K40" s="304">
        <v>6</v>
      </c>
      <c r="L40" s="304">
        <v>0.05</v>
      </c>
      <c r="M40" s="304">
        <v>1.92</v>
      </c>
      <c r="N40" s="304">
        <v>1.97</v>
      </c>
      <c r="O40" s="304"/>
      <c r="P40" s="304" t="s">
        <v>515</v>
      </c>
      <c r="Q40" s="304">
        <v>4.3</v>
      </c>
      <c r="R40" s="304">
        <v>22.3</v>
      </c>
      <c r="S40" s="305">
        <v>54</v>
      </c>
      <c r="Y40" s="309"/>
    </row>
    <row r="41" spans="2:25" ht="15" customHeight="1">
      <c r="B41" s="460"/>
      <c r="C41" s="458"/>
      <c r="D41" s="293" t="s">
        <v>514</v>
      </c>
      <c r="E41" s="294">
        <v>0</v>
      </c>
      <c r="F41" s="295">
        <v>1</v>
      </c>
      <c r="G41" s="295">
        <v>4</v>
      </c>
      <c r="H41" s="295">
        <v>5</v>
      </c>
      <c r="I41" s="295">
        <v>81</v>
      </c>
      <c r="J41" s="295">
        <v>24</v>
      </c>
      <c r="K41" s="295">
        <v>10</v>
      </c>
      <c r="L41" s="295">
        <v>7.0000000000000007E-2</v>
      </c>
      <c r="M41" s="295">
        <v>1.91</v>
      </c>
      <c r="N41" s="295">
        <v>1.98</v>
      </c>
      <c r="O41" s="295"/>
      <c r="P41" s="295" t="s">
        <v>515</v>
      </c>
      <c r="Q41" s="295">
        <v>4</v>
      </c>
      <c r="R41" s="295">
        <v>22.9</v>
      </c>
      <c r="S41" s="296">
        <v>51</v>
      </c>
      <c r="Y41" s="309"/>
    </row>
    <row r="42" spans="2:25" ht="15" customHeight="1">
      <c r="B42" s="460"/>
      <c r="C42" s="458"/>
      <c r="D42" s="297" t="s">
        <v>516</v>
      </c>
      <c r="E42" s="298">
        <v>1</v>
      </c>
      <c r="F42" s="299">
        <v>0</v>
      </c>
      <c r="G42" s="299">
        <v>3</v>
      </c>
      <c r="H42" s="299">
        <v>3</v>
      </c>
      <c r="I42" s="299">
        <v>85</v>
      </c>
      <c r="J42" s="299">
        <v>21</v>
      </c>
      <c r="K42" s="299">
        <v>8</v>
      </c>
      <c r="L42" s="299">
        <v>0.08</v>
      </c>
      <c r="M42" s="299">
        <v>1.91</v>
      </c>
      <c r="N42" s="299">
        <v>1.99</v>
      </c>
      <c r="O42" s="299"/>
      <c r="P42" s="299" t="s">
        <v>515</v>
      </c>
      <c r="Q42" s="299">
        <v>4.5999999999999996</v>
      </c>
      <c r="R42" s="299">
        <v>24.3</v>
      </c>
      <c r="S42" s="300">
        <v>47</v>
      </c>
      <c r="Y42" s="309"/>
    </row>
    <row r="43" spans="2:25" ht="15" customHeight="1">
      <c r="B43" s="460"/>
      <c r="C43" s="458"/>
      <c r="D43" s="297" t="s">
        <v>517</v>
      </c>
      <c r="E43" s="298">
        <v>1</v>
      </c>
      <c r="F43" s="299">
        <v>0</v>
      </c>
      <c r="G43" s="299">
        <v>4</v>
      </c>
      <c r="H43" s="299">
        <v>4</v>
      </c>
      <c r="I43" s="299">
        <v>90</v>
      </c>
      <c r="J43" s="299">
        <v>15</v>
      </c>
      <c r="K43" s="299">
        <v>2</v>
      </c>
      <c r="L43" s="299">
        <v>7.0000000000000007E-2</v>
      </c>
      <c r="M43" s="299">
        <v>1.91</v>
      </c>
      <c r="N43" s="299">
        <v>1.98</v>
      </c>
      <c r="O43" s="299"/>
      <c r="P43" s="299" t="s">
        <v>515</v>
      </c>
      <c r="Q43" s="299">
        <v>3.1</v>
      </c>
      <c r="R43" s="299">
        <v>25.3</v>
      </c>
      <c r="S43" s="300">
        <v>45</v>
      </c>
      <c r="Y43" s="309"/>
    </row>
    <row r="44" spans="2:25" ht="15" customHeight="1">
      <c r="B44" s="460"/>
      <c r="C44" s="458"/>
      <c r="D44" s="297" t="s">
        <v>519</v>
      </c>
      <c r="E44" s="298">
        <v>1</v>
      </c>
      <c r="F44" s="299">
        <v>0</v>
      </c>
      <c r="G44" s="299">
        <v>5</v>
      </c>
      <c r="H44" s="299">
        <v>5</v>
      </c>
      <c r="I44" s="299">
        <v>94</v>
      </c>
      <c r="J44" s="299">
        <v>18</v>
      </c>
      <c r="K44" s="299">
        <v>10</v>
      </c>
      <c r="L44" s="299">
        <v>0.09</v>
      </c>
      <c r="M44" s="299">
        <v>1.93</v>
      </c>
      <c r="N44" s="299">
        <v>2.02</v>
      </c>
      <c r="O44" s="299"/>
      <c r="P44" s="299" t="s">
        <v>515</v>
      </c>
      <c r="Q44" s="299">
        <v>2.8</v>
      </c>
      <c r="R44" s="299">
        <v>25.9</v>
      </c>
      <c r="S44" s="300">
        <v>42</v>
      </c>
      <c r="Y44" s="309"/>
    </row>
    <row r="45" spans="2:25" ht="15" customHeight="1">
      <c r="B45" s="460"/>
      <c r="C45" s="458"/>
      <c r="D45" s="297" t="s">
        <v>520</v>
      </c>
      <c r="E45" s="298">
        <v>1</v>
      </c>
      <c r="F45" s="299">
        <v>0</v>
      </c>
      <c r="G45" s="299">
        <v>5</v>
      </c>
      <c r="H45" s="299">
        <v>5</v>
      </c>
      <c r="I45" s="299">
        <v>96</v>
      </c>
      <c r="J45" s="299">
        <v>15</v>
      </c>
      <c r="K45" s="299">
        <v>9</v>
      </c>
      <c r="L45" s="299">
        <v>0.08</v>
      </c>
      <c r="M45" s="299">
        <v>1.94</v>
      </c>
      <c r="N45" s="299">
        <v>2.02</v>
      </c>
      <c r="O45" s="299"/>
      <c r="P45" s="299" t="s">
        <v>515</v>
      </c>
      <c r="Q45" s="299">
        <v>1.7</v>
      </c>
      <c r="R45" s="299">
        <v>26.5</v>
      </c>
      <c r="S45" s="300">
        <v>42</v>
      </c>
      <c r="Y45" s="309"/>
    </row>
    <row r="46" spans="2:25" ht="15" customHeight="1">
      <c r="B46" s="460"/>
      <c r="C46" s="458"/>
      <c r="D46" s="297" t="s">
        <v>521</v>
      </c>
      <c r="E46" s="298">
        <v>1</v>
      </c>
      <c r="F46" s="299">
        <v>0</v>
      </c>
      <c r="G46" s="299">
        <v>5</v>
      </c>
      <c r="H46" s="299">
        <v>5</v>
      </c>
      <c r="I46" s="299">
        <v>99</v>
      </c>
      <c r="J46" s="299">
        <v>24</v>
      </c>
      <c r="K46" s="299">
        <v>8</v>
      </c>
      <c r="L46" s="299">
        <v>0.11</v>
      </c>
      <c r="M46" s="299">
        <v>1.93</v>
      </c>
      <c r="N46" s="299">
        <v>2.04</v>
      </c>
      <c r="O46" s="299"/>
      <c r="P46" s="299" t="s">
        <v>530</v>
      </c>
      <c r="Q46" s="299">
        <v>1.6</v>
      </c>
      <c r="R46" s="299">
        <v>25.3</v>
      </c>
      <c r="S46" s="300">
        <v>45</v>
      </c>
      <c r="Y46" s="309"/>
    </row>
    <row r="47" spans="2:25" ht="15" customHeight="1">
      <c r="B47" s="460"/>
      <c r="C47" s="458"/>
      <c r="D47" s="297" t="s">
        <v>522</v>
      </c>
      <c r="E47" s="298">
        <v>1</v>
      </c>
      <c r="F47" s="299">
        <v>0</v>
      </c>
      <c r="G47" s="299">
        <v>5</v>
      </c>
      <c r="H47" s="299">
        <v>5</v>
      </c>
      <c r="I47" s="299">
        <v>96</v>
      </c>
      <c r="J47" s="299">
        <v>14</v>
      </c>
      <c r="K47" s="299">
        <v>15</v>
      </c>
      <c r="L47" s="299">
        <v>0.1</v>
      </c>
      <c r="M47" s="299">
        <v>1.93</v>
      </c>
      <c r="N47" s="299">
        <v>2.0299999999999998</v>
      </c>
      <c r="O47" s="299"/>
      <c r="P47" s="299" t="s">
        <v>493</v>
      </c>
      <c r="Q47" s="299">
        <v>2</v>
      </c>
      <c r="R47" s="299">
        <v>25.5</v>
      </c>
      <c r="S47" s="300">
        <v>48</v>
      </c>
      <c r="Y47" s="309"/>
    </row>
    <row r="48" spans="2:25" ht="15" customHeight="1">
      <c r="B48" s="460"/>
      <c r="C48" s="458"/>
      <c r="D48" s="297" t="s">
        <v>523</v>
      </c>
      <c r="E48" s="298">
        <v>1</v>
      </c>
      <c r="F48" s="299">
        <v>0</v>
      </c>
      <c r="G48" s="299">
        <v>5</v>
      </c>
      <c r="H48" s="299">
        <v>5</v>
      </c>
      <c r="I48" s="299">
        <v>86</v>
      </c>
      <c r="J48" s="299">
        <v>14</v>
      </c>
      <c r="K48" s="299">
        <v>11</v>
      </c>
      <c r="L48" s="299">
        <v>0.1</v>
      </c>
      <c r="M48" s="299">
        <v>1.92</v>
      </c>
      <c r="N48" s="299">
        <v>2.02</v>
      </c>
      <c r="O48" s="299"/>
      <c r="P48" s="299" t="s">
        <v>506</v>
      </c>
      <c r="Q48" s="299">
        <v>1.4</v>
      </c>
      <c r="R48" s="299">
        <v>24.5</v>
      </c>
      <c r="S48" s="300">
        <v>50</v>
      </c>
      <c r="Y48" s="309"/>
    </row>
    <row r="49" spans="2:25" ht="15" customHeight="1">
      <c r="B49" s="460"/>
      <c r="C49" s="458"/>
      <c r="D49" s="297" t="s">
        <v>524</v>
      </c>
      <c r="E49" s="298">
        <v>0</v>
      </c>
      <c r="F49" s="299">
        <v>0</v>
      </c>
      <c r="G49" s="299">
        <v>3</v>
      </c>
      <c r="H49" s="299">
        <v>3</v>
      </c>
      <c r="I49" s="299">
        <v>71</v>
      </c>
      <c r="J49" s="299">
        <v>28</v>
      </c>
      <c r="K49" s="299">
        <v>13</v>
      </c>
      <c r="L49" s="299">
        <v>0.08</v>
      </c>
      <c r="M49" s="299">
        <v>1.92</v>
      </c>
      <c r="N49" s="299">
        <v>2</v>
      </c>
      <c r="O49" s="299"/>
      <c r="P49" s="299" t="s">
        <v>506</v>
      </c>
      <c r="Q49" s="299">
        <v>6.3</v>
      </c>
      <c r="R49" s="299">
        <v>22.2</v>
      </c>
      <c r="S49" s="300">
        <v>44</v>
      </c>
      <c r="Y49" s="309"/>
    </row>
    <row r="50" spans="2:25" ht="15" customHeight="1">
      <c r="B50" s="460"/>
      <c r="C50" s="458"/>
      <c r="D50" s="297" t="s">
        <v>525</v>
      </c>
      <c r="E50" s="298">
        <v>0</v>
      </c>
      <c r="F50" s="299">
        <v>0</v>
      </c>
      <c r="G50" s="299">
        <v>2</v>
      </c>
      <c r="H50" s="299">
        <v>2</v>
      </c>
      <c r="I50" s="299">
        <v>71</v>
      </c>
      <c r="J50" s="299">
        <v>19</v>
      </c>
      <c r="K50" s="299">
        <v>12</v>
      </c>
      <c r="L50" s="299">
        <v>0.05</v>
      </c>
      <c r="M50" s="299">
        <v>1.93</v>
      </c>
      <c r="N50" s="299">
        <v>1.98</v>
      </c>
      <c r="O50" s="299"/>
      <c r="P50" s="299" t="s">
        <v>506</v>
      </c>
      <c r="Q50" s="299">
        <v>3.7</v>
      </c>
      <c r="R50" s="299">
        <v>20.399999999999999</v>
      </c>
      <c r="S50" s="300">
        <v>42</v>
      </c>
      <c r="Y50" s="309"/>
    </row>
    <row r="51" spans="2:25" ht="15" customHeight="1">
      <c r="B51" s="460"/>
      <c r="C51" s="458"/>
      <c r="D51" s="297" t="s">
        <v>526</v>
      </c>
      <c r="E51" s="298">
        <v>0</v>
      </c>
      <c r="F51" s="299">
        <v>0</v>
      </c>
      <c r="G51" s="299">
        <v>2</v>
      </c>
      <c r="H51" s="299">
        <v>2</v>
      </c>
      <c r="I51" s="299">
        <v>71</v>
      </c>
      <c r="J51" s="299">
        <v>25</v>
      </c>
      <c r="K51" s="299">
        <v>17</v>
      </c>
      <c r="L51" s="299">
        <v>0.06</v>
      </c>
      <c r="M51" s="299">
        <v>1.93</v>
      </c>
      <c r="N51" s="299">
        <v>1.99</v>
      </c>
      <c r="O51" s="299"/>
      <c r="P51" s="299" t="s">
        <v>506</v>
      </c>
      <c r="Q51" s="299">
        <v>4.0999999999999996</v>
      </c>
      <c r="R51" s="299">
        <v>19.8</v>
      </c>
      <c r="S51" s="300">
        <v>40</v>
      </c>
      <c r="Y51" s="309"/>
    </row>
    <row r="52" spans="2:25" ht="15" customHeight="1">
      <c r="B52" s="460"/>
      <c r="C52" s="458"/>
      <c r="D52" s="297" t="s">
        <v>527</v>
      </c>
      <c r="E52" s="298">
        <v>0</v>
      </c>
      <c r="F52" s="299">
        <v>0</v>
      </c>
      <c r="G52" s="299">
        <v>2</v>
      </c>
      <c r="H52" s="299">
        <v>2</v>
      </c>
      <c r="I52" s="299">
        <v>69</v>
      </c>
      <c r="J52" s="299">
        <v>31</v>
      </c>
      <c r="K52" s="299">
        <v>20</v>
      </c>
      <c r="L52" s="299">
        <v>0.05</v>
      </c>
      <c r="M52" s="299">
        <v>1.93</v>
      </c>
      <c r="N52" s="299">
        <v>1.98</v>
      </c>
      <c r="O52" s="299"/>
      <c r="P52" s="299" t="s">
        <v>506</v>
      </c>
      <c r="Q52" s="299">
        <v>2.9</v>
      </c>
      <c r="R52" s="299">
        <v>18.7</v>
      </c>
      <c r="S52" s="300">
        <v>52</v>
      </c>
      <c r="Y52" s="309"/>
    </row>
    <row r="53" spans="2:25" ht="15" customHeight="1">
      <c r="B53" s="460"/>
      <c r="C53" s="458"/>
      <c r="D53" s="297" t="s">
        <v>528</v>
      </c>
      <c r="E53" s="298">
        <v>0</v>
      </c>
      <c r="F53" s="299">
        <v>0</v>
      </c>
      <c r="G53" s="299">
        <v>2</v>
      </c>
      <c r="H53" s="299">
        <v>2</v>
      </c>
      <c r="I53" s="299">
        <v>68</v>
      </c>
      <c r="J53" s="299">
        <v>45</v>
      </c>
      <c r="K53" s="299">
        <v>25</v>
      </c>
      <c r="L53" s="299">
        <v>0.06</v>
      </c>
      <c r="M53" s="299">
        <v>1.93</v>
      </c>
      <c r="N53" s="299">
        <v>1.99</v>
      </c>
      <c r="O53" s="299"/>
      <c r="P53" s="299" t="s">
        <v>506</v>
      </c>
      <c r="Q53" s="299">
        <v>2</v>
      </c>
      <c r="R53" s="299">
        <v>17</v>
      </c>
      <c r="S53" s="300">
        <v>34</v>
      </c>
      <c r="Y53" s="309"/>
    </row>
    <row r="54" spans="2:25" ht="15" customHeight="1">
      <c r="B54" s="460"/>
      <c r="C54" s="459"/>
      <c r="D54" s="297" t="s">
        <v>529</v>
      </c>
      <c r="E54" s="298">
        <v>0</v>
      </c>
      <c r="F54" s="299">
        <v>0</v>
      </c>
      <c r="G54" s="299">
        <v>2</v>
      </c>
      <c r="H54" s="299">
        <v>2</v>
      </c>
      <c r="I54" s="299">
        <v>65</v>
      </c>
      <c r="J54" s="299">
        <v>47</v>
      </c>
      <c r="K54" s="299">
        <v>17</v>
      </c>
      <c r="L54" s="299">
        <v>0.06</v>
      </c>
      <c r="M54" s="299">
        <v>1.94</v>
      </c>
      <c r="N54" s="299">
        <v>2</v>
      </c>
      <c r="O54" s="299"/>
      <c r="P54" s="299" t="s">
        <v>506</v>
      </c>
      <c r="Q54" s="299">
        <v>1.4</v>
      </c>
      <c r="R54" s="299">
        <v>17.2</v>
      </c>
      <c r="S54" s="300">
        <v>32</v>
      </c>
      <c r="Y54" s="309"/>
    </row>
    <row r="55" spans="2:25" ht="15" customHeight="1">
      <c r="B55" s="460"/>
      <c r="C55" s="457">
        <v>42498</v>
      </c>
      <c r="D55" s="297" t="s">
        <v>492</v>
      </c>
      <c r="E55" s="298">
        <v>0</v>
      </c>
      <c r="F55" s="299">
        <v>0</v>
      </c>
      <c r="G55" s="299">
        <v>4</v>
      </c>
      <c r="H55" s="299">
        <v>4</v>
      </c>
      <c r="I55" s="299">
        <v>61</v>
      </c>
      <c r="J55" s="299">
        <v>40</v>
      </c>
      <c r="K55" s="299">
        <v>19</v>
      </c>
      <c r="L55" s="299">
        <v>0.06</v>
      </c>
      <c r="M55" s="299">
        <v>1.96</v>
      </c>
      <c r="N55" s="299">
        <v>2.02</v>
      </c>
      <c r="O55" s="299"/>
      <c r="P55" s="299" t="s">
        <v>506</v>
      </c>
      <c r="Q55" s="299">
        <v>0.9</v>
      </c>
      <c r="R55" s="299">
        <v>16.2</v>
      </c>
      <c r="S55" s="300">
        <v>32</v>
      </c>
      <c r="Y55" s="309"/>
    </row>
    <row r="56" spans="2:25" ht="15" customHeight="1">
      <c r="B56" s="460"/>
      <c r="C56" s="458"/>
      <c r="D56" s="297" t="s">
        <v>495</v>
      </c>
      <c r="E56" s="298">
        <v>0</v>
      </c>
      <c r="F56" s="299">
        <v>0</v>
      </c>
      <c r="G56" s="299">
        <v>2</v>
      </c>
      <c r="H56" s="299">
        <v>2</v>
      </c>
      <c r="I56" s="299">
        <v>60</v>
      </c>
      <c r="J56" s="299">
        <v>49</v>
      </c>
      <c r="K56" s="299">
        <v>21</v>
      </c>
      <c r="L56" s="299">
        <v>7.0000000000000007E-2</v>
      </c>
      <c r="M56" s="299">
        <v>1.94</v>
      </c>
      <c r="N56" s="299">
        <v>2.0099999999999998</v>
      </c>
      <c r="O56" s="299"/>
      <c r="P56" s="299" t="s">
        <v>530</v>
      </c>
      <c r="Q56" s="299">
        <v>0.9</v>
      </c>
      <c r="R56" s="299">
        <v>15.2</v>
      </c>
      <c r="S56" s="300">
        <v>35</v>
      </c>
      <c r="Y56" s="309"/>
    </row>
    <row r="57" spans="2:25" ht="15" customHeight="1">
      <c r="B57" s="460"/>
      <c r="C57" s="458"/>
      <c r="D57" s="297" t="s">
        <v>497</v>
      </c>
      <c r="E57" s="298">
        <v>0</v>
      </c>
      <c r="F57" s="299">
        <v>0</v>
      </c>
      <c r="G57" s="299">
        <v>2</v>
      </c>
      <c r="H57" s="299">
        <v>2</v>
      </c>
      <c r="I57" s="299">
        <v>59</v>
      </c>
      <c r="J57" s="299">
        <v>48</v>
      </c>
      <c r="K57" s="299">
        <v>19</v>
      </c>
      <c r="L57" s="299">
        <v>0.06</v>
      </c>
      <c r="M57" s="299">
        <v>1.94</v>
      </c>
      <c r="N57" s="299">
        <v>2</v>
      </c>
      <c r="O57" s="299"/>
      <c r="P57" s="299" t="s">
        <v>515</v>
      </c>
      <c r="Q57" s="299">
        <v>0.9</v>
      </c>
      <c r="R57" s="299">
        <v>12.7</v>
      </c>
      <c r="S57" s="300">
        <v>45</v>
      </c>
      <c r="Y57" s="309"/>
    </row>
    <row r="58" spans="2:25" ht="15" customHeight="1">
      <c r="B58" s="460"/>
      <c r="C58" s="458"/>
      <c r="D58" s="297" t="s">
        <v>500</v>
      </c>
      <c r="E58" s="298">
        <v>0</v>
      </c>
      <c r="F58" s="299">
        <v>0</v>
      </c>
      <c r="G58" s="299">
        <v>3</v>
      </c>
      <c r="H58" s="299">
        <v>3</v>
      </c>
      <c r="I58" s="299">
        <v>52</v>
      </c>
      <c r="J58" s="299">
        <v>56</v>
      </c>
      <c r="K58" s="299">
        <v>21</v>
      </c>
      <c r="L58" s="299">
        <v>0.1</v>
      </c>
      <c r="M58" s="299">
        <v>1.94</v>
      </c>
      <c r="N58" s="299">
        <v>2.04</v>
      </c>
      <c r="O58" s="299"/>
      <c r="P58" s="299" t="s">
        <v>515</v>
      </c>
      <c r="Q58" s="299">
        <v>0.3</v>
      </c>
      <c r="R58" s="299">
        <v>11.4</v>
      </c>
      <c r="S58" s="300">
        <v>49</v>
      </c>
      <c r="Y58" s="309"/>
    </row>
    <row r="59" spans="2:25" ht="15" customHeight="1">
      <c r="B59" s="460"/>
      <c r="C59" s="458"/>
      <c r="D59" s="297" t="s">
        <v>503</v>
      </c>
      <c r="E59" s="298">
        <v>0</v>
      </c>
      <c r="F59" s="299">
        <v>0</v>
      </c>
      <c r="G59" s="299">
        <v>3</v>
      </c>
      <c r="H59" s="299">
        <v>3</v>
      </c>
      <c r="I59" s="299">
        <v>49</v>
      </c>
      <c r="J59" s="299">
        <v>52</v>
      </c>
      <c r="K59" s="299">
        <v>19</v>
      </c>
      <c r="L59" s="299">
        <v>0.09</v>
      </c>
      <c r="M59" s="299">
        <v>1.94</v>
      </c>
      <c r="N59" s="299">
        <v>2.0299999999999998</v>
      </c>
      <c r="O59" s="299"/>
      <c r="P59" s="299" t="s">
        <v>498</v>
      </c>
      <c r="Q59" s="299">
        <v>0.8</v>
      </c>
      <c r="R59" s="299">
        <v>10.3</v>
      </c>
      <c r="S59" s="300">
        <v>51</v>
      </c>
      <c r="Y59" s="309"/>
    </row>
    <row r="60" spans="2:25" ht="15" customHeight="1">
      <c r="B60" s="460"/>
      <c r="C60" s="458"/>
      <c r="D60" s="297" t="s">
        <v>505</v>
      </c>
      <c r="E60" s="298">
        <v>0</v>
      </c>
      <c r="F60" s="299">
        <v>0</v>
      </c>
      <c r="G60" s="299">
        <v>5</v>
      </c>
      <c r="H60" s="299">
        <v>5</v>
      </c>
      <c r="I60" s="299">
        <v>42</v>
      </c>
      <c r="J60" s="299">
        <v>42</v>
      </c>
      <c r="K60" s="299">
        <v>23</v>
      </c>
      <c r="L60" s="299">
        <v>0.09</v>
      </c>
      <c r="M60" s="299">
        <v>1.96</v>
      </c>
      <c r="N60" s="299">
        <v>2.0499999999999998</v>
      </c>
      <c r="O60" s="299"/>
      <c r="P60" s="299" t="s">
        <v>531</v>
      </c>
      <c r="Q60" s="299">
        <v>0.8</v>
      </c>
      <c r="R60" s="299">
        <v>13.9</v>
      </c>
      <c r="S60" s="300">
        <v>51</v>
      </c>
      <c r="Y60" s="309"/>
    </row>
    <row r="61" spans="2:25" ht="15" customHeight="1">
      <c r="B61" s="460"/>
      <c r="C61" s="458"/>
      <c r="D61" s="297" t="s">
        <v>508</v>
      </c>
      <c r="E61" s="298">
        <v>0</v>
      </c>
      <c r="F61" s="299">
        <v>0</v>
      </c>
      <c r="G61" s="299">
        <v>5</v>
      </c>
      <c r="H61" s="299">
        <v>5</v>
      </c>
      <c r="I61" s="299">
        <v>46</v>
      </c>
      <c r="J61" s="299">
        <v>49</v>
      </c>
      <c r="K61" s="299">
        <v>20</v>
      </c>
      <c r="L61" s="299">
        <v>0.1</v>
      </c>
      <c r="M61" s="299">
        <v>1.97</v>
      </c>
      <c r="N61" s="299">
        <v>2.0699999999999998</v>
      </c>
      <c r="O61" s="299"/>
      <c r="P61" s="299" t="s">
        <v>530</v>
      </c>
      <c r="Q61" s="299">
        <v>0.6</v>
      </c>
      <c r="R61" s="299">
        <v>18.3</v>
      </c>
      <c r="S61" s="300">
        <v>31</v>
      </c>
      <c r="Y61" s="309"/>
    </row>
    <row r="62" spans="2:25" ht="15" customHeight="1">
      <c r="B62" s="460"/>
      <c r="C62" s="458"/>
      <c r="D62" s="297" t="s">
        <v>510</v>
      </c>
      <c r="E62" s="298">
        <v>0</v>
      </c>
      <c r="F62" s="299">
        <v>1</v>
      </c>
      <c r="G62" s="299">
        <v>4</v>
      </c>
      <c r="H62" s="299">
        <v>5</v>
      </c>
      <c r="I62" s="299">
        <v>56</v>
      </c>
      <c r="J62" s="299">
        <v>50</v>
      </c>
      <c r="K62" s="299">
        <v>22</v>
      </c>
      <c r="L62" s="299">
        <v>0.09</v>
      </c>
      <c r="M62" s="299">
        <v>1.96</v>
      </c>
      <c r="N62" s="299">
        <v>2.0499999999999998</v>
      </c>
      <c r="O62" s="299"/>
      <c r="P62" s="299" t="s">
        <v>493</v>
      </c>
      <c r="Q62" s="299">
        <v>4.2</v>
      </c>
      <c r="R62" s="299">
        <v>19.8</v>
      </c>
      <c r="S62" s="300">
        <v>29</v>
      </c>
      <c r="Y62" s="309"/>
    </row>
    <row r="63" spans="2:25" ht="15" customHeight="1">
      <c r="B63" s="460"/>
      <c r="C63" s="458"/>
      <c r="D63" s="297" t="s">
        <v>511</v>
      </c>
      <c r="E63" s="298">
        <v>1</v>
      </c>
      <c r="F63" s="299">
        <v>0</v>
      </c>
      <c r="G63" s="299">
        <v>2</v>
      </c>
      <c r="H63" s="299">
        <v>2</v>
      </c>
      <c r="I63" s="299">
        <v>64</v>
      </c>
      <c r="J63" s="299">
        <v>40</v>
      </c>
      <c r="K63" s="299">
        <v>15</v>
      </c>
      <c r="L63" s="299">
        <v>0.05</v>
      </c>
      <c r="M63" s="299">
        <v>1.93</v>
      </c>
      <c r="N63" s="299">
        <v>1.98</v>
      </c>
      <c r="O63" s="299"/>
      <c r="P63" s="299" t="s">
        <v>518</v>
      </c>
      <c r="Q63" s="299">
        <v>1.3</v>
      </c>
      <c r="R63" s="299">
        <v>20.8</v>
      </c>
      <c r="S63" s="300">
        <v>30</v>
      </c>
      <c r="Y63" s="309"/>
    </row>
    <row r="64" spans="2:25" ht="15" customHeight="1" thickBot="1">
      <c r="B64" s="460"/>
      <c r="C64" s="458"/>
      <c r="D64" s="310" t="s">
        <v>512</v>
      </c>
      <c r="E64" s="311">
        <v>0</v>
      </c>
      <c r="F64" s="304">
        <v>0</v>
      </c>
      <c r="G64" s="304">
        <v>2</v>
      </c>
      <c r="H64" s="304">
        <v>2</v>
      </c>
      <c r="I64" s="304">
        <v>68</v>
      </c>
      <c r="J64" s="304">
        <v>42</v>
      </c>
      <c r="K64" s="304">
        <v>18</v>
      </c>
      <c r="L64" s="304">
        <v>0.05</v>
      </c>
      <c r="M64" s="304">
        <v>1.93</v>
      </c>
      <c r="N64" s="304">
        <v>1.98</v>
      </c>
      <c r="O64" s="304"/>
      <c r="P64" s="304" t="s">
        <v>532</v>
      </c>
      <c r="Q64" s="304">
        <v>1.3</v>
      </c>
      <c r="R64" s="304">
        <v>21.5</v>
      </c>
      <c r="S64" s="305">
        <v>29</v>
      </c>
      <c r="Y64" s="309"/>
    </row>
    <row r="65" spans="2:25" ht="15" customHeight="1">
      <c r="B65" s="460"/>
      <c r="C65" s="458"/>
      <c r="D65" s="293" t="s">
        <v>514</v>
      </c>
      <c r="E65" s="294">
        <v>0</v>
      </c>
      <c r="F65" s="295">
        <v>0</v>
      </c>
      <c r="G65" s="295">
        <v>2</v>
      </c>
      <c r="H65" s="295">
        <v>2</v>
      </c>
      <c r="I65" s="295">
        <v>71</v>
      </c>
      <c r="J65" s="295">
        <v>47</v>
      </c>
      <c r="K65" s="295">
        <v>20</v>
      </c>
      <c r="L65" s="295">
        <v>0.05</v>
      </c>
      <c r="M65" s="295">
        <v>1.93</v>
      </c>
      <c r="N65" s="295">
        <v>1.98</v>
      </c>
      <c r="O65" s="295"/>
      <c r="P65" s="295" t="s">
        <v>518</v>
      </c>
      <c r="Q65" s="295">
        <v>3.2</v>
      </c>
      <c r="R65" s="295">
        <v>22.4</v>
      </c>
      <c r="S65" s="296">
        <v>25</v>
      </c>
      <c r="Y65" s="309"/>
    </row>
    <row r="66" spans="2:25" ht="15" customHeight="1">
      <c r="B66" s="460"/>
      <c r="C66" s="458"/>
      <c r="D66" s="297" t="s">
        <v>516</v>
      </c>
      <c r="E66" s="298">
        <v>0</v>
      </c>
      <c r="F66" s="299">
        <v>0</v>
      </c>
      <c r="G66" s="299">
        <v>1</v>
      </c>
      <c r="H66" s="299">
        <v>1</v>
      </c>
      <c r="I66" s="299">
        <v>72</v>
      </c>
      <c r="J66" s="299">
        <v>52</v>
      </c>
      <c r="K66" s="299">
        <v>16</v>
      </c>
      <c r="L66" s="299">
        <v>0.05</v>
      </c>
      <c r="M66" s="299">
        <v>1.94</v>
      </c>
      <c r="N66" s="299">
        <v>1.99</v>
      </c>
      <c r="O66" s="299"/>
      <c r="P66" s="299" t="s">
        <v>518</v>
      </c>
      <c r="Q66" s="299">
        <v>1.8</v>
      </c>
      <c r="R66" s="299">
        <v>23.7</v>
      </c>
      <c r="S66" s="300">
        <v>22</v>
      </c>
      <c r="Y66" s="309"/>
    </row>
    <row r="67" spans="2:25" ht="15" customHeight="1">
      <c r="B67" s="460"/>
      <c r="C67" s="458"/>
      <c r="D67" s="297" t="s">
        <v>517</v>
      </c>
      <c r="E67" s="298">
        <v>0</v>
      </c>
      <c r="F67" s="299">
        <v>0</v>
      </c>
      <c r="G67" s="299">
        <v>1</v>
      </c>
      <c r="H67" s="299">
        <v>1</v>
      </c>
      <c r="I67" s="299">
        <v>72</v>
      </c>
      <c r="J67" s="299">
        <v>46</v>
      </c>
      <c r="K67" s="299">
        <v>18</v>
      </c>
      <c r="L67" s="299">
        <v>0.05</v>
      </c>
      <c r="M67" s="299">
        <v>1.93</v>
      </c>
      <c r="N67" s="299">
        <v>1.98</v>
      </c>
      <c r="O67" s="299"/>
      <c r="P67" s="299" t="s">
        <v>515</v>
      </c>
      <c r="Q67" s="299">
        <v>2.2000000000000002</v>
      </c>
      <c r="R67" s="299">
        <v>23.7</v>
      </c>
      <c r="S67" s="300">
        <v>19</v>
      </c>
      <c r="Y67" s="309"/>
    </row>
    <row r="68" spans="2:25" ht="15" customHeight="1">
      <c r="B68" s="460"/>
      <c r="C68" s="458"/>
      <c r="D68" s="297" t="s">
        <v>519</v>
      </c>
      <c r="E68" s="298">
        <v>0</v>
      </c>
      <c r="F68" s="299">
        <v>0</v>
      </c>
      <c r="G68" s="299">
        <v>1</v>
      </c>
      <c r="H68" s="299">
        <v>1</v>
      </c>
      <c r="I68" s="299">
        <v>72</v>
      </c>
      <c r="J68" s="299">
        <v>39</v>
      </c>
      <c r="K68" s="299">
        <v>24</v>
      </c>
      <c r="L68" s="299">
        <v>0.05</v>
      </c>
      <c r="M68" s="299">
        <v>1.93</v>
      </c>
      <c r="N68" s="299">
        <v>1.98</v>
      </c>
      <c r="O68" s="299"/>
      <c r="P68" s="299" t="s">
        <v>533</v>
      </c>
      <c r="Q68" s="299">
        <v>2</v>
      </c>
      <c r="R68" s="299">
        <v>25</v>
      </c>
      <c r="S68" s="300">
        <v>20</v>
      </c>
      <c r="Y68" s="309"/>
    </row>
    <row r="69" spans="2:25" ht="15" customHeight="1">
      <c r="B69" s="460"/>
      <c r="C69" s="458"/>
      <c r="D69" s="297" t="s">
        <v>520</v>
      </c>
      <c r="E69" s="298">
        <v>0</v>
      </c>
      <c r="F69" s="299">
        <v>0</v>
      </c>
      <c r="G69" s="299">
        <v>2</v>
      </c>
      <c r="H69" s="299">
        <v>2</v>
      </c>
      <c r="I69" s="299">
        <v>73</v>
      </c>
      <c r="J69" s="299">
        <v>32</v>
      </c>
      <c r="K69" s="299">
        <v>19</v>
      </c>
      <c r="L69" s="299">
        <v>0.06</v>
      </c>
      <c r="M69" s="299">
        <v>1.92</v>
      </c>
      <c r="N69" s="299">
        <v>1.98</v>
      </c>
      <c r="O69" s="299"/>
      <c r="P69" s="299" t="s">
        <v>534</v>
      </c>
      <c r="Q69" s="299">
        <v>1.4</v>
      </c>
      <c r="R69" s="299">
        <v>24.6</v>
      </c>
      <c r="S69" s="300">
        <v>19</v>
      </c>
      <c r="Y69" s="309"/>
    </row>
    <row r="70" spans="2:25" ht="15" customHeight="1">
      <c r="B70" s="460"/>
      <c r="C70" s="458"/>
      <c r="D70" s="297" t="s">
        <v>521</v>
      </c>
      <c r="E70" s="298">
        <v>0</v>
      </c>
      <c r="F70" s="299">
        <v>0</v>
      </c>
      <c r="G70" s="299">
        <v>2</v>
      </c>
      <c r="H70" s="299">
        <v>2</v>
      </c>
      <c r="I70" s="299">
        <v>73</v>
      </c>
      <c r="J70" s="299">
        <v>40</v>
      </c>
      <c r="K70" s="299">
        <v>19</v>
      </c>
      <c r="L70" s="299">
        <v>0.05</v>
      </c>
      <c r="M70" s="299">
        <v>1.92</v>
      </c>
      <c r="N70" s="299">
        <v>1.97</v>
      </c>
      <c r="O70" s="299"/>
      <c r="P70" s="299" t="s">
        <v>535</v>
      </c>
      <c r="Q70" s="299">
        <v>1.6</v>
      </c>
      <c r="R70" s="299">
        <v>23.7</v>
      </c>
      <c r="S70" s="300">
        <v>19</v>
      </c>
      <c r="Y70" s="309"/>
    </row>
    <row r="71" spans="2:25" ht="15" customHeight="1">
      <c r="B71" s="460"/>
      <c r="C71" s="458"/>
      <c r="D71" s="297" t="s">
        <v>522</v>
      </c>
      <c r="E71" s="298">
        <v>0</v>
      </c>
      <c r="F71" s="299">
        <v>0</v>
      </c>
      <c r="G71" s="299">
        <v>2</v>
      </c>
      <c r="H71" s="299">
        <v>2</v>
      </c>
      <c r="I71" s="299">
        <v>76</v>
      </c>
      <c r="J71" s="299">
        <v>30</v>
      </c>
      <c r="K71" s="299">
        <v>18</v>
      </c>
      <c r="L71" s="299">
        <v>0.06</v>
      </c>
      <c r="M71" s="299">
        <v>1.92</v>
      </c>
      <c r="N71" s="299">
        <v>1.98</v>
      </c>
      <c r="O71" s="299"/>
      <c r="P71" s="299" t="s">
        <v>530</v>
      </c>
      <c r="Q71" s="299">
        <v>1.4</v>
      </c>
      <c r="R71" s="299">
        <v>23.7</v>
      </c>
      <c r="S71" s="300">
        <v>22</v>
      </c>
      <c r="Y71" s="309"/>
    </row>
    <row r="72" spans="2:25" ht="15" customHeight="1">
      <c r="B72" s="460"/>
      <c r="C72" s="458"/>
      <c r="D72" s="297" t="s">
        <v>523</v>
      </c>
      <c r="E72" s="298">
        <v>1</v>
      </c>
      <c r="F72" s="299">
        <v>0</v>
      </c>
      <c r="G72" s="299">
        <v>3</v>
      </c>
      <c r="H72" s="299">
        <v>3</v>
      </c>
      <c r="I72" s="299">
        <v>76</v>
      </c>
      <c r="J72" s="299">
        <v>38</v>
      </c>
      <c r="K72" s="299">
        <v>21</v>
      </c>
      <c r="L72" s="299">
        <v>0.06</v>
      </c>
      <c r="M72" s="299">
        <v>1.92</v>
      </c>
      <c r="N72" s="299">
        <v>1.98</v>
      </c>
      <c r="O72" s="299"/>
      <c r="P72" s="299" t="s">
        <v>518</v>
      </c>
      <c r="Q72" s="299">
        <v>4.5</v>
      </c>
      <c r="R72" s="299">
        <v>21.6</v>
      </c>
      <c r="S72" s="300">
        <v>25</v>
      </c>
      <c r="Y72" s="309"/>
    </row>
    <row r="73" spans="2:25" ht="15" customHeight="1">
      <c r="B73" s="460"/>
      <c r="C73" s="458"/>
      <c r="D73" s="297" t="s">
        <v>524</v>
      </c>
      <c r="E73" s="298">
        <v>1</v>
      </c>
      <c r="F73" s="299">
        <v>0</v>
      </c>
      <c r="G73" s="299">
        <v>4</v>
      </c>
      <c r="H73" s="299">
        <v>4</v>
      </c>
      <c r="I73" s="299">
        <v>77</v>
      </c>
      <c r="J73" s="299">
        <v>51</v>
      </c>
      <c r="K73" s="299">
        <v>26</v>
      </c>
      <c r="L73" s="299">
        <v>0.05</v>
      </c>
      <c r="M73" s="299">
        <v>1.95</v>
      </c>
      <c r="N73" s="299">
        <v>2</v>
      </c>
      <c r="O73" s="299"/>
      <c r="P73" s="299" t="s">
        <v>518</v>
      </c>
      <c r="Q73" s="299">
        <v>3.5</v>
      </c>
      <c r="R73" s="299">
        <v>20.100000000000001</v>
      </c>
      <c r="S73" s="300">
        <v>47</v>
      </c>
      <c r="Y73" s="309"/>
    </row>
    <row r="74" spans="2:25" ht="15" customHeight="1">
      <c r="B74" s="460"/>
      <c r="C74" s="458"/>
      <c r="D74" s="297" t="s">
        <v>525</v>
      </c>
      <c r="E74" s="298">
        <v>1</v>
      </c>
      <c r="F74" s="299">
        <v>0</v>
      </c>
      <c r="G74" s="299">
        <v>4</v>
      </c>
      <c r="H74" s="299">
        <v>4</v>
      </c>
      <c r="I74" s="299">
        <v>70</v>
      </c>
      <c r="J74" s="299">
        <v>52</v>
      </c>
      <c r="K74" s="299">
        <v>24</v>
      </c>
      <c r="L74" s="299">
        <v>7.0000000000000007E-2</v>
      </c>
      <c r="M74" s="299">
        <v>1.96</v>
      </c>
      <c r="N74" s="299">
        <v>2.0299999999999998</v>
      </c>
      <c r="O74" s="299"/>
      <c r="P74" s="299" t="s">
        <v>518</v>
      </c>
      <c r="Q74" s="299">
        <v>2.9</v>
      </c>
      <c r="R74" s="299">
        <v>19.399999999999999</v>
      </c>
      <c r="S74" s="300">
        <v>50</v>
      </c>
      <c r="Y74" s="309"/>
    </row>
    <row r="75" spans="2:25" ht="15" customHeight="1">
      <c r="B75" s="460"/>
      <c r="C75" s="458"/>
      <c r="D75" s="297" t="s">
        <v>526</v>
      </c>
      <c r="E75" s="298">
        <v>2</v>
      </c>
      <c r="F75" s="299">
        <v>0</v>
      </c>
      <c r="G75" s="299">
        <v>6</v>
      </c>
      <c r="H75" s="299">
        <v>6</v>
      </c>
      <c r="I75" s="299">
        <v>65</v>
      </c>
      <c r="J75" s="299">
        <v>51</v>
      </c>
      <c r="K75" s="299">
        <v>21</v>
      </c>
      <c r="L75" s="299">
        <v>0.05</v>
      </c>
      <c r="M75" s="299">
        <v>1.94</v>
      </c>
      <c r="N75" s="299">
        <v>1.99</v>
      </c>
      <c r="O75" s="299"/>
      <c r="P75" s="299" t="s">
        <v>518</v>
      </c>
      <c r="Q75" s="299">
        <v>0.7</v>
      </c>
      <c r="R75" s="299">
        <v>18.2</v>
      </c>
      <c r="S75" s="300">
        <v>50</v>
      </c>
      <c r="Y75" s="309"/>
    </row>
    <row r="76" spans="2:25" ht="15" customHeight="1">
      <c r="B76" s="460"/>
      <c r="C76" s="458"/>
      <c r="D76" s="297" t="s">
        <v>527</v>
      </c>
      <c r="E76" s="298">
        <v>2</v>
      </c>
      <c r="F76" s="299">
        <v>0</v>
      </c>
      <c r="G76" s="299">
        <v>5</v>
      </c>
      <c r="H76" s="299">
        <v>5</v>
      </c>
      <c r="I76" s="299">
        <v>64</v>
      </c>
      <c r="J76" s="299">
        <v>58</v>
      </c>
      <c r="K76" s="299">
        <v>18</v>
      </c>
      <c r="L76" s="299">
        <v>0.08</v>
      </c>
      <c r="M76" s="299">
        <v>1.95</v>
      </c>
      <c r="N76" s="299">
        <v>2.0299999999999998</v>
      </c>
      <c r="O76" s="299"/>
      <c r="P76" s="299" t="s">
        <v>536</v>
      </c>
      <c r="Q76" s="299">
        <v>0.2</v>
      </c>
      <c r="R76" s="299">
        <v>16.899999999999999</v>
      </c>
      <c r="S76" s="300">
        <v>55</v>
      </c>
      <c r="Y76" s="309"/>
    </row>
    <row r="77" spans="2:25" ht="15" customHeight="1">
      <c r="B77" s="460"/>
      <c r="C77" s="458"/>
      <c r="D77" s="297" t="s">
        <v>528</v>
      </c>
      <c r="E77" s="298">
        <v>1</v>
      </c>
      <c r="F77" s="299">
        <v>0</v>
      </c>
      <c r="G77" s="299">
        <v>6</v>
      </c>
      <c r="H77" s="299">
        <v>6</v>
      </c>
      <c r="I77" s="299">
        <v>57</v>
      </c>
      <c r="J77" s="299">
        <v>53</v>
      </c>
      <c r="K77" s="299">
        <v>25</v>
      </c>
      <c r="L77" s="299">
        <v>0.1</v>
      </c>
      <c r="M77" s="299">
        <v>1.95</v>
      </c>
      <c r="N77" s="299">
        <v>2.0499999999999998</v>
      </c>
      <c r="O77" s="299"/>
      <c r="P77" s="299" t="s">
        <v>506</v>
      </c>
      <c r="Q77" s="299">
        <v>1.6</v>
      </c>
      <c r="R77" s="299">
        <v>15.8</v>
      </c>
      <c r="S77" s="300">
        <v>55</v>
      </c>
      <c r="Y77" s="309"/>
    </row>
    <row r="78" spans="2:25" ht="15" customHeight="1">
      <c r="B78" s="460"/>
      <c r="C78" s="459"/>
      <c r="D78" s="297" t="s">
        <v>529</v>
      </c>
      <c r="E78" s="298">
        <v>1</v>
      </c>
      <c r="F78" s="299">
        <v>0</v>
      </c>
      <c r="G78" s="299">
        <v>4</v>
      </c>
      <c r="H78" s="299">
        <v>4</v>
      </c>
      <c r="I78" s="299">
        <v>54</v>
      </c>
      <c r="J78" s="299">
        <v>51</v>
      </c>
      <c r="K78" s="299">
        <v>25</v>
      </c>
      <c r="L78" s="299">
        <v>0.1</v>
      </c>
      <c r="M78" s="299">
        <v>1.96</v>
      </c>
      <c r="N78" s="299">
        <v>2.06</v>
      </c>
      <c r="O78" s="299"/>
      <c r="P78" s="299" t="s">
        <v>506</v>
      </c>
      <c r="Q78" s="299">
        <v>1.2</v>
      </c>
      <c r="R78" s="299">
        <v>15.2</v>
      </c>
      <c r="S78" s="300">
        <v>58</v>
      </c>
      <c r="Y78" s="309"/>
    </row>
    <row r="79" spans="2:25" ht="15" customHeight="1">
      <c r="B79" s="460"/>
      <c r="C79" s="457">
        <v>42499</v>
      </c>
      <c r="D79" s="297" t="s">
        <v>492</v>
      </c>
      <c r="E79" s="298">
        <v>1</v>
      </c>
      <c r="F79" s="299">
        <v>0</v>
      </c>
      <c r="G79" s="299">
        <v>4</v>
      </c>
      <c r="H79" s="299">
        <v>4</v>
      </c>
      <c r="I79" s="299">
        <v>49</v>
      </c>
      <c r="J79" s="299">
        <v>59</v>
      </c>
      <c r="K79" s="299">
        <v>19</v>
      </c>
      <c r="L79" s="299">
        <v>0.1</v>
      </c>
      <c r="M79" s="299">
        <v>1.96</v>
      </c>
      <c r="N79" s="299">
        <v>2.06</v>
      </c>
      <c r="O79" s="299"/>
      <c r="P79" s="299" t="s">
        <v>493</v>
      </c>
      <c r="Q79" s="299">
        <v>1.2</v>
      </c>
      <c r="R79" s="299">
        <v>14.3</v>
      </c>
      <c r="S79" s="300">
        <v>53</v>
      </c>
      <c r="Y79" s="309"/>
    </row>
    <row r="80" spans="2:25" ht="15" customHeight="1">
      <c r="B80" s="460"/>
      <c r="C80" s="458"/>
      <c r="D80" s="297" t="s">
        <v>495</v>
      </c>
      <c r="E80" s="298">
        <v>1</v>
      </c>
      <c r="F80" s="299">
        <v>0</v>
      </c>
      <c r="G80" s="299">
        <v>4</v>
      </c>
      <c r="H80" s="299">
        <v>4</v>
      </c>
      <c r="I80" s="299">
        <v>46</v>
      </c>
      <c r="J80" s="299">
        <v>49</v>
      </c>
      <c r="K80" s="299">
        <v>15</v>
      </c>
      <c r="L80" s="299">
        <v>0.1</v>
      </c>
      <c r="M80" s="299">
        <v>1.98</v>
      </c>
      <c r="N80" s="299">
        <v>2.08</v>
      </c>
      <c r="O80" s="299"/>
      <c r="P80" s="299" t="s">
        <v>498</v>
      </c>
      <c r="Q80" s="299">
        <v>1.7</v>
      </c>
      <c r="R80" s="299">
        <v>14.3</v>
      </c>
      <c r="S80" s="300">
        <v>48</v>
      </c>
      <c r="Y80" s="309"/>
    </row>
    <row r="81" spans="2:25" ht="15" customHeight="1">
      <c r="B81" s="460"/>
      <c r="C81" s="458"/>
      <c r="D81" s="297" t="s">
        <v>497</v>
      </c>
      <c r="E81" s="298">
        <v>0</v>
      </c>
      <c r="F81" s="299">
        <v>0</v>
      </c>
      <c r="G81" s="299">
        <v>3</v>
      </c>
      <c r="H81" s="299">
        <v>3</v>
      </c>
      <c r="I81" s="299">
        <v>47</v>
      </c>
      <c r="J81" s="299">
        <v>51</v>
      </c>
      <c r="K81" s="299">
        <v>25</v>
      </c>
      <c r="L81" s="299">
        <v>0.08</v>
      </c>
      <c r="M81" s="299">
        <v>2.02</v>
      </c>
      <c r="N81" s="299">
        <v>2.1</v>
      </c>
      <c r="O81" s="299"/>
      <c r="P81" s="299" t="s">
        <v>498</v>
      </c>
      <c r="Q81" s="299">
        <v>2.7</v>
      </c>
      <c r="R81" s="299">
        <v>14</v>
      </c>
      <c r="S81" s="300">
        <v>55</v>
      </c>
      <c r="Y81" s="309"/>
    </row>
    <row r="82" spans="2:25" ht="15" customHeight="1">
      <c r="B82" s="460"/>
      <c r="C82" s="458"/>
      <c r="D82" s="297" t="s">
        <v>500</v>
      </c>
      <c r="E82" s="298">
        <v>1</v>
      </c>
      <c r="F82" s="299">
        <v>0</v>
      </c>
      <c r="G82" s="299">
        <v>3</v>
      </c>
      <c r="H82" s="299">
        <v>3</v>
      </c>
      <c r="I82" s="299">
        <v>46</v>
      </c>
      <c r="J82" s="299">
        <v>55</v>
      </c>
      <c r="K82" s="299">
        <v>26</v>
      </c>
      <c r="L82" s="299">
        <v>0.1</v>
      </c>
      <c r="M82" s="299">
        <v>2.06</v>
      </c>
      <c r="N82" s="299">
        <v>2.16</v>
      </c>
      <c r="O82" s="299"/>
      <c r="P82" s="299" t="s">
        <v>498</v>
      </c>
      <c r="Q82" s="299">
        <v>2</v>
      </c>
      <c r="R82" s="299">
        <v>14.1</v>
      </c>
      <c r="S82" s="300">
        <v>57</v>
      </c>
      <c r="Y82" s="309"/>
    </row>
    <row r="83" spans="2:25" ht="15" customHeight="1">
      <c r="B83" s="460"/>
      <c r="C83" s="458"/>
      <c r="D83" s="297" t="s">
        <v>503</v>
      </c>
      <c r="E83" s="298">
        <v>1</v>
      </c>
      <c r="F83" s="299">
        <v>0</v>
      </c>
      <c r="G83" s="299">
        <v>4</v>
      </c>
      <c r="H83" s="299">
        <v>4</v>
      </c>
      <c r="I83" s="299">
        <v>44</v>
      </c>
      <c r="J83" s="299">
        <v>51</v>
      </c>
      <c r="K83" s="299">
        <v>21</v>
      </c>
      <c r="L83" s="299">
        <v>0.08</v>
      </c>
      <c r="M83" s="299">
        <v>2.06</v>
      </c>
      <c r="N83" s="299">
        <v>2.14</v>
      </c>
      <c r="O83" s="299"/>
      <c r="P83" s="299" t="s">
        <v>498</v>
      </c>
      <c r="Q83" s="299">
        <v>1.6</v>
      </c>
      <c r="R83" s="299">
        <v>14.4</v>
      </c>
      <c r="S83" s="300">
        <v>57</v>
      </c>
      <c r="Y83" s="309"/>
    </row>
    <row r="84" spans="2:25" ht="15" customHeight="1">
      <c r="B84" s="460"/>
      <c r="C84" s="458"/>
      <c r="D84" s="297" t="s">
        <v>505</v>
      </c>
      <c r="E84" s="298">
        <v>1</v>
      </c>
      <c r="F84" s="299">
        <v>0</v>
      </c>
      <c r="G84" s="299">
        <v>4</v>
      </c>
      <c r="H84" s="299">
        <v>4</v>
      </c>
      <c r="I84" s="299">
        <v>43</v>
      </c>
      <c r="J84" s="299">
        <v>45</v>
      </c>
      <c r="K84" s="299">
        <v>24</v>
      </c>
      <c r="L84" s="299">
        <v>7.0000000000000007E-2</v>
      </c>
      <c r="M84" s="299">
        <v>2.0699999999999998</v>
      </c>
      <c r="N84" s="299">
        <v>2.14</v>
      </c>
      <c r="O84" s="299"/>
      <c r="P84" s="299" t="s">
        <v>493</v>
      </c>
      <c r="Q84" s="299">
        <v>2.2000000000000002</v>
      </c>
      <c r="R84" s="299">
        <v>14.9</v>
      </c>
      <c r="S84" s="300">
        <v>60</v>
      </c>
      <c r="Y84" s="309"/>
    </row>
    <row r="85" spans="2:25" ht="15" customHeight="1">
      <c r="B85" s="460"/>
      <c r="C85" s="458"/>
      <c r="D85" s="297" t="s">
        <v>508</v>
      </c>
      <c r="E85" s="298">
        <v>1</v>
      </c>
      <c r="F85" s="299">
        <v>1</v>
      </c>
      <c r="G85" s="299">
        <v>6</v>
      </c>
      <c r="H85" s="299">
        <v>7</v>
      </c>
      <c r="I85" s="299">
        <v>42</v>
      </c>
      <c r="J85" s="299">
        <v>40</v>
      </c>
      <c r="K85" s="299">
        <v>17</v>
      </c>
      <c r="L85" s="299">
        <v>0.1</v>
      </c>
      <c r="M85" s="299">
        <v>2.06</v>
      </c>
      <c r="N85" s="299">
        <v>2.16</v>
      </c>
      <c r="O85" s="299"/>
      <c r="P85" s="299" t="s">
        <v>498</v>
      </c>
      <c r="Q85" s="299">
        <v>1.9</v>
      </c>
      <c r="R85" s="299">
        <v>16.399999999999999</v>
      </c>
      <c r="S85" s="300">
        <v>59</v>
      </c>
      <c r="Y85" s="309"/>
    </row>
    <row r="86" spans="2:25" ht="15" customHeight="1">
      <c r="B86" s="460"/>
      <c r="C86" s="458"/>
      <c r="D86" s="297" t="s">
        <v>510</v>
      </c>
      <c r="E86" s="298">
        <v>1</v>
      </c>
      <c r="F86" s="299">
        <v>1</v>
      </c>
      <c r="G86" s="299">
        <v>6</v>
      </c>
      <c r="H86" s="299">
        <v>7</v>
      </c>
      <c r="I86" s="299">
        <v>46</v>
      </c>
      <c r="J86" s="299">
        <v>47</v>
      </c>
      <c r="K86" s="299">
        <v>23</v>
      </c>
      <c r="L86" s="299">
        <v>0.11</v>
      </c>
      <c r="M86" s="299">
        <v>2.04</v>
      </c>
      <c r="N86" s="299">
        <v>2.15</v>
      </c>
      <c r="O86" s="299"/>
      <c r="P86" s="299" t="s">
        <v>515</v>
      </c>
      <c r="Q86" s="299">
        <v>0.7</v>
      </c>
      <c r="R86" s="299">
        <v>18.3</v>
      </c>
      <c r="S86" s="300">
        <v>66</v>
      </c>
      <c r="Y86" s="309"/>
    </row>
    <row r="87" spans="2:25" ht="15" customHeight="1">
      <c r="B87" s="460"/>
      <c r="C87" s="458"/>
      <c r="D87" s="297" t="s">
        <v>511</v>
      </c>
      <c r="E87" s="298">
        <v>1</v>
      </c>
      <c r="F87" s="299">
        <v>1</v>
      </c>
      <c r="G87" s="299">
        <v>5</v>
      </c>
      <c r="H87" s="299">
        <v>6</v>
      </c>
      <c r="I87" s="299">
        <v>59</v>
      </c>
      <c r="J87" s="299">
        <v>45</v>
      </c>
      <c r="K87" s="299">
        <v>17</v>
      </c>
      <c r="L87" s="299">
        <v>0.06</v>
      </c>
      <c r="M87" s="299">
        <v>2</v>
      </c>
      <c r="N87" s="299">
        <v>2.06</v>
      </c>
      <c r="O87" s="299"/>
      <c r="P87" s="299" t="s">
        <v>518</v>
      </c>
      <c r="Q87" s="299">
        <v>3.6</v>
      </c>
      <c r="R87" s="299">
        <v>19.8</v>
      </c>
      <c r="S87" s="300">
        <v>63</v>
      </c>
      <c r="Y87" s="309"/>
    </row>
    <row r="88" spans="2:25" ht="15" customHeight="1" thickBot="1">
      <c r="B88" s="460"/>
      <c r="C88" s="458"/>
      <c r="D88" s="310" t="s">
        <v>512</v>
      </c>
      <c r="E88" s="311">
        <v>1</v>
      </c>
      <c r="F88" s="304">
        <v>0</v>
      </c>
      <c r="G88" s="304">
        <v>4</v>
      </c>
      <c r="H88" s="304">
        <v>4</v>
      </c>
      <c r="I88" s="304">
        <v>66</v>
      </c>
      <c r="J88" s="304">
        <v>49</v>
      </c>
      <c r="K88" s="304">
        <v>16</v>
      </c>
      <c r="L88" s="304">
        <v>0.05</v>
      </c>
      <c r="M88" s="304">
        <v>1.94</v>
      </c>
      <c r="N88" s="304">
        <v>1.99</v>
      </c>
      <c r="O88" s="304"/>
      <c r="P88" s="304" t="s">
        <v>518</v>
      </c>
      <c r="Q88" s="304">
        <v>4.0999999999999996</v>
      </c>
      <c r="R88" s="304">
        <v>20.8</v>
      </c>
      <c r="S88" s="305">
        <v>63</v>
      </c>
      <c r="Y88" s="309"/>
    </row>
    <row r="89" spans="2:25" ht="15" customHeight="1">
      <c r="B89" s="456" t="s">
        <v>537</v>
      </c>
      <c r="C89" s="458"/>
      <c r="D89" s="293" t="s">
        <v>514</v>
      </c>
      <c r="E89" s="294">
        <v>1</v>
      </c>
      <c r="F89" s="295">
        <v>0</v>
      </c>
      <c r="G89" s="295">
        <v>3</v>
      </c>
      <c r="H89" s="295">
        <v>3</v>
      </c>
      <c r="I89" s="295">
        <v>69</v>
      </c>
      <c r="J89" s="295">
        <v>37</v>
      </c>
      <c r="K89" s="295">
        <v>13</v>
      </c>
      <c r="L89" s="295">
        <v>0.05</v>
      </c>
      <c r="M89" s="295">
        <v>1.93</v>
      </c>
      <c r="N89" s="295">
        <v>1.98</v>
      </c>
      <c r="O89" s="295"/>
      <c r="P89" s="295" t="s">
        <v>518</v>
      </c>
      <c r="Q89" s="295">
        <v>4.5</v>
      </c>
      <c r="R89" s="295">
        <v>21.7</v>
      </c>
      <c r="S89" s="296">
        <v>64</v>
      </c>
      <c r="Y89" s="309"/>
    </row>
    <row r="90" spans="2:25" ht="15" customHeight="1">
      <c r="B90" s="456"/>
      <c r="C90" s="458"/>
      <c r="D90" s="297" t="s">
        <v>516</v>
      </c>
      <c r="E90" s="298">
        <v>1</v>
      </c>
      <c r="F90" s="299">
        <v>0</v>
      </c>
      <c r="G90" s="299">
        <v>3</v>
      </c>
      <c r="H90" s="299">
        <v>3</v>
      </c>
      <c r="I90" s="299">
        <v>71</v>
      </c>
      <c r="J90" s="299">
        <v>20</v>
      </c>
      <c r="K90" s="299">
        <v>15</v>
      </c>
      <c r="L90" s="299">
        <v>0.03</v>
      </c>
      <c r="M90" s="299">
        <v>1.94</v>
      </c>
      <c r="N90" s="299">
        <v>1.97</v>
      </c>
      <c r="O90" s="299"/>
      <c r="P90" s="299" t="s">
        <v>518</v>
      </c>
      <c r="Q90" s="299">
        <v>4.5999999999999996</v>
      </c>
      <c r="R90" s="299">
        <v>21.8</v>
      </c>
      <c r="S90" s="300">
        <v>48</v>
      </c>
      <c r="Y90" s="309"/>
    </row>
    <row r="91" spans="2:25" ht="15" customHeight="1">
      <c r="B91" s="456"/>
      <c r="C91" s="458"/>
      <c r="D91" s="297" t="s">
        <v>517</v>
      </c>
      <c r="E91" s="298">
        <v>1</v>
      </c>
      <c r="F91" s="299">
        <v>0</v>
      </c>
      <c r="G91" s="299">
        <v>3</v>
      </c>
      <c r="H91" s="299">
        <v>3</v>
      </c>
      <c r="I91" s="299">
        <v>72</v>
      </c>
      <c r="J91" s="299">
        <v>28</v>
      </c>
      <c r="K91" s="299">
        <v>12</v>
      </c>
      <c r="L91" s="299">
        <v>0.05</v>
      </c>
      <c r="M91" s="299">
        <v>1.97</v>
      </c>
      <c r="N91" s="299">
        <v>2.02</v>
      </c>
      <c r="O91" s="299"/>
      <c r="P91" s="299" t="s">
        <v>518</v>
      </c>
      <c r="Q91" s="299">
        <v>3.8</v>
      </c>
      <c r="R91" s="299">
        <v>21.7</v>
      </c>
      <c r="S91" s="300">
        <v>45</v>
      </c>
      <c r="Y91" s="309"/>
    </row>
    <row r="92" spans="2:25" ht="15" customHeight="1">
      <c r="B92" s="456"/>
      <c r="C92" s="458"/>
      <c r="D92" s="297" t="s">
        <v>519</v>
      </c>
      <c r="E92" s="298">
        <v>0</v>
      </c>
      <c r="F92" s="299">
        <v>0</v>
      </c>
      <c r="G92" s="299">
        <v>3</v>
      </c>
      <c r="H92" s="299">
        <v>3</v>
      </c>
      <c r="I92" s="299">
        <v>73</v>
      </c>
      <c r="J92" s="299">
        <v>19</v>
      </c>
      <c r="K92" s="299">
        <v>9</v>
      </c>
      <c r="L92" s="299">
        <v>0.06</v>
      </c>
      <c r="M92" s="299">
        <v>1.96</v>
      </c>
      <c r="N92" s="299">
        <v>2.02</v>
      </c>
      <c r="O92" s="299"/>
      <c r="P92" s="299" t="s">
        <v>518</v>
      </c>
      <c r="Q92" s="299">
        <v>4.3</v>
      </c>
      <c r="R92" s="299">
        <v>21.1</v>
      </c>
      <c r="S92" s="300">
        <v>48</v>
      </c>
      <c r="Y92" s="309"/>
    </row>
    <row r="93" spans="2:25" ht="15" customHeight="1">
      <c r="B93" s="456"/>
      <c r="C93" s="458"/>
      <c r="D93" s="297" t="s">
        <v>520</v>
      </c>
      <c r="E93" s="298">
        <v>0</v>
      </c>
      <c r="F93" s="299">
        <v>0</v>
      </c>
      <c r="G93" s="299">
        <v>3</v>
      </c>
      <c r="H93" s="299">
        <v>3</v>
      </c>
      <c r="I93" s="299">
        <v>71</v>
      </c>
      <c r="J93" s="299">
        <v>31</v>
      </c>
      <c r="K93" s="299">
        <v>11</v>
      </c>
      <c r="L93" s="299">
        <v>7.0000000000000007E-2</v>
      </c>
      <c r="M93" s="299">
        <v>1.94</v>
      </c>
      <c r="N93" s="299">
        <v>2.0099999999999998</v>
      </c>
      <c r="O93" s="299"/>
      <c r="P93" s="299" t="s">
        <v>518</v>
      </c>
      <c r="Q93" s="299">
        <v>4.4000000000000004</v>
      </c>
      <c r="R93" s="299">
        <v>20.3</v>
      </c>
      <c r="S93" s="300">
        <v>52</v>
      </c>
      <c r="Y93" s="309"/>
    </row>
    <row r="94" spans="2:25" ht="15" customHeight="1">
      <c r="B94" s="456"/>
      <c r="C94" s="458"/>
      <c r="D94" s="297" t="s">
        <v>521</v>
      </c>
      <c r="E94" s="298">
        <v>0</v>
      </c>
      <c r="F94" s="299">
        <v>0</v>
      </c>
      <c r="G94" s="299">
        <v>3</v>
      </c>
      <c r="H94" s="299">
        <v>3</v>
      </c>
      <c r="I94" s="299">
        <v>69</v>
      </c>
      <c r="J94" s="299">
        <v>35</v>
      </c>
      <c r="K94" s="299">
        <v>15</v>
      </c>
      <c r="L94" s="299">
        <v>0.05</v>
      </c>
      <c r="M94" s="299">
        <v>1.94</v>
      </c>
      <c r="N94" s="299">
        <v>1.99</v>
      </c>
      <c r="O94" s="299"/>
      <c r="P94" s="299" t="s">
        <v>518</v>
      </c>
      <c r="Q94" s="299">
        <v>3.9</v>
      </c>
      <c r="R94" s="299">
        <v>20.3</v>
      </c>
      <c r="S94" s="300">
        <v>58</v>
      </c>
      <c r="Y94" s="309"/>
    </row>
    <row r="95" spans="2:25" ht="15" customHeight="1">
      <c r="B95" s="456"/>
      <c r="C95" s="458"/>
      <c r="D95" s="297" t="s">
        <v>522</v>
      </c>
      <c r="E95" s="298">
        <v>0</v>
      </c>
      <c r="F95" s="299">
        <v>0</v>
      </c>
      <c r="G95" s="299">
        <v>3</v>
      </c>
      <c r="H95" s="299">
        <v>3</v>
      </c>
      <c r="I95" s="299">
        <v>68</v>
      </c>
      <c r="J95" s="299">
        <v>34</v>
      </c>
      <c r="K95" s="299">
        <v>13</v>
      </c>
      <c r="L95" s="299">
        <v>7.0000000000000007E-2</v>
      </c>
      <c r="M95" s="299">
        <v>1.94</v>
      </c>
      <c r="N95" s="299">
        <v>2.0099999999999998</v>
      </c>
      <c r="O95" s="299"/>
      <c r="P95" s="299" t="s">
        <v>518</v>
      </c>
      <c r="Q95" s="299">
        <v>3.9</v>
      </c>
      <c r="R95" s="299">
        <v>19.3</v>
      </c>
      <c r="S95" s="300">
        <v>61</v>
      </c>
      <c r="Y95" s="309"/>
    </row>
    <row r="96" spans="2:25" ht="15" customHeight="1">
      <c r="B96" s="456"/>
      <c r="C96" s="458"/>
      <c r="D96" s="297" t="s">
        <v>523</v>
      </c>
      <c r="E96" s="298">
        <v>0</v>
      </c>
      <c r="F96" s="299">
        <v>0</v>
      </c>
      <c r="G96" s="299">
        <v>4</v>
      </c>
      <c r="H96" s="299">
        <v>4</v>
      </c>
      <c r="I96" s="299">
        <v>64</v>
      </c>
      <c r="J96" s="299">
        <v>40</v>
      </c>
      <c r="K96" s="299">
        <v>16</v>
      </c>
      <c r="L96" s="299">
        <v>0.06</v>
      </c>
      <c r="M96" s="299">
        <v>1.94</v>
      </c>
      <c r="N96" s="299">
        <v>2</v>
      </c>
      <c r="O96" s="299"/>
      <c r="P96" s="299" t="s">
        <v>518</v>
      </c>
      <c r="Q96" s="299">
        <v>2.7</v>
      </c>
      <c r="R96" s="299">
        <v>17.600000000000001</v>
      </c>
      <c r="S96" s="300">
        <v>80</v>
      </c>
      <c r="Y96" s="309"/>
    </row>
    <row r="97" spans="2:25" ht="15" customHeight="1">
      <c r="B97" s="456"/>
      <c r="C97" s="458"/>
      <c r="D97" s="297" t="s">
        <v>524</v>
      </c>
      <c r="E97" s="298">
        <v>0</v>
      </c>
      <c r="F97" s="299">
        <v>0</v>
      </c>
      <c r="G97" s="299">
        <v>4</v>
      </c>
      <c r="H97" s="299">
        <v>4</v>
      </c>
      <c r="I97" s="299">
        <v>63</v>
      </c>
      <c r="J97" s="299">
        <v>38</v>
      </c>
      <c r="K97" s="299">
        <v>16</v>
      </c>
      <c r="L97" s="299">
        <v>7.0000000000000007E-2</v>
      </c>
      <c r="M97" s="299">
        <v>1.94</v>
      </c>
      <c r="N97" s="299">
        <v>2.0099999999999998</v>
      </c>
      <c r="O97" s="299"/>
      <c r="P97" s="299" t="s">
        <v>518</v>
      </c>
      <c r="Q97" s="299">
        <v>1.3</v>
      </c>
      <c r="R97" s="299">
        <v>16.600000000000001</v>
      </c>
      <c r="S97" s="300">
        <v>87</v>
      </c>
      <c r="Y97" s="309"/>
    </row>
    <row r="98" spans="2:25" ht="15" customHeight="1">
      <c r="B98" s="456"/>
      <c r="C98" s="458"/>
      <c r="D98" s="297" t="s">
        <v>525</v>
      </c>
      <c r="E98" s="298">
        <v>0</v>
      </c>
      <c r="F98" s="299">
        <v>0</v>
      </c>
      <c r="G98" s="299">
        <v>3</v>
      </c>
      <c r="H98" s="299">
        <v>3</v>
      </c>
      <c r="I98" s="299">
        <v>60</v>
      </c>
      <c r="J98" s="299">
        <v>36</v>
      </c>
      <c r="K98" s="299">
        <v>14</v>
      </c>
      <c r="L98" s="299">
        <v>0.06</v>
      </c>
      <c r="M98" s="299">
        <v>1.94</v>
      </c>
      <c r="N98" s="299">
        <v>2</v>
      </c>
      <c r="O98" s="299"/>
      <c r="P98" s="299" t="s">
        <v>518</v>
      </c>
      <c r="Q98" s="299">
        <v>1.8</v>
      </c>
      <c r="R98" s="299">
        <v>16.399999999999999</v>
      </c>
      <c r="S98" s="300">
        <v>93</v>
      </c>
      <c r="Y98" s="309"/>
    </row>
    <row r="99" spans="2:25" ht="15" customHeight="1">
      <c r="B99" s="456"/>
      <c r="C99" s="458"/>
      <c r="D99" s="297" t="s">
        <v>526</v>
      </c>
      <c r="E99" s="298">
        <v>0</v>
      </c>
      <c r="F99" s="299">
        <v>0</v>
      </c>
      <c r="G99" s="299">
        <v>2</v>
      </c>
      <c r="H99" s="299">
        <v>2</v>
      </c>
      <c r="I99" s="299">
        <v>58</v>
      </c>
      <c r="J99" s="299">
        <v>32</v>
      </c>
      <c r="K99" s="299">
        <v>12</v>
      </c>
      <c r="L99" s="299">
        <v>7.0000000000000007E-2</v>
      </c>
      <c r="M99" s="299">
        <v>1.94</v>
      </c>
      <c r="N99" s="299">
        <v>2.0099999999999998</v>
      </c>
      <c r="O99" s="299"/>
      <c r="P99" s="299" t="s">
        <v>518</v>
      </c>
      <c r="Q99" s="299">
        <v>1.1000000000000001</v>
      </c>
      <c r="R99" s="299">
        <v>16.399999999999999</v>
      </c>
      <c r="S99" s="300">
        <v>95</v>
      </c>
      <c r="Y99" s="309"/>
    </row>
    <row r="100" spans="2:25" ht="15" customHeight="1">
      <c r="B100" s="456"/>
      <c r="C100" s="458"/>
      <c r="D100" s="297" t="s">
        <v>527</v>
      </c>
      <c r="E100" s="298">
        <v>0</v>
      </c>
      <c r="F100" s="299">
        <v>0</v>
      </c>
      <c r="G100" s="299">
        <v>2</v>
      </c>
      <c r="H100" s="299">
        <v>2</v>
      </c>
      <c r="I100" s="299">
        <v>54</v>
      </c>
      <c r="J100" s="299">
        <v>26</v>
      </c>
      <c r="K100" s="299">
        <v>8</v>
      </c>
      <c r="L100" s="299">
        <v>0.08</v>
      </c>
      <c r="M100" s="299">
        <v>1.91</v>
      </c>
      <c r="N100" s="299">
        <v>1.99</v>
      </c>
      <c r="O100" s="299"/>
      <c r="P100" s="299" t="s">
        <v>538</v>
      </c>
      <c r="Q100" s="299">
        <v>1.4</v>
      </c>
      <c r="R100" s="299">
        <v>16.100000000000001</v>
      </c>
      <c r="S100" s="300">
        <v>95</v>
      </c>
      <c r="Y100" s="309"/>
    </row>
    <row r="101" spans="2:25" ht="15" customHeight="1">
      <c r="B101" s="456"/>
      <c r="C101" s="458"/>
      <c r="D101" s="297" t="s">
        <v>528</v>
      </c>
      <c r="E101" s="298">
        <v>0</v>
      </c>
      <c r="F101" s="299">
        <v>0</v>
      </c>
      <c r="G101" s="299">
        <v>2</v>
      </c>
      <c r="H101" s="299">
        <v>2</v>
      </c>
      <c r="I101" s="299">
        <v>59</v>
      </c>
      <c r="J101" s="299">
        <v>23</v>
      </c>
      <c r="K101" s="299">
        <v>7</v>
      </c>
      <c r="L101" s="299">
        <v>7.0000000000000007E-2</v>
      </c>
      <c r="M101" s="299">
        <v>1.93</v>
      </c>
      <c r="N101" s="299">
        <v>2</v>
      </c>
      <c r="O101" s="299"/>
      <c r="P101" s="299" t="s">
        <v>530</v>
      </c>
      <c r="Q101" s="299">
        <v>1.2</v>
      </c>
      <c r="R101" s="299">
        <v>15.5</v>
      </c>
      <c r="S101" s="300">
        <v>94</v>
      </c>
      <c r="Y101" s="309"/>
    </row>
    <row r="102" spans="2:25" ht="15" customHeight="1">
      <c r="B102" s="456"/>
      <c r="C102" s="459"/>
      <c r="D102" s="297" t="s">
        <v>529</v>
      </c>
      <c r="E102" s="298">
        <v>0</v>
      </c>
      <c r="F102" s="299">
        <v>0</v>
      </c>
      <c r="G102" s="299">
        <v>1</v>
      </c>
      <c r="H102" s="299">
        <v>1</v>
      </c>
      <c r="I102" s="299">
        <v>61</v>
      </c>
      <c r="J102" s="299">
        <v>26</v>
      </c>
      <c r="K102" s="299">
        <v>11</v>
      </c>
      <c r="L102" s="299">
        <v>0.08</v>
      </c>
      <c r="M102" s="299">
        <v>1.91</v>
      </c>
      <c r="N102" s="299">
        <v>1.99</v>
      </c>
      <c r="O102" s="299"/>
      <c r="P102" s="299" t="s">
        <v>506</v>
      </c>
      <c r="Q102" s="299">
        <v>1.2</v>
      </c>
      <c r="R102" s="299">
        <v>15.2</v>
      </c>
      <c r="S102" s="300">
        <v>95</v>
      </c>
      <c r="Y102" s="309"/>
    </row>
    <row r="103" spans="2:25" ht="15" customHeight="1">
      <c r="B103" s="456"/>
      <c r="C103" s="457">
        <v>42500</v>
      </c>
      <c r="D103" s="297" t="s">
        <v>492</v>
      </c>
      <c r="E103" s="298">
        <v>0</v>
      </c>
      <c r="F103" s="299">
        <v>0</v>
      </c>
      <c r="G103" s="299">
        <v>1</v>
      </c>
      <c r="H103" s="299">
        <v>1</v>
      </c>
      <c r="I103" s="299">
        <v>62</v>
      </c>
      <c r="J103" s="299">
        <v>11</v>
      </c>
      <c r="K103" s="299">
        <v>11</v>
      </c>
      <c r="L103" s="299">
        <v>0.08</v>
      </c>
      <c r="M103" s="299">
        <v>1.91</v>
      </c>
      <c r="N103" s="299">
        <v>1.99</v>
      </c>
      <c r="O103" s="299"/>
      <c r="P103" s="299" t="s">
        <v>498</v>
      </c>
      <c r="Q103" s="299">
        <v>2.6</v>
      </c>
      <c r="R103" s="299">
        <v>15.1</v>
      </c>
      <c r="S103" s="300">
        <v>95</v>
      </c>
      <c r="Y103" s="309"/>
    </row>
    <row r="104" spans="2:25" ht="15" customHeight="1">
      <c r="B104" s="456"/>
      <c r="C104" s="458"/>
      <c r="D104" s="297" t="s">
        <v>495</v>
      </c>
      <c r="E104" s="298">
        <v>0</v>
      </c>
      <c r="F104" s="299">
        <v>0</v>
      </c>
      <c r="G104" s="299">
        <v>1</v>
      </c>
      <c r="H104" s="299">
        <v>1</v>
      </c>
      <c r="I104" s="299">
        <v>57</v>
      </c>
      <c r="J104" s="299">
        <v>12</v>
      </c>
      <c r="K104" s="299">
        <v>7</v>
      </c>
      <c r="L104" s="299">
        <v>0.06</v>
      </c>
      <c r="M104" s="299">
        <v>1.91</v>
      </c>
      <c r="N104" s="299">
        <v>1.97</v>
      </c>
      <c r="O104" s="299"/>
      <c r="P104" s="299" t="s">
        <v>498</v>
      </c>
      <c r="Q104" s="299">
        <v>2.5</v>
      </c>
      <c r="R104" s="299">
        <v>15.1</v>
      </c>
      <c r="S104" s="300">
        <v>95</v>
      </c>
      <c r="Y104" s="309"/>
    </row>
    <row r="105" spans="2:25" ht="15" customHeight="1">
      <c r="B105" s="456"/>
      <c r="C105" s="458"/>
      <c r="D105" s="297" t="s">
        <v>497</v>
      </c>
      <c r="E105" s="298">
        <v>0</v>
      </c>
      <c r="F105" s="299">
        <v>0</v>
      </c>
      <c r="G105" s="299">
        <v>2</v>
      </c>
      <c r="H105" s="299">
        <v>2</v>
      </c>
      <c r="I105" s="299">
        <v>54</v>
      </c>
      <c r="J105" s="299">
        <v>12</v>
      </c>
      <c r="K105" s="299">
        <v>11</v>
      </c>
      <c r="L105" s="299" t="s">
        <v>501</v>
      </c>
      <c r="M105" s="299" t="s">
        <v>501</v>
      </c>
      <c r="N105" s="299" t="s">
        <v>501</v>
      </c>
      <c r="O105" s="299"/>
      <c r="P105" s="299" t="s">
        <v>493</v>
      </c>
      <c r="Q105" s="299">
        <v>3.5</v>
      </c>
      <c r="R105" s="299">
        <v>15.1</v>
      </c>
      <c r="S105" s="300">
        <v>95</v>
      </c>
      <c r="Y105" s="309"/>
    </row>
    <row r="106" spans="2:25" ht="15" customHeight="1">
      <c r="B106" s="456"/>
      <c r="C106" s="458"/>
      <c r="D106" s="297" t="s">
        <v>500</v>
      </c>
      <c r="E106" s="298">
        <v>0</v>
      </c>
      <c r="F106" s="299">
        <v>0</v>
      </c>
      <c r="G106" s="299">
        <v>1</v>
      </c>
      <c r="H106" s="299">
        <v>1</v>
      </c>
      <c r="I106" s="299">
        <v>55</v>
      </c>
      <c r="J106" s="299">
        <v>13</v>
      </c>
      <c r="K106" s="299">
        <v>-2</v>
      </c>
      <c r="L106" s="299">
        <v>7.0000000000000007E-2</v>
      </c>
      <c r="M106" s="299">
        <v>1.94</v>
      </c>
      <c r="N106" s="299">
        <v>2.0099999999999998</v>
      </c>
      <c r="O106" s="299"/>
      <c r="P106" s="299" t="s">
        <v>498</v>
      </c>
      <c r="Q106" s="299">
        <v>2.5</v>
      </c>
      <c r="R106" s="299">
        <v>15.2</v>
      </c>
      <c r="S106" s="300">
        <v>95</v>
      </c>
      <c r="Y106" s="309"/>
    </row>
    <row r="107" spans="2:25" ht="15" customHeight="1">
      <c r="B107" s="456"/>
      <c r="C107" s="458"/>
      <c r="D107" s="297" t="s">
        <v>503</v>
      </c>
      <c r="E107" s="298">
        <v>0</v>
      </c>
      <c r="F107" s="299">
        <v>0</v>
      </c>
      <c r="G107" s="299">
        <v>1</v>
      </c>
      <c r="H107" s="299">
        <v>1</v>
      </c>
      <c r="I107" s="299">
        <v>54</v>
      </c>
      <c r="J107" s="299">
        <v>9</v>
      </c>
      <c r="K107" s="299">
        <v>6</v>
      </c>
      <c r="L107" s="299">
        <v>0.06</v>
      </c>
      <c r="M107" s="299">
        <v>1.93</v>
      </c>
      <c r="N107" s="299">
        <v>1.99</v>
      </c>
      <c r="O107" s="299"/>
      <c r="P107" s="299" t="s">
        <v>498</v>
      </c>
      <c r="Q107" s="299">
        <v>3.2</v>
      </c>
      <c r="R107" s="299">
        <v>15.1</v>
      </c>
      <c r="S107" s="300">
        <v>95</v>
      </c>
      <c r="Y107" s="309"/>
    </row>
    <row r="108" spans="2:25" ht="15" customHeight="1">
      <c r="B108" s="456"/>
      <c r="C108" s="458"/>
      <c r="D108" s="297" t="s">
        <v>505</v>
      </c>
      <c r="E108" s="298">
        <v>0</v>
      </c>
      <c r="F108" s="299">
        <v>0</v>
      </c>
      <c r="G108" s="299">
        <v>2</v>
      </c>
      <c r="H108" s="299">
        <v>2</v>
      </c>
      <c r="I108" s="299">
        <v>53</v>
      </c>
      <c r="J108" s="299">
        <v>6</v>
      </c>
      <c r="K108" s="299">
        <v>2</v>
      </c>
      <c r="L108" s="299">
        <v>0.05</v>
      </c>
      <c r="M108" s="299">
        <v>1.91</v>
      </c>
      <c r="N108" s="299">
        <v>1.96</v>
      </c>
      <c r="O108" s="299"/>
      <c r="P108" s="299" t="s">
        <v>493</v>
      </c>
      <c r="Q108" s="299">
        <v>3.7</v>
      </c>
      <c r="R108" s="299">
        <v>15.3</v>
      </c>
      <c r="S108" s="300">
        <v>94</v>
      </c>
      <c r="Y108" s="309"/>
    </row>
    <row r="109" spans="2:25" ht="15" customHeight="1">
      <c r="B109" s="456"/>
      <c r="C109" s="458"/>
      <c r="D109" s="297" t="s">
        <v>508</v>
      </c>
      <c r="E109" s="298">
        <v>0</v>
      </c>
      <c r="F109" s="299">
        <v>1</v>
      </c>
      <c r="G109" s="299">
        <v>3</v>
      </c>
      <c r="H109" s="299">
        <v>4</v>
      </c>
      <c r="I109" s="299">
        <v>53</v>
      </c>
      <c r="J109" s="299">
        <v>7</v>
      </c>
      <c r="K109" s="299">
        <v>1</v>
      </c>
      <c r="L109" s="299">
        <v>0.06</v>
      </c>
      <c r="M109" s="299">
        <v>1.94</v>
      </c>
      <c r="N109" s="299">
        <v>2</v>
      </c>
      <c r="O109" s="299"/>
      <c r="P109" s="299" t="s">
        <v>493</v>
      </c>
      <c r="Q109" s="299">
        <v>3.9</v>
      </c>
      <c r="R109" s="299">
        <v>15.7</v>
      </c>
      <c r="S109" s="300">
        <v>94</v>
      </c>
      <c r="Y109" s="309"/>
    </row>
    <row r="110" spans="2:25" ht="15" customHeight="1">
      <c r="B110" s="456"/>
      <c r="C110" s="458"/>
      <c r="D110" s="297" t="s">
        <v>510</v>
      </c>
      <c r="E110" s="298">
        <v>0</v>
      </c>
      <c r="F110" s="299">
        <v>0</v>
      </c>
      <c r="G110" s="299">
        <v>5</v>
      </c>
      <c r="H110" s="299">
        <v>5</v>
      </c>
      <c r="I110" s="299">
        <v>52</v>
      </c>
      <c r="J110" s="299">
        <v>9</v>
      </c>
      <c r="K110" s="299">
        <v>-5</v>
      </c>
      <c r="L110" s="299">
        <v>0.08</v>
      </c>
      <c r="M110" s="299">
        <v>1.94</v>
      </c>
      <c r="N110" s="299">
        <v>2.02</v>
      </c>
      <c r="O110" s="299"/>
      <c r="P110" s="299" t="s">
        <v>493</v>
      </c>
      <c r="Q110" s="299">
        <v>3.8</v>
      </c>
      <c r="R110" s="299">
        <v>16.600000000000001</v>
      </c>
      <c r="S110" s="300">
        <v>93</v>
      </c>
      <c r="Y110" s="309"/>
    </row>
    <row r="111" spans="2:25" ht="15" customHeight="1">
      <c r="B111" s="456"/>
      <c r="C111" s="458"/>
      <c r="D111" s="297" t="s">
        <v>511</v>
      </c>
      <c r="E111" s="298">
        <v>0</v>
      </c>
      <c r="F111" s="299">
        <v>1</v>
      </c>
      <c r="G111" s="299">
        <v>4</v>
      </c>
      <c r="H111" s="299">
        <v>5</v>
      </c>
      <c r="I111" s="299">
        <v>53</v>
      </c>
      <c r="J111" s="299">
        <v>11</v>
      </c>
      <c r="K111" s="299">
        <v>6</v>
      </c>
      <c r="L111" s="299">
        <v>7.0000000000000007E-2</v>
      </c>
      <c r="M111" s="299">
        <v>1.94</v>
      </c>
      <c r="N111" s="299">
        <v>2.0099999999999998</v>
      </c>
      <c r="O111" s="299"/>
      <c r="P111" s="299" t="s">
        <v>498</v>
      </c>
      <c r="Q111" s="299">
        <v>5.4</v>
      </c>
      <c r="R111" s="299">
        <v>18.7</v>
      </c>
      <c r="S111" s="300">
        <v>81</v>
      </c>
      <c r="Y111" s="309"/>
    </row>
    <row r="112" spans="2:25" ht="15" customHeight="1" thickBot="1">
      <c r="B112" s="456"/>
      <c r="C112" s="458"/>
      <c r="D112" s="310" t="s">
        <v>512</v>
      </c>
      <c r="E112" s="311">
        <v>0</v>
      </c>
      <c r="F112" s="304">
        <v>1</v>
      </c>
      <c r="G112" s="304">
        <v>3</v>
      </c>
      <c r="H112" s="304">
        <v>4</v>
      </c>
      <c r="I112" s="304">
        <v>56</v>
      </c>
      <c r="J112" s="304">
        <v>13</v>
      </c>
      <c r="K112" s="304">
        <v>-1</v>
      </c>
      <c r="L112" s="304">
        <v>7.0000000000000007E-2</v>
      </c>
      <c r="M112" s="304">
        <v>1.94</v>
      </c>
      <c r="N112" s="304">
        <v>2.0099999999999998</v>
      </c>
      <c r="O112" s="304"/>
      <c r="P112" s="304" t="s">
        <v>493</v>
      </c>
      <c r="Q112" s="304">
        <v>3.6</v>
      </c>
      <c r="R112" s="304">
        <v>19.3</v>
      </c>
      <c r="S112" s="305">
        <v>79</v>
      </c>
      <c r="Y112" s="309"/>
    </row>
    <row r="113" spans="2:25" ht="15" customHeight="1">
      <c r="B113" s="456" t="s">
        <v>537</v>
      </c>
      <c r="C113" s="458"/>
      <c r="D113" s="293" t="s">
        <v>514</v>
      </c>
      <c r="E113" s="294">
        <v>0</v>
      </c>
      <c r="F113" s="295">
        <v>1</v>
      </c>
      <c r="G113" s="295">
        <v>4</v>
      </c>
      <c r="H113" s="295">
        <v>5</v>
      </c>
      <c r="I113" s="295">
        <v>55</v>
      </c>
      <c r="J113" s="295">
        <v>13</v>
      </c>
      <c r="K113" s="295">
        <v>1</v>
      </c>
      <c r="L113" s="295">
        <v>0.05</v>
      </c>
      <c r="M113" s="295">
        <v>1.91</v>
      </c>
      <c r="N113" s="295">
        <v>1.96</v>
      </c>
      <c r="O113" s="295"/>
      <c r="P113" s="295" t="s">
        <v>498</v>
      </c>
      <c r="Q113" s="295">
        <v>3.7</v>
      </c>
      <c r="R113" s="295">
        <v>20.6</v>
      </c>
      <c r="S113" s="296">
        <v>70</v>
      </c>
      <c r="Y113" s="309"/>
    </row>
    <row r="114" spans="2:25" ht="15" customHeight="1">
      <c r="B114" s="456"/>
      <c r="C114" s="458"/>
      <c r="D114" s="297" t="s">
        <v>516</v>
      </c>
      <c r="E114" s="298">
        <v>0</v>
      </c>
      <c r="F114" s="299">
        <v>1</v>
      </c>
      <c r="G114" s="299">
        <v>4</v>
      </c>
      <c r="H114" s="299">
        <v>5</v>
      </c>
      <c r="I114" s="299">
        <v>55</v>
      </c>
      <c r="J114" s="299">
        <v>9</v>
      </c>
      <c r="K114" s="299">
        <v>0</v>
      </c>
      <c r="L114" s="299">
        <v>0.06</v>
      </c>
      <c r="M114" s="299">
        <v>1.9</v>
      </c>
      <c r="N114" s="299">
        <v>1.96</v>
      </c>
      <c r="O114" s="299"/>
      <c r="P114" s="299" t="s">
        <v>493</v>
      </c>
      <c r="Q114" s="299">
        <v>3.4</v>
      </c>
      <c r="R114" s="299">
        <v>20.9</v>
      </c>
      <c r="S114" s="300">
        <v>67</v>
      </c>
      <c r="Y114" s="309"/>
    </row>
    <row r="115" spans="2:25" ht="15" customHeight="1">
      <c r="B115" s="456"/>
      <c r="C115" s="458"/>
      <c r="D115" s="297" t="s">
        <v>517</v>
      </c>
      <c r="E115" s="298">
        <v>0</v>
      </c>
      <c r="F115" s="299">
        <v>0</v>
      </c>
      <c r="G115" s="299">
        <v>3</v>
      </c>
      <c r="H115" s="299">
        <v>3</v>
      </c>
      <c r="I115" s="299">
        <v>57</v>
      </c>
      <c r="J115" s="299">
        <v>13</v>
      </c>
      <c r="K115" s="299">
        <v>10</v>
      </c>
      <c r="L115" s="299">
        <v>0.06</v>
      </c>
      <c r="M115" s="299">
        <v>1.9</v>
      </c>
      <c r="N115" s="299">
        <v>1.96</v>
      </c>
      <c r="O115" s="299"/>
      <c r="P115" s="299" t="s">
        <v>493</v>
      </c>
      <c r="Q115" s="299">
        <v>3.1</v>
      </c>
      <c r="R115" s="299">
        <v>21.5</v>
      </c>
      <c r="S115" s="300">
        <v>65</v>
      </c>
      <c r="Y115" s="309"/>
    </row>
    <row r="116" spans="2:25" ht="15" customHeight="1">
      <c r="B116" s="456"/>
      <c r="C116" s="458"/>
      <c r="D116" s="297" t="s">
        <v>519</v>
      </c>
      <c r="E116" s="298">
        <v>0</v>
      </c>
      <c r="F116" s="299">
        <v>0</v>
      </c>
      <c r="G116" s="299">
        <v>3</v>
      </c>
      <c r="H116" s="299">
        <v>3</v>
      </c>
      <c r="I116" s="299">
        <v>57</v>
      </c>
      <c r="J116" s="299">
        <v>10</v>
      </c>
      <c r="K116" s="299">
        <v>11</v>
      </c>
      <c r="L116" s="299">
        <v>0.06</v>
      </c>
      <c r="M116" s="299">
        <v>1.9</v>
      </c>
      <c r="N116" s="299">
        <v>1.96</v>
      </c>
      <c r="O116" s="299"/>
      <c r="P116" s="299" t="s">
        <v>506</v>
      </c>
      <c r="Q116" s="299">
        <v>1.5</v>
      </c>
      <c r="R116" s="299">
        <v>21.6</v>
      </c>
      <c r="S116" s="300">
        <v>67</v>
      </c>
      <c r="Y116" s="309"/>
    </row>
    <row r="117" spans="2:25" ht="15" customHeight="1">
      <c r="B117" s="456"/>
      <c r="C117" s="458"/>
      <c r="D117" s="297" t="s">
        <v>520</v>
      </c>
      <c r="E117" s="298">
        <v>0</v>
      </c>
      <c r="F117" s="299">
        <v>0</v>
      </c>
      <c r="G117" s="299">
        <v>4</v>
      </c>
      <c r="H117" s="299">
        <v>4</v>
      </c>
      <c r="I117" s="299">
        <v>55</v>
      </c>
      <c r="J117" s="299">
        <v>6</v>
      </c>
      <c r="K117" s="299">
        <v>7</v>
      </c>
      <c r="L117" s="299">
        <v>7.0000000000000007E-2</v>
      </c>
      <c r="M117" s="299">
        <v>1.91</v>
      </c>
      <c r="N117" s="299">
        <v>1.98</v>
      </c>
      <c r="O117" s="299"/>
      <c r="P117" s="299" t="s">
        <v>498</v>
      </c>
      <c r="Q117" s="299">
        <v>1.1000000000000001</v>
      </c>
      <c r="R117" s="299">
        <v>21.5</v>
      </c>
      <c r="S117" s="300">
        <v>68</v>
      </c>
      <c r="Y117" s="309"/>
    </row>
    <row r="118" spans="2:25" ht="15" customHeight="1">
      <c r="B118" s="456"/>
      <c r="C118" s="458"/>
      <c r="D118" s="297" t="s">
        <v>521</v>
      </c>
      <c r="E118" s="298">
        <v>0</v>
      </c>
      <c r="F118" s="299">
        <v>0</v>
      </c>
      <c r="G118" s="299">
        <v>3</v>
      </c>
      <c r="H118" s="299">
        <v>3</v>
      </c>
      <c r="I118" s="299">
        <v>53</v>
      </c>
      <c r="J118" s="299">
        <v>9</v>
      </c>
      <c r="K118" s="299">
        <v>1</v>
      </c>
      <c r="L118" s="299">
        <v>0.08</v>
      </c>
      <c r="M118" s="299">
        <v>1.91</v>
      </c>
      <c r="N118" s="299">
        <v>1.99</v>
      </c>
      <c r="O118" s="299"/>
      <c r="P118" s="299" t="s">
        <v>518</v>
      </c>
      <c r="Q118" s="299">
        <v>1.2</v>
      </c>
      <c r="R118" s="299">
        <v>20.9</v>
      </c>
      <c r="S118" s="300">
        <v>71</v>
      </c>
      <c r="Y118" s="309"/>
    </row>
    <row r="119" spans="2:25" ht="15" customHeight="1">
      <c r="B119" s="456"/>
      <c r="C119" s="458"/>
      <c r="D119" s="297" t="s">
        <v>522</v>
      </c>
      <c r="E119" s="298">
        <v>0</v>
      </c>
      <c r="F119" s="299">
        <v>0</v>
      </c>
      <c r="G119" s="299">
        <v>6</v>
      </c>
      <c r="H119" s="299">
        <v>6</v>
      </c>
      <c r="I119" s="299">
        <v>47</v>
      </c>
      <c r="J119" s="299">
        <v>14</v>
      </c>
      <c r="K119" s="299">
        <v>13</v>
      </c>
      <c r="L119" s="299">
        <v>0.08</v>
      </c>
      <c r="M119" s="299">
        <v>1.93</v>
      </c>
      <c r="N119" s="299">
        <v>2.0099999999999998</v>
      </c>
      <c r="O119" s="299"/>
      <c r="P119" s="299" t="s">
        <v>535</v>
      </c>
      <c r="Q119" s="299">
        <v>1.2</v>
      </c>
      <c r="R119" s="299">
        <v>19.899999999999999</v>
      </c>
      <c r="S119" s="300">
        <v>73</v>
      </c>
      <c r="Y119" s="309"/>
    </row>
    <row r="120" spans="2:25" ht="15" customHeight="1">
      <c r="B120" s="456"/>
      <c r="C120" s="458"/>
      <c r="D120" s="297" t="s">
        <v>523</v>
      </c>
      <c r="E120" s="298">
        <v>0</v>
      </c>
      <c r="F120" s="299">
        <v>1</v>
      </c>
      <c r="G120" s="299">
        <v>8</v>
      </c>
      <c r="H120" s="299">
        <v>9</v>
      </c>
      <c r="I120" s="299">
        <v>43</v>
      </c>
      <c r="J120" s="299">
        <v>15</v>
      </c>
      <c r="K120" s="299">
        <v>-2</v>
      </c>
      <c r="L120" s="299">
        <v>0.08</v>
      </c>
      <c r="M120" s="299">
        <v>1.9</v>
      </c>
      <c r="N120" s="299">
        <v>1.98</v>
      </c>
      <c r="O120" s="299"/>
      <c r="P120" s="299" t="s">
        <v>535</v>
      </c>
      <c r="Q120" s="299">
        <v>1.3</v>
      </c>
      <c r="R120" s="299">
        <v>17.8</v>
      </c>
      <c r="S120" s="300">
        <v>89</v>
      </c>
      <c r="Y120" s="309"/>
    </row>
    <row r="121" spans="2:25" ht="15" customHeight="1">
      <c r="B121" s="456"/>
      <c r="C121" s="458"/>
      <c r="D121" s="297" t="s">
        <v>524</v>
      </c>
      <c r="E121" s="298">
        <v>0</v>
      </c>
      <c r="F121" s="299">
        <v>1</v>
      </c>
      <c r="G121" s="299">
        <v>8</v>
      </c>
      <c r="H121" s="299">
        <v>9</v>
      </c>
      <c r="I121" s="299">
        <v>43</v>
      </c>
      <c r="J121" s="299">
        <v>9</v>
      </c>
      <c r="K121" s="299">
        <v>4</v>
      </c>
      <c r="L121" s="299">
        <v>0.09</v>
      </c>
      <c r="M121" s="299">
        <v>1.91</v>
      </c>
      <c r="N121" s="299">
        <v>2</v>
      </c>
      <c r="O121" s="299"/>
      <c r="P121" s="299" t="s">
        <v>534</v>
      </c>
      <c r="Q121" s="299">
        <v>1.7</v>
      </c>
      <c r="R121" s="299">
        <v>17.2</v>
      </c>
      <c r="S121" s="300">
        <v>93</v>
      </c>
      <c r="Y121" s="309"/>
    </row>
    <row r="122" spans="2:25" ht="15" customHeight="1">
      <c r="B122" s="456"/>
      <c r="C122" s="458"/>
      <c r="D122" s="297" t="s">
        <v>525</v>
      </c>
      <c r="E122" s="298">
        <v>0</v>
      </c>
      <c r="F122" s="299">
        <v>0</v>
      </c>
      <c r="G122" s="299">
        <v>5</v>
      </c>
      <c r="H122" s="299">
        <v>5</v>
      </c>
      <c r="I122" s="299">
        <v>44</v>
      </c>
      <c r="J122" s="299">
        <v>10</v>
      </c>
      <c r="K122" s="299">
        <v>8</v>
      </c>
      <c r="L122" s="299">
        <v>0.08</v>
      </c>
      <c r="M122" s="299">
        <v>1.89</v>
      </c>
      <c r="N122" s="299">
        <v>1.97</v>
      </c>
      <c r="O122" s="299"/>
      <c r="P122" s="299" t="s">
        <v>506</v>
      </c>
      <c r="Q122" s="299">
        <v>1.6</v>
      </c>
      <c r="R122" s="299">
        <v>17</v>
      </c>
      <c r="S122" s="300">
        <v>93</v>
      </c>
      <c r="Y122" s="309"/>
    </row>
    <row r="123" spans="2:25" ht="15" customHeight="1">
      <c r="B123" s="456"/>
      <c r="C123" s="458"/>
      <c r="D123" s="297" t="s">
        <v>526</v>
      </c>
      <c r="E123" s="298">
        <v>0</v>
      </c>
      <c r="F123" s="299">
        <v>0</v>
      </c>
      <c r="G123" s="299">
        <v>4</v>
      </c>
      <c r="H123" s="299">
        <v>4</v>
      </c>
      <c r="I123" s="299">
        <v>46</v>
      </c>
      <c r="J123" s="299">
        <v>12</v>
      </c>
      <c r="K123" s="299">
        <v>3</v>
      </c>
      <c r="L123" s="299">
        <v>7.0000000000000007E-2</v>
      </c>
      <c r="M123" s="299">
        <v>1.9</v>
      </c>
      <c r="N123" s="299">
        <v>1.97</v>
      </c>
      <c r="O123" s="299"/>
      <c r="P123" s="299" t="s">
        <v>506</v>
      </c>
      <c r="Q123" s="299">
        <v>0.9</v>
      </c>
      <c r="R123" s="299">
        <v>16.7</v>
      </c>
      <c r="S123" s="300">
        <v>94</v>
      </c>
      <c r="Y123" s="309"/>
    </row>
    <row r="124" spans="2:25" ht="15" customHeight="1">
      <c r="B124" s="456"/>
      <c r="C124" s="458"/>
      <c r="D124" s="297" t="s">
        <v>527</v>
      </c>
      <c r="E124" s="298">
        <v>0</v>
      </c>
      <c r="F124" s="299">
        <v>1</v>
      </c>
      <c r="G124" s="299">
        <v>3</v>
      </c>
      <c r="H124" s="299">
        <v>4</v>
      </c>
      <c r="I124" s="299">
        <v>45</v>
      </c>
      <c r="J124" s="299">
        <v>8</v>
      </c>
      <c r="K124" s="299">
        <v>1</v>
      </c>
      <c r="L124" s="299">
        <v>0.08</v>
      </c>
      <c r="M124" s="299">
        <v>1.9</v>
      </c>
      <c r="N124" s="299">
        <v>1.98</v>
      </c>
      <c r="O124" s="299"/>
      <c r="P124" s="299" t="s">
        <v>506</v>
      </c>
      <c r="Q124" s="299">
        <v>2</v>
      </c>
      <c r="R124" s="299">
        <v>15.8</v>
      </c>
      <c r="S124" s="300">
        <v>93</v>
      </c>
      <c r="Y124" s="309"/>
    </row>
    <row r="125" spans="2:25" ht="15" customHeight="1">
      <c r="B125" s="456"/>
      <c r="C125" s="458"/>
      <c r="D125" s="297" t="s">
        <v>528</v>
      </c>
      <c r="E125" s="298">
        <v>0</v>
      </c>
      <c r="F125" s="299">
        <v>0</v>
      </c>
      <c r="G125" s="299">
        <v>3</v>
      </c>
      <c r="H125" s="299">
        <v>3</v>
      </c>
      <c r="I125" s="299">
        <v>45</v>
      </c>
      <c r="J125" s="299">
        <v>4</v>
      </c>
      <c r="K125" s="299">
        <v>3</v>
      </c>
      <c r="L125" s="299">
        <v>7.0000000000000007E-2</v>
      </c>
      <c r="M125" s="299">
        <v>1.9</v>
      </c>
      <c r="N125" s="299">
        <v>1.97</v>
      </c>
      <c r="O125" s="299"/>
      <c r="P125" s="299" t="s">
        <v>493</v>
      </c>
      <c r="Q125" s="299">
        <v>2.2999999999999998</v>
      </c>
      <c r="R125" s="299">
        <v>15.3</v>
      </c>
      <c r="S125" s="300">
        <v>93</v>
      </c>
      <c r="Y125" s="309"/>
    </row>
    <row r="126" spans="2:25" ht="15" customHeight="1">
      <c r="B126" s="456"/>
      <c r="C126" s="459"/>
      <c r="D126" s="297" t="s">
        <v>529</v>
      </c>
      <c r="E126" s="298">
        <v>0</v>
      </c>
      <c r="F126" s="299">
        <v>0</v>
      </c>
      <c r="G126" s="299">
        <v>3</v>
      </c>
      <c r="H126" s="299">
        <v>3</v>
      </c>
      <c r="I126" s="299">
        <v>46</v>
      </c>
      <c r="J126" s="299">
        <v>9</v>
      </c>
      <c r="K126" s="299">
        <v>8</v>
      </c>
      <c r="L126" s="299">
        <v>0.09</v>
      </c>
      <c r="M126" s="299">
        <v>1.93</v>
      </c>
      <c r="N126" s="299">
        <v>2.02</v>
      </c>
      <c r="O126" s="299"/>
      <c r="P126" s="299" t="s">
        <v>493</v>
      </c>
      <c r="Q126" s="299">
        <v>2.8</v>
      </c>
      <c r="R126" s="299">
        <v>14.8</v>
      </c>
      <c r="S126" s="300">
        <v>93</v>
      </c>
      <c r="Y126" s="309"/>
    </row>
    <row r="127" spans="2:25" ht="15" customHeight="1">
      <c r="B127" s="456"/>
      <c r="C127" s="457">
        <v>42501</v>
      </c>
      <c r="D127" s="293" t="s">
        <v>492</v>
      </c>
      <c r="E127" s="294">
        <v>0</v>
      </c>
      <c r="F127" s="295">
        <v>0</v>
      </c>
      <c r="G127" s="295">
        <v>2</v>
      </c>
      <c r="H127" s="295">
        <v>2</v>
      </c>
      <c r="I127" s="295">
        <v>47</v>
      </c>
      <c r="J127" s="295">
        <v>11</v>
      </c>
      <c r="K127" s="295">
        <v>3</v>
      </c>
      <c r="L127" s="295">
        <v>7.0000000000000007E-2</v>
      </c>
      <c r="M127" s="295">
        <v>1.92</v>
      </c>
      <c r="N127" s="295">
        <v>1.99</v>
      </c>
      <c r="O127" s="295"/>
      <c r="P127" s="295" t="s">
        <v>498</v>
      </c>
      <c r="Q127" s="295">
        <v>2.1</v>
      </c>
      <c r="R127" s="295">
        <v>14.4</v>
      </c>
      <c r="S127" s="296">
        <v>94</v>
      </c>
      <c r="Y127" s="309"/>
    </row>
    <row r="128" spans="2:25" ht="15" customHeight="1">
      <c r="B128" s="456"/>
      <c r="C128" s="458"/>
      <c r="D128" s="297" t="s">
        <v>495</v>
      </c>
      <c r="E128" s="298">
        <v>0</v>
      </c>
      <c r="F128" s="299">
        <v>0</v>
      </c>
      <c r="G128" s="299">
        <v>2</v>
      </c>
      <c r="H128" s="299">
        <v>2</v>
      </c>
      <c r="I128" s="299">
        <v>48</v>
      </c>
      <c r="J128" s="299">
        <v>8</v>
      </c>
      <c r="K128" s="299">
        <v>1</v>
      </c>
      <c r="L128" s="299">
        <v>0.08</v>
      </c>
      <c r="M128" s="299">
        <v>1.92</v>
      </c>
      <c r="N128" s="299">
        <v>2</v>
      </c>
      <c r="O128" s="299"/>
      <c r="P128" s="299" t="s">
        <v>498</v>
      </c>
      <c r="Q128" s="299">
        <v>2.2999999999999998</v>
      </c>
      <c r="R128" s="299">
        <v>14.6</v>
      </c>
      <c r="S128" s="300">
        <v>94</v>
      </c>
      <c r="Y128" s="309"/>
    </row>
    <row r="129" spans="2:25" ht="15" customHeight="1">
      <c r="B129" s="456"/>
      <c r="C129" s="458"/>
      <c r="D129" s="297" t="s">
        <v>497</v>
      </c>
      <c r="E129" s="298">
        <v>0</v>
      </c>
      <c r="F129" s="299">
        <v>0</v>
      </c>
      <c r="G129" s="299">
        <v>2</v>
      </c>
      <c r="H129" s="299">
        <v>2</v>
      </c>
      <c r="I129" s="299">
        <v>47</v>
      </c>
      <c r="J129" s="299">
        <v>4</v>
      </c>
      <c r="K129" s="299">
        <v>3</v>
      </c>
      <c r="L129" s="299">
        <v>7.0000000000000007E-2</v>
      </c>
      <c r="M129" s="299">
        <v>1.92</v>
      </c>
      <c r="N129" s="299">
        <v>1.99</v>
      </c>
      <c r="O129" s="299"/>
      <c r="P129" s="299" t="s">
        <v>498</v>
      </c>
      <c r="Q129" s="299">
        <v>2.5</v>
      </c>
      <c r="R129" s="299">
        <v>14.3</v>
      </c>
      <c r="S129" s="300">
        <v>94</v>
      </c>
      <c r="Y129" s="309"/>
    </row>
    <row r="130" spans="2:25" ht="15" customHeight="1">
      <c r="B130" s="456"/>
      <c r="C130" s="458"/>
      <c r="D130" s="297" t="s">
        <v>500</v>
      </c>
      <c r="E130" s="298" t="s">
        <v>501</v>
      </c>
      <c r="F130" s="299">
        <v>0</v>
      </c>
      <c r="G130" s="299">
        <v>2</v>
      </c>
      <c r="H130" s="299">
        <v>2</v>
      </c>
      <c r="I130" s="299">
        <v>44</v>
      </c>
      <c r="J130" s="299">
        <v>8</v>
      </c>
      <c r="K130" s="299">
        <v>-1</v>
      </c>
      <c r="L130" s="299">
        <v>0.05</v>
      </c>
      <c r="M130" s="299">
        <v>1.94</v>
      </c>
      <c r="N130" s="299">
        <v>1.99</v>
      </c>
      <c r="O130" s="299"/>
      <c r="P130" s="299" t="s">
        <v>506</v>
      </c>
      <c r="Q130" s="299">
        <v>1.5</v>
      </c>
      <c r="R130" s="299">
        <v>14.5</v>
      </c>
      <c r="S130" s="300">
        <v>95</v>
      </c>
      <c r="Y130" s="309"/>
    </row>
    <row r="131" spans="2:25" ht="15" customHeight="1">
      <c r="B131" s="456"/>
      <c r="C131" s="458"/>
      <c r="D131" s="297" t="s">
        <v>503</v>
      </c>
      <c r="E131" s="298">
        <v>0</v>
      </c>
      <c r="F131" s="299">
        <v>0</v>
      </c>
      <c r="G131" s="299">
        <v>2</v>
      </c>
      <c r="H131" s="299">
        <v>2</v>
      </c>
      <c r="I131" s="299">
        <v>47</v>
      </c>
      <c r="J131" s="299">
        <v>9</v>
      </c>
      <c r="K131" s="299">
        <v>-2</v>
      </c>
      <c r="L131" s="299">
        <v>0.08</v>
      </c>
      <c r="M131" s="299">
        <v>1.92</v>
      </c>
      <c r="N131" s="299">
        <v>2</v>
      </c>
      <c r="O131" s="299"/>
      <c r="P131" s="299" t="s">
        <v>506</v>
      </c>
      <c r="Q131" s="299">
        <v>2.1</v>
      </c>
      <c r="R131" s="299">
        <v>14.6</v>
      </c>
      <c r="S131" s="300">
        <v>95</v>
      </c>
      <c r="Y131" s="309"/>
    </row>
    <row r="132" spans="2:25" ht="15" customHeight="1">
      <c r="B132" s="456"/>
      <c r="C132" s="458"/>
      <c r="D132" s="297" t="s">
        <v>505</v>
      </c>
      <c r="E132" s="298">
        <v>0</v>
      </c>
      <c r="F132" s="299">
        <v>0</v>
      </c>
      <c r="G132" s="299">
        <v>3</v>
      </c>
      <c r="H132" s="299">
        <v>3</v>
      </c>
      <c r="I132" s="299">
        <v>53</v>
      </c>
      <c r="J132" s="299">
        <v>7</v>
      </c>
      <c r="K132" s="299">
        <v>3</v>
      </c>
      <c r="L132" s="299">
        <v>0.06</v>
      </c>
      <c r="M132" s="299">
        <v>1.9</v>
      </c>
      <c r="N132" s="299">
        <v>1.96</v>
      </c>
      <c r="O132" s="299"/>
      <c r="P132" s="299" t="s">
        <v>493</v>
      </c>
      <c r="Q132" s="299">
        <v>2.1</v>
      </c>
      <c r="R132" s="299">
        <v>14.6</v>
      </c>
      <c r="S132" s="300">
        <v>96</v>
      </c>
      <c r="Y132" s="309"/>
    </row>
    <row r="133" spans="2:25" ht="15" customHeight="1">
      <c r="B133" s="456"/>
      <c r="C133" s="458"/>
      <c r="D133" s="297" t="s">
        <v>508</v>
      </c>
      <c r="E133" s="298">
        <v>0</v>
      </c>
      <c r="F133" s="299">
        <v>0</v>
      </c>
      <c r="G133" s="299">
        <v>4</v>
      </c>
      <c r="H133" s="299">
        <v>4</v>
      </c>
      <c r="I133" s="299">
        <v>49</v>
      </c>
      <c r="J133" s="299">
        <v>13</v>
      </c>
      <c r="K133" s="299">
        <v>3</v>
      </c>
      <c r="L133" s="299">
        <v>0.08</v>
      </c>
      <c r="M133" s="299">
        <v>1.9</v>
      </c>
      <c r="N133" s="299">
        <v>1.98</v>
      </c>
      <c r="O133" s="299"/>
      <c r="P133" s="299" t="s">
        <v>498</v>
      </c>
      <c r="Q133" s="299">
        <v>3.3</v>
      </c>
      <c r="R133" s="299">
        <v>14.5</v>
      </c>
      <c r="S133" s="300">
        <v>95</v>
      </c>
      <c r="Y133" s="309"/>
    </row>
    <row r="134" spans="2:25" ht="15" customHeight="1">
      <c r="B134" s="456"/>
      <c r="C134" s="458"/>
      <c r="D134" s="297" t="s">
        <v>510</v>
      </c>
      <c r="E134" s="298">
        <v>0</v>
      </c>
      <c r="F134" s="299">
        <v>0</v>
      </c>
      <c r="G134" s="299">
        <v>4</v>
      </c>
      <c r="H134" s="299">
        <v>4</v>
      </c>
      <c r="I134" s="299">
        <v>49</v>
      </c>
      <c r="J134" s="299">
        <v>8</v>
      </c>
      <c r="K134" s="299">
        <v>1</v>
      </c>
      <c r="L134" s="299">
        <v>0.08</v>
      </c>
      <c r="M134" s="299">
        <v>1.91</v>
      </c>
      <c r="N134" s="299">
        <v>1.99</v>
      </c>
      <c r="O134" s="299"/>
      <c r="P134" s="299" t="s">
        <v>498</v>
      </c>
      <c r="Q134" s="299">
        <v>2.7</v>
      </c>
      <c r="R134" s="299">
        <v>14.8</v>
      </c>
      <c r="S134" s="300">
        <v>95</v>
      </c>
      <c r="Y134" s="309"/>
    </row>
    <row r="135" spans="2:25" ht="15" customHeight="1">
      <c r="B135" s="456"/>
      <c r="C135" s="458"/>
      <c r="D135" s="297" t="s">
        <v>511</v>
      </c>
      <c r="E135" s="298">
        <v>0</v>
      </c>
      <c r="F135" s="299">
        <v>0</v>
      </c>
      <c r="G135" s="299">
        <v>5</v>
      </c>
      <c r="H135" s="299">
        <v>5</v>
      </c>
      <c r="I135" s="299">
        <v>47</v>
      </c>
      <c r="J135" s="299">
        <v>14</v>
      </c>
      <c r="K135" s="299">
        <v>5</v>
      </c>
      <c r="L135" s="299">
        <v>0.1</v>
      </c>
      <c r="M135" s="299">
        <v>1.9</v>
      </c>
      <c r="N135" s="299">
        <v>2</v>
      </c>
      <c r="O135" s="299"/>
      <c r="P135" s="299" t="s">
        <v>498</v>
      </c>
      <c r="Q135" s="299">
        <v>2.6</v>
      </c>
      <c r="R135" s="299">
        <v>15.3</v>
      </c>
      <c r="S135" s="300">
        <v>94</v>
      </c>
      <c r="Y135" s="309"/>
    </row>
    <row r="136" spans="2:25" ht="15" customHeight="1" thickBot="1">
      <c r="B136" s="456"/>
      <c r="C136" s="458"/>
      <c r="D136" s="310" t="s">
        <v>512</v>
      </c>
      <c r="E136" s="311">
        <v>0</v>
      </c>
      <c r="F136" s="304">
        <v>1</v>
      </c>
      <c r="G136" s="304">
        <v>7</v>
      </c>
      <c r="H136" s="304">
        <v>8</v>
      </c>
      <c r="I136" s="304">
        <v>41</v>
      </c>
      <c r="J136" s="304">
        <v>13</v>
      </c>
      <c r="K136" s="304">
        <v>2</v>
      </c>
      <c r="L136" s="304">
        <v>0.09</v>
      </c>
      <c r="M136" s="304">
        <v>1.93</v>
      </c>
      <c r="N136" s="304">
        <v>2.02</v>
      </c>
      <c r="O136" s="304"/>
      <c r="P136" s="304" t="s">
        <v>506</v>
      </c>
      <c r="Q136" s="304">
        <v>1.7</v>
      </c>
      <c r="R136" s="304">
        <v>16.100000000000001</v>
      </c>
      <c r="S136" s="305">
        <v>91</v>
      </c>
      <c r="Y136" s="309"/>
    </row>
    <row r="137" spans="2:25" ht="15" customHeight="1">
      <c r="B137" s="456" t="s">
        <v>537</v>
      </c>
      <c r="C137" s="458"/>
      <c r="D137" s="293" t="s">
        <v>514</v>
      </c>
      <c r="E137" s="294">
        <v>0</v>
      </c>
      <c r="F137" s="295">
        <v>1</v>
      </c>
      <c r="G137" s="295">
        <v>7</v>
      </c>
      <c r="H137" s="295">
        <v>8</v>
      </c>
      <c r="I137" s="295">
        <v>39</v>
      </c>
      <c r="J137" s="295">
        <v>11</v>
      </c>
      <c r="K137" s="295">
        <v>8</v>
      </c>
      <c r="L137" s="295">
        <v>0.09</v>
      </c>
      <c r="M137" s="295">
        <v>1.92</v>
      </c>
      <c r="N137" s="295">
        <v>2.0099999999999998</v>
      </c>
      <c r="O137" s="295"/>
      <c r="P137" s="295" t="s">
        <v>498</v>
      </c>
      <c r="Q137" s="295">
        <v>2.5</v>
      </c>
      <c r="R137" s="295">
        <v>16.600000000000001</v>
      </c>
      <c r="S137" s="296">
        <v>89</v>
      </c>
      <c r="Y137" s="309"/>
    </row>
    <row r="138" spans="2:25" ht="15" customHeight="1">
      <c r="B138" s="456"/>
      <c r="C138" s="458"/>
      <c r="D138" s="297" t="s">
        <v>516</v>
      </c>
      <c r="E138" s="298">
        <v>0</v>
      </c>
      <c r="F138" s="299">
        <v>2</v>
      </c>
      <c r="G138" s="299">
        <v>7</v>
      </c>
      <c r="H138" s="299">
        <v>9</v>
      </c>
      <c r="I138" s="299">
        <v>34</v>
      </c>
      <c r="J138" s="299">
        <v>11</v>
      </c>
      <c r="K138" s="299">
        <v>-1</v>
      </c>
      <c r="L138" s="299">
        <v>0.09</v>
      </c>
      <c r="M138" s="299">
        <v>1.94</v>
      </c>
      <c r="N138" s="299">
        <v>2.0299999999999998</v>
      </c>
      <c r="O138" s="299"/>
      <c r="P138" s="299" t="s">
        <v>498</v>
      </c>
      <c r="Q138" s="299">
        <v>1.6</v>
      </c>
      <c r="R138" s="299">
        <v>17.7</v>
      </c>
      <c r="S138" s="300">
        <v>89</v>
      </c>
      <c r="Y138" s="309"/>
    </row>
    <row r="139" spans="2:25" ht="15" customHeight="1">
      <c r="B139" s="456"/>
      <c r="C139" s="458"/>
      <c r="D139" s="297" t="s">
        <v>517</v>
      </c>
      <c r="E139" s="298">
        <v>0</v>
      </c>
      <c r="F139" s="299">
        <v>3</v>
      </c>
      <c r="G139" s="299">
        <v>9</v>
      </c>
      <c r="H139" s="299">
        <v>12</v>
      </c>
      <c r="I139" s="299">
        <v>30</v>
      </c>
      <c r="J139" s="299">
        <v>18</v>
      </c>
      <c r="K139" s="299">
        <v>5</v>
      </c>
      <c r="L139" s="299">
        <v>0.09</v>
      </c>
      <c r="M139" s="299">
        <v>1.94</v>
      </c>
      <c r="N139" s="299">
        <v>2.0299999999999998</v>
      </c>
      <c r="O139" s="299"/>
      <c r="P139" s="299" t="s">
        <v>493</v>
      </c>
      <c r="Q139" s="299">
        <v>1.4</v>
      </c>
      <c r="R139" s="299">
        <v>18.7</v>
      </c>
      <c r="S139" s="300">
        <v>87</v>
      </c>
      <c r="Y139" s="309"/>
    </row>
    <row r="140" spans="2:25" ht="15" customHeight="1">
      <c r="B140" s="456"/>
      <c r="C140" s="458"/>
      <c r="D140" s="297" t="s">
        <v>519</v>
      </c>
      <c r="E140" s="298">
        <v>0</v>
      </c>
      <c r="F140" s="299">
        <v>2</v>
      </c>
      <c r="G140" s="299">
        <v>8</v>
      </c>
      <c r="H140" s="299">
        <v>10</v>
      </c>
      <c r="I140" s="299">
        <v>32</v>
      </c>
      <c r="J140" s="299">
        <v>9</v>
      </c>
      <c r="K140" s="299">
        <v>6</v>
      </c>
      <c r="L140" s="299">
        <v>0.1</v>
      </c>
      <c r="M140" s="299">
        <v>1.94</v>
      </c>
      <c r="N140" s="299">
        <v>2.04</v>
      </c>
      <c r="O140" s="299"/>
      <c r="P140" s="299" t="s">
        <v>498</v>
      </c>
      <c r="Q140" s="299">
        <v>1.8</v>
      </c>
      <c r="R140" s="299">
        <v>19.8</v>
      </c>
      <c r="S140" s="300">
        <v>86</v>
      </c>
      <c r="Y140" s="309"/>
    </row>
    <row r="141" spans="2:25" ht="15" customHeight="1">
      <c r="B141" s="456"/>
      <c r="C141" s="458"/>
      <c r="D141" s="297" t="s">
        <v>520</v>
      </c>
      <c r="E141" s="298">
        <v>0</v>
      </c>
      <c r="F141" s="299">
        <v>2</v>
      </c>
      <c r="G141" s="299">
        <v>9</v>
      </c>
      <c r="H141" s="299">
        <v>11</v>
      </c>
      <c r="I141" s="299">
        <v>32</v>
      </c>
      <c r="J141" s="299">
        <v>19</v>
      </c>
      <c r="K141" s="299">
        <v>12</v>
      </c>
      <c r="L141" s="299">
        <v>0.1</v>
      </c>
      <c r="M141" s="299">
        <v>1.94</v>
      </c>
      <c r="N141" s="299">
        <v>2.04</v>
      </c>
      <c r="O141" s="299"/>
      <c r="P141" s="299" t="s">
        <v>493</v>
      </c>
      <c r="Q141" s="299">
        <v>1.8</v>
      </c>
      <c r="R141" s="299">
        <v>19.5</v>
      </c>
      <c r="S141" s="300">
        <v>90</v>
      </c>
      <c r="Y141" s="309"/>
    </row>
    <row r="142" spans="2:25" ht="15" customHeight="1">
      <c r="B142" s="456"/>
      <c r="C142" s="458"/>
      <c r="D142" s="297" t="s">
        <v>521</v>
      </c>
      <c r="E142" s="298">
        <v>0</v>
      </c>
      <c r="F142" s="299">
        <v>2</v>
      </c>
      <c r="G142" s="299">
        <v>11</v>
      </c>
      <c r="H142" s="299">
        <v>13</v>
      </c>
      <c r="I142" s="299">
        <v>28</v>
      </c>
      <c r="J142" s="299">
        <v>17</v>
      </c>
      <c r="K142" s="299">
        <v>7</v>
      </c>
      <c r="L142" s="299">
        <v>0.1</v>
      </c>
      <c r="M142" s="299">
        <v>1.96</v>
      </c>
      <c r="N142" s="299">
        <v>2.06</v>
      </c>
      <c r="O142" s="299"/>
      <c r="P142" s="299" t="s">
        <v>506</v>
      </c>
      <c r="Q142" s="299">
        <v>1.6</v>
      </c>
      <c r="R142" s="299">
        <v>19.7</v>
      </c>
      <c r="S142" s="300">
        <v>90</v>
      </c>
      <c r="Y142" s="309"/>
    </row>
    <row r="143" spans="2:25" ht="15" customHeight="1">
      <c r="B143" s="456"/>
      <c r="C143" s="458"/>
      <c r="D143" s="297" t="s">
        <v>522</v>
      </c>
      <c r="E143" s="298">
        <v>0</v>
      </c>
      <c r="F143" s="299">
        <v>3</v>
      </c>
      <c r="G143" s="299">
        <v>11</v>
      </c>
      <c r="H143" s="299">
        <v>14</v>
      </c>
      <c r="I143" s="299">
        <v>27</v>
      </c>
      <c r="J143" s="299">
        <v>15</v>
      </c>
      <c r="K143" s="299">
        <v>10</v>
      </c>
      <c r="L143" s="299">
        <v>0.12</v>
      </c>
      <c r="M143" s="299">
        <v>1.96</v>
      </c>
      <c r="N143" s="299">
        <v>2.08</v>
      </c>
      <c r="O143" s="299"/>
      <c r="P143" s="299" t="s">
        <v>498</v>
      </c>
      <c r="Q143" s="299">
        <v>1.2</v>
      </c>
      <c r="R143" s="299">
        <v>19.7</v>
      </c>
      <c r="S143" s="300">
        <v>89</v>
      </c>
      <c r="Y143" s="309"/>
    </row>
    <row r="144" spans="2:25" ht="15" customHeight="1">
      <c r="B144" s="456"/>
      <c r="C144" s="458"/>
      <c r="D144" s="297" t="s">
        <v>523</v>
      </c>
      <c r="E144" s="298">
        <v>0</v>
      </c>
      <c r="F144" s="299">
        <v>2</v>
      </c>
      <c r="G144" s="299">
        <v>11</v>
      </c>
      <c r="H144" s="299">
        <v>13</v>
      </c>
      <c r="I144" s="299">
        <v>26</v>
      </c>
      <c r="J144" s="299">
        <v>21</v>
      </c>
      <c r="K144" s="299">
        <v>14</v>
      </c>
      <c r="L144" s="299">
        <v>0.14000000000000001</v>
      </c>
      <c r="M144" s="299">
        <v>1.98</v>
      </c>
      <c r="N144" s="299">
        <v>2.12</v>
      </c>
      <c r="O144" s="299"/>
      <c r="P144" s="299" t="s">
        <v>498</v>
      </c>
      <c r="Q144" s="299">
        <v>1.8</v>
      </c>
      <c r="R144" s="299">
        <v>19.399999999999999</v>
      </c>
      <c r="S144" s="300">
        <v>89</v>
      </c>
      <c r="Y144" s="309"/>
    </row>
    <row r="145" spans="2:25" ht="15" customHeight="1">
      <c r="B145" s="456"/>
      <c r="C145" s="458"/>
      <c r="D145" s="297" t="s">
        <v>524</v>
      </c>
      <c r="E145" s="298">
        <v>0</v>
      </c>
      <c r="F145" s="299">
        <v>1</v>
      </c>
      <c r="G145" s="299">
        <v>9</v>
      </c>
      <c r="H145" s="299">
        <v>10</v>
      </c>
      <c r="I145" s="299">
        <v>22</v>
      </c>
      <c r="J145" s="299">
        <v>24</v>
      </c>
      <c r="K145" s="299">
        <v>10</v>
      </c>
      <c r="L145" s="299">
        <v>0.14000000000000001</v>
      </c>
      <c r="M145" s="299">
        <v>1.98</v>
      </c>
      <c r="N145" s="299">
        <v>2.12</v>
      </c>
      <c r="O145" s="299"/>
      <c r="P145" s="299" t="s">
        <v>498</v>
      </c>
      <c r="Q145" s="299">
        <v>1.3</v>
      </c>
      <c r="R145" s="299">
        <v>19</v>
      </c>
      <c r="S145" s="300">
        <v>85</v>
      </c>
      <c r="Y145" s="309"/>
    </row>
    <row r="146" spans="2:25" ht="15" customHeight="1">
      <c r="B146" s="456"/>
      <c r="C146" s="458"/>
      <c r="D146" s="297" t="s">
        <v>525</v>
      </c>
      <c r="E146" s="298">
        <v>0</v>
      </c>
      <c r="F146" s="299">
        <v>1</v>
      </c>
      <c r="G146" s="299">
        <v>9</v>
      </c>
      <c r="H146" s="299">
        <v>10</v>
      </c>
      <c r="I146" s="299">
        <v>22</v>
      </c>
      <c r="J146" s="299">
        <v>20</v>
      </c>
      <c r="K146" s="299">
        <v>8</v>
      </c>
      <c r="L146" s="299">
        <v>0.11</v>
      </c>
      <c r="M146" s="299">
        <v>1.99</v>
      </c>
      <c r="N146" s="299">
        <v>2.1</v>
      </c>
      <c r="O146" s="299"/>
      <c r="P146" s="299" t="s">
        <v>498</v>
      </c>
      <c r="Q146" s="299">
        <v>2.4</v>
      </c>
      <c r="R146" s="299">
        <v>19.100000000000001</v>
      </c>
      <c r="S146" s="300">
        <v>80</v>
      </c>
      <c r="Y146" s="309"/>
    </row>
    <row r="147" spans="2:25" ht="15" customHeight="1">
      <c r="B147" s="456"/>
      <c r="C147" s="458"/>
      <c r="D147" s="297" t="s">
        <v>526</v>
      </c>
      <c r="E147" s="298">
        <v>0</v>
      </c>
      <c r="F147" s="299">
        <v>0</v>
      </c>
      <c r="G147" s="299">
        <v>4</v>
      </c>
      <c r="H147" s="299">
        <v>4</v>
      </c>
      <c r="I147" s="299">
        <v>32</v>
      </c>
      <c r="J147" s="299">
        <v>18</v>
      </c>
      <c r="K147" s="299">
        <v>5</v>
      </c>
      <c r="L147" s="299">
        <v>0.1</v>
      </c>
      <c r="M147" s="299">
        <v>1.96</v>
      </c>
      <c r="N147" s="299">
        <v>2.06</v>
      </c>
      <c r="O147" s="299"/>
      <c r="P147" s="299" t="s">
        <v>498</v>
      </c>
      <c r="Q147" s="299">
        <v>2.9</v>
      </c>
      <c r="R147" s="299">
        <v>18.5</v>
      </c>
      <c r="S147" s="300">
        <v>75</v>
      </c>
      <c r="Y147" s="309"/>
    </row>
    <row r="148" spans="2:25" ht="15" customHeight="1">
      <c r="B148" s="456"/>
      <c r="C148" s="458"/>
      <c r="D148" s="297" t="s">
        <v>527</v>
      </c>
      <c r="E148" s="298">
        <v>0</v>
      </c>
      <c r="F148" s="299">
        <v>0</v>
      </c>
      <c r="G148" s="299">
        <v>3</v>
      </c>
      <c r="H148" s="299">
        <v>3</v>
      </c>
      <c r="I148" s="299">
        <v>38</v>
      </c>
      <c r="J148" s="299">
        <v>12</v>
      </c>
      <c r="K148" s="299">
        <v>5</v>
      </c>
      <c r="L148" s="299">
        <v>0.08</v>
      </c>
      <c r="M148" s="299">
        <v>1.91</v>
      </c>
      <c r="N148" s="299">
        <v>1.99</v>
      </c>
      <c r="O148" s="299"/>
      <c r="P148" s="299" t="s">
        <v>506</v>
      </c>
      <c r="Q148" s="299">
        <v>2.2000000000000002</v>
      </c>
      <c r="R148" s="299">
        <v>17.8</v>
      </c>
      <c r="S148" s="300">
        <v>79</v>
      </c>
      <c r="Y148" s="309"/>
    </row>
    <row r="149" spans="2:25" ht="15" customHeight="1">
      <c r="B149" s="456"/>
      <c r="C149" s="458"/>
      <c r="D149" s="297" t="s">
        <v>528</v>
      </c>
      <c r="E149" s="298">
        <v>0</v>
      </c>
      <c r="F149" s="299">
        <v>0</v>
      </c>
      <c r="G149" s="299">
        <v>3</v>
      </c>
      <c r="H149" s="299">
        <v>3</v>
      </c>
      <c r="I149" s="299">
        <v>41</v>
      </c>
      <c r="J149" s="299">
        <v>18</v>
      </c>
      <c r="K149" s="299">
        <v>6</v>
      </c>
      <c r="L149" s="299">
        <v>0.08</v>
      </c>
      <c r="M149" s="299">
        <v>1.9</v>
      </c>
      <c r="N149" s="299">
        <v>1.98</v>
      </c>
      <c r="O149" s="299"/>
      <c r="P149" s="299" t="s">
        <v>506</v>
      </c>
      <c r="Q149" s="299">
        <v>2.7</v>
      </c>
      <c r="R149" s="299">
        <v>17</v>
      </c>
      <c r="S149" s="300">
        <v>83</v>
      </c>
      <c r="Y149" s="309"/>
    </row>
    <row r="150" spans="2:25" ht="15" customHeight="1">
      <c r="B150" s="456"/>
      <c r="C150" s="459"/>
      <c r="D150" s="297" t="s">
        <v>529</v>
      </c>
      <c r="E150" s="298">
        <v>0</v>
      </c>
      <c r="F150" s="299">
        <v>0</v>
      </c>
      <c r="G150" s="299">
        <v>2</v>
      </c>
      <c r="H150" s="299">
        <v>2</v>
      </c>
      <c r="I150" s="299">
        <v>42</v>
      </c>
      <c r="J150" s="299">
        <v>10</v>
      </c>
      <c r="K150" s="299">
        <v>7</v>
      </c>
      <c r="L150" s="299">
        <v>7.0000000000000007E-2</v>
      </c>
      <c r="M150" s="299">
        <v>1.9</v>
      </c>
      <c r="N150" s="299">
        <v>1.97</v>
      </c>
      <c r="O150" s="299"/>
      <c r="P150" s="299" t="s">
        <v>506</v>
      </c>
      <c r="Q150" s="299">
        <v>1.7</v>
      </c>
      <c r="R150" s="299">
        <v>16.3</v>
      </c>
      <c r="S150" s="300">
        <v>90</v>
      </c>
      <c r="Y150" s="309"/>
    </row>
    <row r="151" spans="2:25" ht="15" customHeight="1">
      <c r="B151" s="456"/>
      <c r="C151" s="457">
        <v>42502</v>
      </c>
      <c r="D151" s="297" t="s">
        <v>492</v>
      </c>
      <c r="E151" s="298">
        <v>0</v>
      </c>
      <c r="F151" s="299">
        <v>0</v>
      </c>
      <c r="G151" s="299">
        <v>2</v>
      </c>
      <c r="H151" s="299">
        <v>2</v>
      </c>
      <c r="I151" s="299">
        <v>42</v>
      </c>
      <c r="J151" s="299">
        <v>10</v>
      </c>
      <c r="K151" s="299">
        <v>2</v>
      </c>
      <c r="L151" s="299">
        <v>0.06</v>
      </c>
      <c r="M151" s="299">
        <v>1.9</v>
      </c>
      <c r="N151" s="299">
        <v>1.96</v>
      </c>
      <c r="O151" s="299"/>
      <c r="P151" s="299" t="s">
        <v>506</v>
      </c>
      <c r="Q151" s="299">
        <v>1.2</v>
      </c>
      <c r="R151" s="299">
        <v>15.3</v>
      </c>
      <c r="S151" s="300">
        <v>93</v>
      </c>
      <c r="Y151" s="309"/>
    </row>
    <row r="152" spans="2:25" ht="15" customHeight="1">
      <c r="B152" s="456"/>
      <c r="C152" s="458"/>
      <c r="D152" s="297" t="s">
        <v>495</v>
      </c>
      <c r="E152" s="298">
        <v>0</v>
      </c>
      <c r="F152" s="299">
        <v>0</v>
      </c>
      <c r="G152" s="299">
        <v>2</v>
      </c>
      <c r="H152" s="299">
        <v>2</v>
      </c>
      <c r="I152" s="299">
        <v>41</v>
      </c>
      <c r="J152" s="299">
        <v>7</v>
      </c>
      <c r="K152" s="299">
        <v>4</v>
      </c>
      <c r="L152" s="299">
        <v>7.0000000000000007E-2</v>
      </c>
      <c r="M152" s="299">
        <v>1.9</v>
      </c>
      <c r="N152" s="299">
        <v>1.97</v>
      </c>
      <c r="O152" s="299"/>
      <c r="P152" s="299" t="s">
        <v>506</v>
      </c>
      <c r="Q152" s="299">
        <v>0.6</v>
      </c>
      <c r="R152" s="299">
        <v>14</v>
      </c>
      <c r="S152" s="300">
        <v>94</v>
      </c>
      <c r="Y152" s="309"/>
    </row>
    <row r="153" spans="2:25" ht="15" customHeight="1">
      <c r="B153" s="456"/>
      <c r="C153" s="458"/>
      <c r="D153" s="297" t="s">
        <v>497</v>
      </c>
      <c r="E153" s="298">
        <v>0</v>
      </c>
      <c r="F153" s="299">
        <v>0</v>
      </c>
      <c r="G153" s="299">
        <v>3</v>
      </c>
      <c r="H153" s="299">
        <v>3</v>
      </c>
      <c r="I153" s="299">
        <v>34</v>
      </c>
      <c r="J153" s="299">
        <v>17</v>
      </c>
      <c r="K153" s="299">
        <v>6</v>
      </c>
      <c r="L153" s="299">
        <v>0.1</v>
      </c>
      <c r="M153" s="299">
        <v>1.92</v>
      </c>
      <c r="N153" s="299">
        <v>2.02</v>
      </c>
      <c r="O153" s="299"/>
      <c r="P153" s="299" t="s">
        <v>498</v>
      </c>
      <c r="Q153" s="299">
        <v>0.9</v>
      </c>
      <c r="R153" s="299">
        <v>13.5</v>
      </c>
      <c r="S153" s="300">
        <v>94</v>
      </c>
      <c r="Y153" s="309"/>
    </row>
    <row r="154" spans="2:25" ht="15" customHeight="1">
      <c r="B154" s="456"/>
      <c r="C154" s="458"/>
      <c r="D154" s="297" t="s">
        <v>500</v>
      </c>
      <c r="E154" s="298">
        <v>0</v>
      </c>
      <c r="F154" s="299">
        <v>0</v>
      </c>
      <c r="G154" s="299">
        <v>4</v>
      </c>
      <c r="H154" s="299">
        <v>4</v>
      </c>
      <c r="I154" s="299">
        <v>31</v>
      </c>
      <c r="J154" s="299">
        <v>9</v>
      </c>
      <c r="K154" s="299">
        <v>1</v>
      </c>
      <c r="L154" s="299">
        <v>0.08</v>
      </c>
      <c r="M154" s="299">
        <v>1.98</v>
      </c>
      <c r="N154" s="299">
        <v>2.06</v>
      </c>
      <c r="O154" s="299"/>
      <c r="P154" s="299" t="s">
        <v>535</v>
      </c>
      <c r="Q154" s="299">
        <v>0.5</v>
      </c>
      <c r="R154" s="299">
        <v>12.1</v>
      </c>
      <c r="S154" s="300">
        <v>94</v>
      </c>
      <c r="Y154" s="309"/>
    </row>
    <row r="155" spans="2:25" ht="15" customHeight="1">
      <c r="B155" s="456"/>
      <c r="C155" s="458"/>
      <c r="D155" s="297" t="s">
        <v>503</v>
      </c>
      <c r="E155" s="298">
        <v>0</v>
      </c>
      <c r="F155" s="299">
        <v>1</v>
      </c>
      <c r="G155" s="299">
        <v>8</v>
      </c>
      <c r="H155" s="299">
        <v>9</v>
      </c>
      <c r="I155" s="299">
        <v>25</v>
      </c>
      <c r="J155" s="299">
        <v>10</v>
      </c>
      <c r="K155" s="299">
        <v>1</v>
      </c>
      <c r="L155" s="299">
        <v>0.1</v>
      </c>
      <c r="M155" s="299">
        <v>1.97</v>
      </c>
      <c r="N155" s="299">
        <v>2.0699999999999998</v>
      </c>
      <c r="O155" s="299"/>
      <c r="P155" s="299" t="s">
        <v>493</v>
      </c>
      <c r="Q155" s="299">
        <v>0.5</v>
      </c>
      <c r="R155" s="299">
        <v>11.7</v>
      </c>
      <c r="S155" s="300">
        <v>94</v>
      </c>
      <c r="Y155" s="309"/>
    </row>
    <row r="156" spans="2:25" ht="15" customHeight="1">
      <c r="B156" s="456"/>
      <c r="C156" s="458"/>
      <c r="D156" s="297" t="s">
        <v>505</v>
      </c>
      <c r="E156" s="298">
        <v>0</v>
      </c>
      <c r="F156" s="299">
        <v>1</v>
      </c>
      <c r="G156" s="299">
        <v>7</v>
      </c>
      <c r="H156" s="299">
        <v>8</v>
      </c>
      <c r="I156" s="299">
        <v>28</v>
      </c>
      <c r="J156" s="299">
        <v>10</v>
      </c>
      <c r="K156" s="299">
        <v>2</v>
      </c>
      <c r="L156" s="299">
        <v>0.09</v>
      </c>
      <c r="M156" s="299">
        <v>1.94</v>
      </c>
      <c r="N156" s="299">
        <v>2.0299999999999998</v>
      </c>
      <c r="O156" s="299"/>
      <c r="P156" s="299" t="s">
        <v>506</v>
      </c>
      <c r="Q156" s="299">
        <v>1.3</v>
      </c>
      <c r="R156" s="299">
        <v>14.7</v>
      </c>
      <c r="S156" s="300">
        <v>87</v>
      </c>
      <c r="Y156" s="309"/>
    </row>
    <row r="157" spans="2:25" ht="15" customHeight="1">
      <c r="B157" s="456"/>
      <c r="C157" s="458"/>
      <c r="D157" s="297" t="s">
        <v>508</v>
      </c>
      <c r="E157" s="298">
        <v>0</v>
      </c>
      <c r="F157" s="299">
        <v>2</v>
      </c>
      <c r="G157" s="299">
        <v>7</v>
      </c>
      <c r="H157" s="299">
        <v>9</v>
      </c>
      <c r="I157" s="299">
        <v>34</v>
      </c>
      <c r="J157" s="299">
        <v>10</v>
      </c>
      <c r="K157" s="299">
        <v>3</v>
      </c>
      <c r="L157" s="299">
        <v>0.08</v>
      </c>
      <c r="M157" s="299">
        <v>1.93</v>
      </c>
      <c r="N157" s="299">
        <v>2.0099999999999998</v>
      </c>
      <c r="O157" s="299"/>
      <c r="P157" s="299" t="s">
        <v>498</v>
      </c>
      <c r="Q157" s="299">
        <v>1.7</v>
      </c>
      <c r="R157" s="299">
        <v>16.899999999999999</v>
      </c>
      <c r="S157" s="300">
        <v>75</v>
      </c>
      <c r="Y157" s="309"/>
    </row>
    <row r="158" spans="2:25" ht="15" customHeight="1">
      <c r="B158" s="456"/>
      <c r="C158" s="458"/>
      <c r="D158" s="297" t="s">
        <v>510</v>
      </c>
      <c r="E158" s="298">
        <v>0</v>
      </c>
      <c r="F158" s="299">
        <v>0</v>
      </c>
      <c r="G158" s="299">
        <v>4</v>
      </c>
      <c r="H158" s="299">
        <v>4</v>
      </c>
      <c r="I158" s="299">
        <v>46</v>
      </c>
      <c r="J158" s="299">
        <v>6</v>
      </c>
      <c r="K158" s="299">
        <v>-1</v>
      </c>
      <c r="L158" s="299">
        <v>0.09</v>
      </c>
      <c r="M158" s="299">
        <v>1.92</v>
      </c>
      <c r="N158" s="299">
        <v>2.0099999999999998</v>
      </c>
      <c r="O158" s="299"/>
      <c r="P158" s="299" t="s">
        <v>531</v>
      </c>
      <c r="Q158" s="299">
        <v>2.5</v>
      </c>
      <c r="R158" s="299">
        <v>18.600000000000001</v>
      </c>
      <c r="S158" s="300">
        <v>66</v>
      </c>
      <c r="Y158" s="309"/>
    </row>
    <row r="159" spans="2:25" ht="15" customHeight="1">
      <c r="B159" s="456"/>
      <c r="C159" s="458"/>
      <c r="D159" s="297" t="s">
        <v>511</v>
      </c>
      <c r="E159" s="298">
        <v>0</v>
      </c>
      <c r="F159" s="299">
        <v>0</v>
      </c>
      <c r="G159" s="299">
        <v>4</v>
      </c>
      <c r="H159" s="299">
        <v>4</v>
      </c>
      <c r="I159" s="299">
        <v>51</v>
      </c>
      <c r="J159" s="299">
        <v>6</v>
      </c>
      <c r="K159" s="299">
        <v>2</v>
      </c>
      <c r="L159" s="299">
        <v>0.06</v>
      </c>
      <c r="M159" s="299">
        <v>1.91</v>
      </c>
      <c r="N159" s="299">
        <v>1.97</v>
      </c>
      <c r="O159" s="299"/>
      <c r="P159" s="299" t="s">
        <v>498</v>
      </c>
      <c r="Q159" s="299">
        <v>2.4</v>
      </c>
      <c r="R159" s="299">
        <v>20.2</v>
      </c>
      <c r="S159" s="300">
        <v>52</v>
      </c>
      <c r="Y159" s="309"/>
    </row>
    <row r="160" spans="2:25" ht="15" customHeight="1" thickBot="1">
      <c r="B160" s="456"/>
      <c r="C160" s="458"/>
      <c r="D160" s="310" t="s">
        <v>512</v>
      </c>
      <c r="E160" s="311" t="s">
        <v>501</v>
      </c>
      <c r="F160" s="304" t="s">
        <v>501</v>
      </c>
      <c r="G160" s="304" t="s">
        <v>501</v>
      </c>
      <c r="H160" s="304" t="s">
        <v>501</v>
      </c>
      <c r="I160" s="304" t="s">
        <v>501</v>
      </c>
      <c r="J160" s="304">
        <v>5</v>
      </c>
      <c r="K160" s="304">
        <v>1</v>
      </c>
      <c r="L160" s="304" t="s">
        <v>501</v>
      </c>
      <c r="M160" s="304" t="s">
        <v>501</v>
      </c>
      <c r="N160" s="304" t="s">
        <v>501</v>
      </c>
      <c r="O160" s="304"/>
      <c r="P160" s="304" t="s">
        <v>493</v>
      </c>
      <c r="Q160" s="304">
        <v>1.6</v>
      </c>
      <c r="R160" s="304"/>
      <c r="S160" s="305">
        <v>45</v>
      </c>
      <c r="Y160" s="309"/>
    </row>
    <row r="161" spans="2:25" ht="15" customHeight="1">
      <c r="B161" s="456" t="s">
        <v>537</v>
      </c>
      <c r="C161" s="458"/>
      <c r="D161" s="293" t="s">
        <v>514</v>
      </c>
      <c r="E161" s="294">
        <v>1</v>
      </c>
      <c r="F161" s="295" t="s">
        <v>501</v>
      </c>
      <c r="G161" s="295" t="s">
        <v>501</v>
      </c>
      <c r="H161" s="295" t="s">
        <v>501</v>
      </c>
      <c r="I161" s="295" t="s">
        <v>501</v>
      </c>
      <c r="J161" s="295">
        <v>13</v>
      </c>
      <c r="K161" s="295">
        <v>-2</v>
      </c>
      <c r="L161" s="295" t="s">
        <v>501</v>
      </c>
      <c r="M161" s="295" t="s">
        <v>501</v>
      </c>
      <c r="N161" s="295" t="s">
        <v>501</v>
      </c>
      <c r="O161" s="295"/>
      <c r="P161" s="295" t="s">
        <v>533</v>
      </c>
      <c r="Q161" s="295">
        <v>2.7</v>
      </c>
      <c r="R161" s="295">
        <v>23.1</v>
      </c>
      <c r="S161" s="296">
        <v>43</v>
      </c>
      <c r="Y161" s="309"/>
    </row>
    <row r="162" spans="2:25" ht="15" customHeight="1">
      <c r="B162" s="456"/>
      <c r="C162" s="458"/>
      <c r="D162" s="297" t="s">
        <v>516</v>
      </c>
      <c r="E162" s="298">
        <v>1</v>
      </c>
      <c r="F162" s="299">
        <v>0</v>
      </c>
      <c r="G162" s="299">
        <v>4</v>
      </c>
      <c r="H162" s="299">
        <v>4</v>
      </c>
      <c r="I162" s="299">
        <v>56</v>
      </c>
      <c r="J162" s="299">
        <v>9</v>
      </c>
      <c r="K162" s="299">
        <v>-3</v>
      </c>
      <c r="L162" s="299">
        <v>0.11</v>
      </c>
      <c r="M162" s="299">
        <v>1.89</v>
      </c>
      <c r="N162" s="299">
        <v>2</v>
      </c>
      <c r="O162" s="299"/>
      <c r="P162" s="299" t="s">
        <v>518</v>
      </c>
      <c r="Q162" s="299">
        <v>2.9</v>
      </c>
      <c r="R162" s="299">
        <v>23.7</v>
      </c>
      <c r="S162" s="300">
        <v>40</v>
      </c>
      <c r="Y162" s="309"/>
    </row>
    <row r="163" spans="2:25" ht="15" customHeight="1">
      <c r="B163" s="456"/>
      <c r="C163" s="458"/>
      <c r="D163" s="297" t="s">
        <v>517</v>
      </c>
      <c r="E163" s="298">
        <v>0</v>
      </c>
      <c r="F163" s="299">
        <v>0</v>
      </c>
      <c r="G163" s="299">
        <v>2</v>
      </c>
      <c r="H163" s="299">
        <v>2</v>
      </c>
      <c r="I163" s="299">
        <v>58</v>
      </c>
      <c r="J163" s="299">
        <v>11</v>
      </c>
      <c r="K163" s="299">
        <v>7</v>
      </c>
      <c r="L163" s="299">
        <v>0.1</v>
      </c>
      <c r="M163" s="299">
        <v>1.88</v>
      </c>
      <c r="N163" s="299">
        <v>1.98</v>
      </c>
      <c r="O163" s="299"/>
      <c r="P163" s="299" t="s">
        <v>515</v>
      </c>
      <c r="Q163" s="299">
        <v>1.6</v>
      </c>
      <c r="R163" s="299">
        <v>24.5</v>
      </c>
      <c r="S163" s="300">
        <v>38</v>
      </c>
      <c r="Y163" s="309"/>
    </row>
    <row r="164" spans="2:25" ht="15" customHeight="1">
      <c r="B164" s="456"/>
      <c r="C164" s="458"/>
      <c r="D164" s="297" t="s">
        <v>519</v>
      </c>
      <c r="E164" s="298">
        <v>0</v>
      </c>
      <c r="F164" s="299">
        <v>0</v>
      </c>
      <c r="G164" s="299">
        <v>2</v>
      </c>
      <c r="H164" s="299">
        <v>2</v>
      </c>
      <c r="I164" s="299">
        <v>62</v>
      </c>
      <c r="J164" s="299">
        <v>14</v>
      </c>
      <c r="K164" s="299" t="s">
        <v>501</v>
      </c>
      <c r="L164" s="299">
        <v>0.09</v>
      </c>
      <c r="M164" s="299">
        <v>1.87</v>
      </c>
      <c r="N164" s="299">
        <v>1.96</v>
      </c>
      <c r="O164" s="299"/>
      <c r="P164" s="299" t="s">
        <v>538</v>
      </c>
      <c r="Q164" s="299">
        <v>1.7</v>
      </c>
      <c r="R164" s="299">
        <v>25.2</v>
      </c>
      <c r="S164" s="300">
        <v>35</v>
      </c>
      <c r="Y164" s="309"/>
    </row>
    <row r="165" spans="2:25" ht="15" customHeight="1">
      <c r="B165" s="456"/>
      <c r="C165" s="458"/>
      <c r="D165" s="297" t="s">
        <v>520</v>
      </c>
      <c r="E165" s="298">
        <v>0</v>
      </c>
      <c r="F165" s="299">
        <v>0</v>
      </c>
      <c r="G165" s="299">
        <v>3</v>
      </c>
      <c r="H165" s="299">
        <v>3</v>
      </c>
      <c r="I165" s="299">
        <v>63</v>
      </c>
      <c r="J165" s="299">
        <v>9</v>
      </c>
      <c r="K165" s="299">
        <v>9</v>
      </c>
      <c r="L165" s="299">
        <v>0.09</v>
      </c>
      <c r="M165" s="299">
        <v>1.87</v>
      </c>
      <c r="N165" s="299">
        <v>1.96</v>
      </c>
      <c r="O165" s="299"/>
      <c r="P165" s="299" t="s">
        <v>535</v>
      </c>
      <c r="Q165" s="299">
        <v>0.9</v>
      </c>
      <c r="R165" s="299">
        <v>25.9</v>
      </c>
      <c r="S165" s="300">
        <v>34</v>
      </c>
      <c r="Y165" s="309"/>
    </row>
    <row r="166" spans="2:25" ht="15" customHeight="1">
      <c r="B166" s="456"/>
      <c r="C166" s="458"/>
      <c r="D166" s="297" t="s">
        <v>521</v>
      </c>
      <c r="E166" s="298">
        <v>0</v>
      </c>
      <c r="F166" s="299">
        <v>0</v>
      </c>
      <c r="G166" s="299">
        <v>3</v>
      </c>
      <c r="H166" s="299">
        <v>3</v>
      </c>
      <c r="I166" s="299">
        <v>64</v>
      </c>
      <c r="J166" s="299">
        <v>6</v>
      </c>
      <c r="K166" s="299">
        <v>3</v>
      </c>
      <c r="L166" s="299">
        <v>0.09</v>
      </c>
      <c r="M166" s="299">
        <v>1.87</v>
      </c>
      <c r="N166" s="299">
        <v>1.96</v>
      </c>
      <c r="O166" s="299"/>
      <c r="P166" s="299" t="s">
        <v>535</v>
      </c>
      <c r="Q166" s="299">
        <v>1.3</v>
      </c>
      <c r="R166" s="299">
        <v>26</v>
      </c>
      <c r="S166" s="300">
        <v>35</v>
      </c>
      <c r="Y166" s="309"/>
    </row>
    <row r="167" spans="2:25" ht="15" customHeight="1">
      <c r="B167" s="456"/>
      <c r="C167" s="458"/>
      <c r="D167" s="297" t="s">
        <v>522</v>
      </c>
      <c r="E167" s="298">
        <v>0</v>
      </c>
      <c r="F167" s="299">
        <v>0</v>
      </c>
      <c r="G167" s="299">
        <v>3</v>
      </c>
      <c r="H167" s="299">
        <v>3</v>
      </c>
      <c r="I167" s="299">
        <v>63</v>
      </c>
      <c r="J167" s="299">
        <v>11</v>
      </c>
      <c r="K167" s="299">
        <v>3</v>
      </c>
      <c r="L167" s="299">
        <v>0.1</v>
      </c>
      <c r="M167" s="299">
        <v>1.88</v>
      </c>
      <c r="N167" s="299">
        <v>1.98</v>
      </c>
      <c r="O167" s="299"/>
      <c r="P167" s="299" t="s">
        <v>534</v>
      </c>
      <c r="Q167" s="299">
        <v>3.3</v>
      </c>
      <c r="R167" s="299">
        <v>25.5</v>
      </c>
      <c r="S167" s="300">
        <v>29</v>
      </c>
      <c r="Y167" s="309"/>
    </row>
    <row r="168" spans="2:25" ht="15" customHeight="1">
      <c r="B168" s="456"/>
      <c r="C168" s="458"/>
      <c r="D168" s="297" t="s">
        <v>523</v>
      </c>
      <c r="E168" s="298">
        <v>2</v>
      </c>
      <c r="F168" s="299">
        <v>0</v>
      </c>
      <c r="G168" s="299">
        <v>7</v>
      </c>
      <c r="H168" s="299">
        <v>7</v>
      </c>
      <c r="I168" s="299">
        <v>60</v>
      </c>
      <c r="J168" s="299">
        <v>14</v>
      </c>
      <c r="K168" s="299">
        <v>15</v>
      </c>
      <c r="L168" s="299">
        <v>0.12</v>
      </c>
      <c r="M168" s="299">
        <v>1.89</v>
      </c>
      <c r="N168" s="299">
        <v>2.0099999999999998</v>
      </c>
      <c r="O168" s="299"/>
      <c r="P168" s="299" t="s">
        <v>531</v>
      </c>
      <c r="Q168" s="299">
        <v>2.1</v>
      </c>
      <c r="R168" s="299">
        <v>20.100000000000001</v>
      </c>
      <c r="S168" s="300">
        <v>56</v>
      </c>
      <c r="Y168" s="309"/>
    </row>
    <row r="169" spans="2:25" ht="15" customHeight="1">
      <c r="B169" s="456"/>
      <c r="C169" s="458"/>
      <c r="D169" s="297" t="s">
        <v>524</v>
      </c>
      <c r="E169" s="298">
        <v>1</v>
      </c>
      <c r="F169" s="299">
        <v>0</v>
      </c>
      <c r="G169" s="299">
        <v>7</v>
      </c>
      <c r="H169" s="299">
        <v>7</v>
      </c>
      <c r="I169" s="299">
        <v>49</v>
      </c>
      <c r="J169" s="299">
        <v>15</v>
      </c>
      <c r="K169" s="299">
        <v>4</v>
      </c>
      <c r="L169" s="299">
        <v>0.11</v>
      </c>
      <c r="M169" s="299">
        <v>1.88</v>
      </c>
      <c r="N169" s="299">
        <v>1.99</v>
      </c>
      <c r="O169" s="299"/>
      <c r="P169" s="299" t="s">
        <v>530</v>
      </c>
      <c r="Q169" s="299">
        <v>1.7</v>
      </c>
      <c r="R169" s="299">
        <v>17.8</v>
      </c>
      <c r="S169" s="300">
        <v>58</v>
      </c>
      <c r="Y169" s="309"/>
    </row>
    <row r="170" spans="2:25" ht="15" customHeight="1">
      <c r="B170" s="456"/>
      <c r="C170" s="458"/>
      <c r="D170" s="297" t="s">
        <v>525</v>
      </c>
      <c r="E170" s="298">
        <v>1</v>
      </c>
      <c r="F170" s="299">
        <v>0</v>
      </c>
      <c r="G170" s="299">
        <v>5</v>
      </c>
      <c r="H170" s="299">
        <v>5</v>
      </c>
      <c r="I170" s="299">
        <v>49</v>
      </c>
      <c r="J170" s="299">
        <v>7</v>
      </c>
      <c r="K170" s="299">
        <v>8</v>
      </c>
      <c r="L170" s="299">
        <v>0.1</v>
      </c>
      <c r="M170" s="299">
        <v>1.89</v>
      </c>
      <c r="N170" s="299">
        <v>1.99</v>
      </c>
      <c r="O170" s="299"/>
      <c r="P170" s="299" t="s">
        <v>538</v>
      </c>
      <c r="Q170" s="299">
        <v>1.2</v>
      </c>
      <c r="R170" s="299">
        <v>16.600000000000001</v>
      </c>
      <c r="S170" s="300">
        <v>62</v>
      </c>
      <c r="Y170" s="309"/>
    </row>
    <row r="171" spans="2:25" ht="15" customHeight="1">
      <c r="B171" s="456"/>
      <c r="C171" s="458"/>
      <c r="D171" s="297" t="s">
        <v>526</v>
      </c>
      <c r="E171" s="298">
        <v>1</v>
      </c>
      <c r="F171" s="299">
        <v>0</v>
      </c>
      <c r="G171" s="299">
        <v>5</v>
      </c>
      <c r="H171" s="299">
        <v>5</v>
      </c>
      <c r="I171" s="299">
        <v>45</v>
      </c>
      <c r="J171" s="299">
        <v>11</v>
      </c>
      <c r="K171" s="299">
        <v>3</v>
      </c>
      <c r="L171" s="299">
        <v>0.1</v>
      </c>
      <c r="M171" s="299">
        <v>1.89</v>
      </c>
      <c r="N171" s="299">
        <v>1.99</v>
      </c>
      <c r="O171" s="299"/>
      <c r="P171" s="299" t="s">
        <v>506</v>
      </c>
      <c r="Q171" s="299">
        <v>1.3</v>
      </c>
      <c r="R171" s="299">
        <v>15.7</v>
      </c>
      <c r="S171" s="300">
        <v>66</v>
      </c>
      <c r="Y171" s="309"/>
    </row>
    <row r="172" spans="2:25" ht="15" customHeight="1">
      <c r="B172" s="456"/>
      <c r="C172" s="458"/>
      <c r="D172" s="297" t="s">
        <v>527</v>
      </c>
      <c r="E172" s="298">
        <v>1</v>
      </c>
      <c r="F172" s="299">
        <v>0</v>
      </c>
      <c r="G172" s="299">
        <v>6</v>
      </c>
      <c r="H172" s="299">
        <v>6</v>
      </c>
      <c r="I172" s="299">
        <v>41</v>
      </c>
      <c r="J172" s="299">
        <v>7</v>
      </c>
      <c r="K172" s="299">
        <v>3</v>
      </c>
      <c r="L172" s="299">
        <v>0.09</v>
      </c>
      <c r="M172" s="299">
        <v>1.89</v>
      </c>
      <c r="N172" s="299">
        <v>1.98</v>
      </c>
      <c r="O172" s="299"/>
      <c r="P172" s="299" t="s">
        <v>530</v>
      </c>
      <c r="Q172" s="299">
        <v>1.5</v>
      </c>
      <c r="R172" s="299">
        <v>15.5</v>
      </c>
      <c r="S172" s="300">
        <v>70</v>
      </c>
      <c r="Y172" s="309"/>
    </row>
    <row r="173" spans="2:25" ht="15" customHeight="1">
      <c r="B173" s="456"/>
      <c r="C173" s="458"/>
      <c r="D173" s="297" t="s">
        <v>528</v>
      </c>
      <c r="E173" s="298">
        <v>1</v>
      </c>
      <c r="F173" s="299">
        <v>0</v>
      </c>
      <c r="G173" s="299">
        <v>5</v>
      </c>
      <c r="H173" s="299">
        <v>5</v>
      </c>
      <c r="I173" s="299">
        <v>41</v>
      </c>
      <c r="J173" s="299">
        <v>10</v>
      </c>
      <c r="K173" s="299">
        <v>8</v>
      </c>
      <c r="L173" s="299">
        <v>0.11</v>
      </c>
      <c r="M173" s="299">
        <v>1.88</v>
      </c>
      <c r="N173" s="299">
        <v>1.99</v>
      </c>
      <c r="O173" s="299"/>
      <c r="P173" s="299" t="s">
        <v>518</v>
      </c>
      <c r="Q173" s="299">
        <v>1</v>
      </c>
      <c r="R173" s="299">
        <v>14.3</v>
      </c>
      <c r="S173" s="300">
        <v>72</v>
      </c>
      <c r="Y173" s="309"/>
    </row>
    <row r="174" spans="2:25" ht="15" customHeight="1">
      <c r="B174" s="456"/>
      <c r="C174" s="459"/>
      <c r="D174" s="297" t="s">
        <v>529</v>
      </c>
      <c r="E174" s="298">
        <v>1</v>
      </c>
      <c r="F174" s="299">
        <v>0</v>
      </c>
      <c r="G174" s="299">
        <v>6</v>
      </c>
      <c r="H174" s="299">
        <v>6</v>
      </c>
      <c r="I174" s="299">
        <v>36</v>
      </c>
      <c r="J174" s="299">
        <v>13</v>
      </c>
      <c r="K174" s="299">
        <v>6</v>
      </c>
      <c r="L174" s="299">
        <v>0.12</v>
      </c>
      <c r="M174" s="299">
        <v>1.92</v>
      </c>
      <c r="N174" s="299">
        <v>2.04</v>
      </c>
      <c r="O174" s="299"/>
      <c r="P174" s="299" t="s">
        <v>493</v>
      </c>
      <c r="Q174" s="299">
        <v>0.6</v>
      </c>
      <c r="R174" s="299">
        <v>14.1</v>
      </c>
      <c r="S174" s="300">
        <v>77</v>
      </c>
      <c r="Y174" s="309"/>
    </row>
    <row r="175" spans="2:25" ht="15" customHeight="1">
      <c r="B175" s="456"/>
      <c r="C175" s="457">
        <v>42503</v>
      </c>
      <c r="D175" s="297" t="s">
        <v>492</v>
      </c>
      <c r="E175" s="298">
        <v>1</v>
      </c>
      <c r="F175" s="299">
        <v>0</v>
      </c>
      <c r="G175" s="299">
        <v>7</v>
      </c>
      <c r="H175" s="299">
        <v>7</v>
      </c>
      <c r="I175" s="299">
        <v>26</v>
      </c>
      <c r="J175" s="299">
        <v>8</v>
      </c>
      <c r="K175" s="299">
        <v>5</v>
      </c>
      <c r="L175" s="299">
        <v>0.13</v>
      </c>
      <c r="M175" s="299">
        <v>1.94</v>
      </c>
      <c r="N175" s="299">
        <v>2.0699999999999998</v>
      </c>
      <c r="O175" s="299"/>
      <c r="P175" s="299" t="s">
        <v>493</v>
      </c>
      <c r="Q175" s="299">
        <v>0.9</v>
      </c>
      <c r="R175" s="299">
        <v>13.2</v>
      </c>
      <c r="S175" s="300">
        <v>80</v>
      </c>
      <c r="Y175" s="309"/>
    </row>
    <row r="176" spans="2:25" ht="15" customHeight="1">
      <c r="B176" s="456"/>
      <c r="C176" s="458"/>
      <c r="D176" s="297" t="s">
        <v>495</v>
      </c>
      <c r="E176" s="298">
        <v>0</v>
      </c>
      <c r="F176" s="299">
        <v>0</v>
      </c>
      <c r="G176" s="299">
        <v>6</v>
      </c>
      <c r="H176" s="299">
        <v>6</v>
      </c>
      <c r="I176" s="299">
        <v>23</v>
      </c>
      <c r="J176" s="299">
        <v>12</v>
      </c>
      <c r="K176" s="299">
        <v>13</v>
      </c>
      <c r="L176" s="299">
        <v>0.1</v>
      </c>
      <c r="M176" s="299">
        <v>1.98</v>
      </c>
      <c r="N176" s="299">
        <v>2.08</v>
      </c>
      <c r="O176" s="299"/>
      <c r="P176" s="299" t="s">
        <v>493</v>
      </c>
      <c r="Q176" s="299">
        <v>1.6</v>
      </c>
      <c r="R176" s="299">
        <v>13.1</v>
      </c>
      <c r="S176" s="300">
        <v>82</v>
      </c>
      <c r="Y176" s="309"/>
    </row>
    <row r="177" spans="2:25" ht="15" customHeight="1">
      <c r="B177" s="456"/>
      <c r="C177" s="458"/>
      <c r="D177" s="297" t="s">
        <v>497</v>
      </c>
      <c r="E177" s="298">
        <v>0</v>
      </c>
      <c r="F177" s="299">
        <v>0</v>
      </c>
      <c r="G177" s="299">
        <v>5</v>
      </c>
      <c r="H177" s="299">
        <v>5</v>
      </c>
      <c r="I177" s="299">
        <v>21</v>
      </c>
      <c r="J177" s="299">
        <v>14</v>
      </c>
      <c r="K177" s="299">
        <v>3</v>
      </c>
      <c r="L177" s="299">
        <v>0.12</v>
      </c>
      <c r="M177" s="299">
        <v>2.04</v>
      </c>
      <c r="N177" s="299">
        <v>2.16</v>
      </c>
      <c r="O177" s="299"/>
      <c r="P177" s="299" t="s">
        <v>498</v>
      </c>
      <c r="Q177" s="299">
        <v>1.4</v>
      </c>
      <c r="R177" s="299">
        <v>12.2</v>
      </c>
      <c r="S177" s="300">
        <v>84</v>
      </c>
      <c r="Y177" s="309"/>
    </row>
    <row r="178" spans="2:25" ht="15" customHeight="1">
      <c r="B178" s="456"/>
      <c r="C178" s="458"/>
      <c r="D178" s="297" t="s">
        <v>500</v>
      </c>
      <c r="E178" s="298">
        <v>0</v>
      </c>
      <c r="F178" s="299">
        <v>0</v>
      </c>
      <c r="G178" s="299">
        <v>5</v>
      </c>
      <c r="H178" s="299">
        <v>5</v>
      </c>
      <c r="I178" s="299" t="s">
        <v>501</v>
      </c>
      <c r="J178" s="299">
        <v>10</v>
      </c>
      <c r="K178" s="299">
        <v>4</v>
      </c>
      <c r="L178" s="299">
        <v>0.12</v>
      </c>
      <c r="M178" s="299">
        <v>2.0299999999999998</v>
      </c>
      <c r="N178" s="299">
        <v>2.15</v>
      </c>
      <c r="O178" s="299"/>
      <c r="P178" s="299" t="s">
        <v>506</v>
      </c>
      <c r="Q178" s="299">
        <v>1.8</v>
      </c>
      <c r="R178" s="299">
        <v>12.1</v>
      </c>
      <c r="S178" s="300">
        <v>85</v>
      </c>
      <c r="Y178" s="309"/>
    </row>
    <row r="179" spans="2:25" ht="15" customHeight="1">
      <c r="B179" s="456"/>
      <c r="C179" s="458"/>
      <c r="D179" s="297" t="s">
        <v>503</v>
      </c>
      <c r="E179" s="298">
        <v>0</v>
      </c>
      <c r="F179" s="299">
        <v>0</v>
      </c>
      <c r="G179" s="299">
        <v>5</v>
      </c>
      <c r="H179" s="299">
        <v>5</v>
      </c>
      <c r="I179" s="299">
        <v>13</v>
      </c>
      <c r="J179" s="299">
        <v>16</v>
      </c>
      <c r="K179" s="299">
        <v>13</v>
      </c>
      <c r="L179" s="299">
        <v>0.12</v>
      </c>
      <c r="M179" s="299">
        <v>2.0499999999999998</v>
      </c>
      <c r="N179" s="299">
        <v>2.17</v>
      </c>
      <c r="O179" s="299"/>
      <c r="P179" s="299" t="s">
        <v>493</v>
      </c>
      <c r="Q179" s="299">
        <v>1.7</v>
      </c>
      <c r="R179" s="299">
        <v>12.3</v>
      </c>
      <c r="S179" s="300">
        <v>87</v>
      </c>
      <c r="Y179" s="309"/>
    </row>
    <row r="180" spans="2:25" ht="15" customHeight="1">
      <c r="B180" s="456"/>
      <c r="C180" s="458"/>
      <c r="D180" s="297" t="s">
        <v>505</v>
      </c>
      <c r="E180" s="298">
        <v>0</v>
      </c>
      <c r="F180" s="299">
        <v>1</v>
      </c>
      <c r="G180" s="299">
        <v>4</v>
      </c>
      <c r="H180" s="299">
        <v>5</v>
      </c>
      <c r="I180" s="299">
        <v>14</v>
      </c>
      <c r="J180" s="299">
        <v>16</v>
      </c>
      <c r="K180" s="299">
        <v>6</v>
      </c>
      <c r="L180" s="299">
        <v>0.11</v>
      </c>
      <c r="M180" s="299">
        <v>2.06</v>
      </c>
      <c r="N180" s="299">
        <v>2.17</v>
      </c>
      <c r="O180" s="299"/>
      <c r="P180" s="299" t="s">
        <v>498</v>
      </c>
      <c r="Q180" s="299">
        <v>1.8</v>
      </c>
      <c r="R180" s="299">
        <v>13.8</v>
      </c>
      <c r="S180" s="300">
        <v>83</v>
      </c>
      <c r="Y180" s="309"/>
    </row>
    <row r="181" spans="2:25" ht="15" customHeight="1">
      <c r="B181" s="456"/>
      <c r="C181" s="458"/>
      <c r="D181" s="297" t="s">
        <v>508</v>
      </c>
      <c r="E181" s="298">
        <v>0</v>
      </c>
      <c r="F181" s="299">
        <v>1</v>
      </c>
      <c r="G181" s="299">
        <v>6</v>
      </c>
      <c r="H181" s="299">
        <v>7</v>
      </c>
      <c r="I181" s="299">
        <v>16</v>
      </c>
      <c r="J181" s="299">
        <v>16</v>
      </c>
      <c r="K181" s="299">
        <v>14</v>
      </c>
      <c r="L181" s="299">
        <v>0.12</v>
      </c>
      <c r="M181" s="299">
        <v>2.12</v>
      </c>
      <c r="N181" s="299">
        <v>2.2400000000000002</v>
      </c>
      <c r="O181" s="299"/>
      <c r="P181" s="299" t="s">
        <v>498</v>
      </c>
      <c r="Q181" s="299">
        <v>1.4</v>
      </c>
      <c r="R181" s="299">
        <v>16.600000000000001</v>
      </c>
      <c r="S181" s="300">
        <v>75</v>
      </c>
      <c r="Y181" s="309"/>
    </row>
    <row r="182" spans="2:25" ht="15" customHeight="1">
      <c r="B182" s="456"/>
      <c r="C182" s="458"/>
      <c r="D182" s="297" t="s">
        <v>510</v>
      </c>
      <c r="E182" s="298">
        <v>1</v>
      </c>
      <c r="F182" s="299">
        <v>2</v>
      </c>
      <c r="G182" s="299">
        <v>8</v>
      </c>
      <c r="H182" s="299">
        <v>10</v>
      </c>
      <c r="I182" s="299">
        <v>22</v>
      </c>
      <c r="J182" s="299">
        <v>18</v>
      </c>
      <c r="K182" s="299">
        <v>8</v>
      </c>
      <c r="L182" s="299">
        <v>0.12</v>
      </c>
      <c r="M182" s="299">
        <v>2.14</v>
      </c>
      <c r="N182" s="299">
        <v>2.2599999999999998</v>
      </c>
      <c r="O182" s="299"/>
      <c r="P182" s="299" t="s">
        <v>498</v>
      </c>
      <c r="Q182" s="299">
        <v>1.2</v>
      </c>
      <c r="R182" s="299">
        <v>18.899999999999999</v>
      </c>
      <c r="S182" s="300">
        <v>68</v>
      </c>
      <c r="Y182" s="309"/>
    </row>
    <row r="183" spans="2:25" ht="15" customHeight="1">
      <c r="B183" s="456"/>
      <c r="C183" s="458"/>
      <c r="D183" s="297" t="s">
        <v>511</v>
      </c>
      <c r="E183" s="298">
        <v>1</v>
      </c>
      <c r="F183" s="299">
        <v>1</v>
      </c>
      <c r="G183" s="299">
        <v>8</v>
      </c>
      <c r="H183" s="299">
        <v>9</v>
      </c>
      <c r="I183" s="299">
        <v>43</v>
      </c>
      <c r="J183" s="299">
        <v>18</v>
      </c>
      <c r="K183" s="299">
        <v>12</v>
      </c>
      <c r="L183" s="299">
        <v>0.12</v>
      </c>
      <c r="M183" s="299">
        <v>1.96</v>
      </c>
      <c r="N183" s="299">
        <v>2.08</v>
      </c>
      <c r="O183" s="299"/>
      <c r="P183" s="299" t="s">
        <v>518</v>
      </c>
      <c r="Q183" s="299">
        <v>1.6</v>
      </c>
      <c r="R183" s="299">
        <v>19.899999999999999</v>
      </c>
      <c r="S183" s="300">
        <v>67</v>
      </c>
      <c r="Y183" s="309"/>
    </row>
    <row r="184" spans="2:25" ht="15" customHeight="1" thickBot="1">
      <c r="B184" s="456"/>
      <c r="C184" s="458"/>
      <c r="D184" s="310" t="s">
        <v>512</v>
      </c>
      <c r="E184" s="311">
        <v>1</v>
      </c>
      <c r="F184" s="304">
        <v>1</v>
      </c>
      <c r="G184" s="304">
        <v>4</v>
      </c>
      <c r="H184" s="304">
        <v>5</v>
      </c>
      <c r="I184" s="304">
        <v>59</v>
      </c>
      <c r="J184" s="304">
        <v>17</v>
      </c>
      <c r="K184" s="304">
        <v>19</v>
      </c>
      <c r="L184" s="304">
        <v>0.12</v>
      </c>
      <c r="M184" s="304">
        <v>1.89</v>
      </c>
      <c r="N184" s="304">
        <v>2.0099999999999998</v>
      </c>
      <c r="O184" s="304"/>
      <c r="P184" s="304" t="s">
        <v>518</v>
      </c>
      <c r="Q184" s="304">
        <v>3.9</v>
      </c>
      <c r="R184" s="304">
        <v>21.8</v>
      </c>
      <c r="S184" s="305">
        <v>56</v>
      </c>
      <c r="Y184" s="309"/>
    </row>
    <row r="185" spans="2:25" ht="15" customHeight="1">
      <c r="B185" s="456" t="s">
        <v>537</v>
      </c>
      <c r="C185" s="458"/>
      <c r="D185" s="293" t="s">
        <v>514</v>
      </c>
      <c r="E185" s="294">
        <v>1</v>
      </c>
      <c r="F185" s="295">
        <v>0</v>
      </c>
      <c r="G185" s="295">
        <v>3</v>
      </c>
      <c r="H185" s="295">
        <v>3</v>
      </c>
      <c r="I185" s="295">
        <v>64</v>
      </c>
      <c r="J185" s="295">
        <v>26</v>
      </c>
      <c r="K185" s="295">
        <v>14</v>
      </c>
      <c r="L185" s="295">
        <v>0.11</v>
      </c>
      <c r="M185" s="295">
        <v>1.89</v>
      </c>
      <c r="N185" s="295">
        <v>2</v>
      </c>
      <c r="O185" s="295"/>
      <c r="P185" s="295" t="s">
        <v>518</v>
      </c>
      <c r="Q185" s="295">
        <v>3.2</v>
      </c>
      <c r="R185" s="295">
        <v>23.1</v>
      </c>
      <c r="S185" s="296">
        <v>52</v>
      </c>
      <c r="Y185" s="309"/>
    </row>
    <row r="186" spans="2:25" ht="15" customHeight="1">
      <c r="B186" s="456"/>
      <c r="C186" s="458"/>
      <c r="D186" s="297" t="s">
        <v>516</v>
      </c>
      <c r="E186" s="298">
        <v>1</v>
      </c>
      <c r="F186" s="299">
        <v>0</v>
      </c>
      <c r="G186" s="299">
        <v>3</v>
      </c>
      <c r="H186" s="299">
        <v>3</v>
      </c>
      <c r="I186" s="299">
        <v>69</v>
      </c>
      <c r="J186" s="299">
        <v>21</v>
      </c>
      <c r="K186" s="299">
        <v>7</v>
      </c>
      <c r="L186" s="299">
        <v>0.09</v>
      </c>
      <c r="M186" s="299">
        <v>1.89</v>
      </c>
      <c r="N186" s="299">
        <v>1.98</v>
      </c>
      <c r="O186" s="299"/>
      <c r="P186" s="299" t="s">
        <v>515</v>
      </c>
      <c r="Q186" s="299">
        <v>2.9</v>
      </c>
      <c r="R186" s="299">
        <v>23.8</v>
      </c>
      <c r="S186" s="300">
        <v>50</v>
      </c>
      <c r="Y186" s="309"/>
    </row>
    <row r="187" spans="2:25" ht="15" customHeight="1">
      <c r="B187" s="456"/>
      <c r="C187" s="458"/>
      <c r="D187" s="297" t="s">
        <v>517</v>
      </c>
      <c r="E187" s="298">
        <v>1</v>
      </c>
      <c r="F187" s="299">
        <v>0</v>
      </c>
      <c r="G187" s="299">
        <v>3</v>
      </c>
      <c r="H187" s="299">
        <v>3</v>
      </c>
      <c r="I187" s="299">
        <v>74</v>
      </c>
      <c r="J187" s="299">
        <v>21</v>
      </c>
      <c r="K187" s="299">
        <v>17</v>
      </c>
      <c r="L187" s="299">
        <v>0.11</v>
      </c>
      <c r="M187" s="299">
        <v>1.9</v>
      </c>
      <c r="N187" s="299">
        <v>2.0099999999999998</v>
      </c>
      <c r="O187" s="299"/>
      <c r="P187" s="299" t="s">
        <v>515</v>
      </c>
      <c r="Q187" s="299">
        <v>2.7</v>
      </c>
      <c r="R187" s="299">
        <v>24.4</v>
      </c>
      <c r="S187" s="300">
        <v>44</v>
      </c>
      <c r="Y187" s="309"/>
    </row>
    <row r="188" spans="2:25" ht="15" customHeight="1">
      <c r="B188" s="456"/>
      <c r="C188" s="458"/>
      <c r="D188" s="297" t="s">
        <v>519</v>
      </c>
      <c r="E188" s="298">
        <v>1</v>
      </c>
      <c r="F188" s="299">
        <v>0</v>
      </c>
      <c r="G188" s="299">
        <v>3</v>
      </c>
      <c r="H188" s="299">
        <v>3</v>
      </c>
      <c r="I188" s="299">
        <v>81</v>
      </c>
      <c r="J188" s="299">
        <v>21</v>
      </c>
      <c r="K188" s="299">
        <v>20</v>
      </c>
      <c r="L188" s="299">
        <v>0.1</v>
      </c>
      <c r="M188" s="299">
        <v>1.9</v>
      </c>
      <c r="N188" s="299">
        <v>2</v>
      </c>
      <c r="O188" s="299"/>
      <c r="P188" s="299" t="s">
        <v>515</v>
      </c>
      <c r="Q188" s="299">
        <v>1.8</v>
      </c>
      <c r="R188" s="299">
        <v>25.8</v>
      </c>
      <c r="S188" s="300">
        <v>42</v>
      </c>
      <c r="Y188" s="309"/>
    </row>
    <row r="189" spans="2:25" ht="15" customHeight="1">
      <c r="B189" s="456"/>
      <c r="C189" s="458"/>
      <c r="D189" s="297" t="s">
        <v>520</v>
      </c>
      <c r="E189" s="298">
        <v>1</v>
      </c>
      <c r="F189" s="299">
        <v>0</v>
      </c>
      <c r="G189" s="299">
        <v>4</v>
      </c>
      <c r="H189" s="299">
        <v>4</v>
      </c>
      <c r="I189" s="299">
        <v>89</v>
      </c>
      <c r="J189" s="299">
        <v>25</v>
      </c>
      <c r="K189" s="299">
        <v>19</v>
      </c>
      <c r="L189" s="299">
        <v>0.09</v>
      </c>
      <c r="M189" s="299">
        <v>1.89</v>
      </c>
      <c r="N189" s="299">
        <v>1.98</v>
      </c>
      <c r="O189" s="299"/>
      <c r="P189" s="299" t="s">
        <v>515</v>
      </c>
      <c r="Q189" s="299">
        <v>2.7</v>
      </c>
      <c r="R189" s="299">
        <v>26</v>
      </c>
      <c r="S189" s="300">
        <v>41</v>
      </c>
      <c r="Y189" s="309"/>
    </row>
    <row r="190" spans="2:25" ht="15" customHeight="1">
      <c r="B190" s="456"/>
      <c r="C190" s="458"/>
      <c r="D190" s="297" t="s">
        <v>521</v>
      </c>
      <c r="E190" s="298">
        <v>1</v>
      </c>
      <c r="F190" s="299">
        <v>0</v>
      </c>
      <c r="G190" s="299">
        <v>4</v>
      </c>
      <c r="H190" s="299">
        <v>4</v>
      </c>
      <c r="I190" s="299">
        <v>97</v>
      </c>
      <c r="J190" s="299">
        <v>30</v>
      </c>
      <c r="K190" s="299">
        <v>13</v>
      </c>
      <c r="L190" s="299">
        <v>0.1</v>
      </c>
      <c r="M190" s="299">
        <v>1.89</v>
      </c>
      <c r="N190" s="299">
        <v>1.99</v>
      </c>
      <c r="O190" s="299"/>
      <c r="P190" s="299" t="s">
        <v>518</v>
      </c>
      <c r="Q190" s="299">
        <v>2.4</v>
      </c>
      <c r="R190" s="299">
        <v>26</v>
      </c>
      <c r="S190" s="300">
        <v>40</v>
      </c>
      <c r="Y190" s="309"/>
    </row>
    <row r="191" spans="2:25" ht="15" customHeight="1">
      <c r="B191" s="456"/>
      <c r="C191" s="458"/>
      <c r="D191" s="297" t="s">
        <v>522</v>
      </c>
      <c r="E191" s="298">
        <v>1</v>
      </c>
      <c r="F191" s="299">
        <v>0</v>
      </c>
      <c r="G191" s="299">
        <v>4</v>
      </c>
      <c r="H191" s="299">
        <v>4</v>
      </c>
      <c r="I191" s="299">
        <v>100</v>
      </c>
      <c r="J191" s="299">
        <v>25</v>
      </c>
      <c r="K191" s="299">
        <v>16</v>
      </c>
      <c r="L191" s="299">
        <v>0.11</v>
      </c>
      <c r="M191" s="299">
        <v>1.88</v>
      </c>
      <c r="N191" s="299">
        <v>1.99</v>
      </c>
      <c r="O191" s="299"/>
      <c r="P191" s="299" t="s">
        <v>518</v>
      </c>
      <c r="Q191" s="299">
        <v>1.9</v>
      </c>
      <c r="R191" s="299">
        <v>25.1</v>
      </c>
      <c r="S191" s="300">
        <v>39</v>
      </c>
      <c r="Y191" s="309"/>
    </row>
    <row r="192" spans="2:25" ht="15" customHeight="1">
      <c r="B192" s="456"/>
      <c r="C192" s="458"/>
      <c r="D192" s="297" t="s">
        <v>523</v>
      </c>
      <c r="E192" s="298">
        <v>1</v>
      </c>
      <c r="F192" s="299">
        <v>0</v>
      </c>
      <c r="G192" s="299">
        <v>6</v>
      </c>
      <c r="H192" s="299">
        <v>6</v>
      </c>
      <c r="I192" s="299">
        <v>92</v>
      </c>
      <c r="J192" s="299">
        <v>18</v>
      </c>
      <c r="K192" s="299">
        <v>11</v>
      </c>
      <c r="L192" s="299">
        <v>0.1</v>
      </c>
      <c r="M192" s="299">
        <v>1.89</v>
      </c>
      <c r="N192" s="299">
        <v>1.99</v>
      </c>
      <c r="O192" s="299"/>
      <c r="P192" s="299" t="s">
        <v>515</v>
      </c>
      <c r="Q192" s="299">
        <v>2</v>
      </c>
      <c r="R192" s="299">
        <v>23.8</v>
      </c>
      <c r="S192" s="300">
        <v>42</v>
      </c>
      <c r="Y192" s="309"/>
    </row>
    <row r="193" spans="2:25" ht="15" customHeight="1">
      <c r="B193" s="456"/>
      <c r="C193" s="458"/>
      <c r="D193" s="297" t="s">
        <v>524</v>
      </c>
      <c r="E193" s="298">
        <v>1</v>
      </c>
      <c r="F193" s="299">
        <v>0</v>
      </c>
      <c r="G193" s="299">
        <v>8</v>
      </c>
      <c r="H193" s="299">
        <v>8</v>
      </c>
      <c r="I193" s="299">
        <v>76</v>
      </c>
      <c r="J193" s="299">
        <v>17</v>
      </c>
      <c r="K193" s="299">
        <v>15</v>
      </c>
      <c r="L193" s="299">
        <v>0.12</v>
      </c>
      <c r="M193" s="299">
        <v>1.88</v>
      </c>
      <c r="N193" s="299">
        <v>2</v>
      </c>
      <c r="O193" s="299"/>
      <c r="P193" s="299" t="s">
        <v>530</v>
      </c>
      <c r="Q193" s="299">
        <v>2.4</v>
      </c>
      <c r="R193" s="299">
        <v>22</v>
      </c>
      <c r="S193" s="300">
        <v>34</v>
      </c>
      <c r="Y193" s="309"/>
    </row>
    <row r="194" spans="2:25" ht="15" customHeight="1">
      <c r="B194" s="456"/>
      <c r="C194" s="458"/>
      <c r="D194" s="297" t="s">
        <v>525</v>
      </c>
      <c r="E194" s="298">
        <v>1</v>
      </c>
      <c r="F194" s="299">
        <v>0</v>
      </c>
      <c r="G194" s="299">
        <v>5</v>
      </c>
      <c r="H194" s="299">
        <v>5</v>
      </c>
      <c r="I194" s="299">
        <v>64</v>
      </c>
      <c r="J194" s="299">
        <v>21</v>
      </c>
      <c r="K194" s="299">
        <v>11</v>
      </c>
      <c r="L194" s="299">
        <v>0.1</v>
      </c>
      <c r="M194" s="299">
        <v>1.89</v>
      </c>
      <c r="N194" s="299">
        <v>1.99</v>
      </c>
      <c r="O194" s="299"/>
      <c r="P194" s="299" t="s">
        <v>515</v>
      </c>
      <c r="Q194" s="299">
        <v>0.7</v>
      </c>
      <c r="R194" s="299">
        <v>20.100000000000001</v>
      </c>
      <c r="S194" s="300">
        <v>52</v>
      </c>
      <c r="Y194" s="309"/>
    </row>
    <row r="195" spans="2:25" ht="15" customHeight="1">
      <c r="B195" s="456"/>
      <c r="C195" s="458"/>
      <c r="D195" s="297" t="s">
        <v>526</v>
      </c>
      <c r="E195" s="298">
        <v>1</v>
      </c>
      <c r="F195" s="299">
        <v>0</v>
      </c>
      <c r="G195" s="299">
        <v>5</v>
      </c>
      <c r="H195" s="299">
        <v>5</v>
      </c>
      <c r="I195" s="299">
        <v>55</v>
      </c>
      <c r="J195" s="299">
        <v>16</v>
      </c>
      <c r="K195" s="299">
        <v>6</v>
      </c>
      <c r="L195" s="299">
        <v>0.11</v>
      </c>
      <c r="M195" s="299">
        <v>1.9</v>
      </c>
      <c r="N195" s="299">
        <v>2.0099999999999998</v>
      </c>
      <c r="O195" s="299"/>
      <c r="P195" s="299" t="s">
        <v>538</v>
      </c>
      <c r="Q195" s="299">
        <v>1</v>
      </c>
      <c r="R195" s="299">
        <v>19.399999999999999</v>
      </c>
      <c r="S195" s="300">
        <v>62</v>
      </c>
      <c r="Y195" s="309"/>
    </row>
    <row r="196" spans="2:25" ht="15" customHeight="1">
      <c r="B196" s="456"/>
      <c r="C196" s="458"/>
      <c r="D196" s="297" t="s">
        <v>527</v>
      </c>
      <c r="E196" s="298">
        <v>1</v>
      </c>
      <c r="F196" s="299">
        <v>0</v>
      </c>
      <c r="G196" s="299">
        <v>7</v>
      </c>
      <c r="H196" s="299">
        <v>7</v>
      </c>
      <c r="I196" s="299">
        <v>50</v>
      </c>
      <c r="J196" s="299">
        <v>15</v>
      </c>
      <c r="K196" s="299">
        <v>10</v>
      </c>
      <c r="L196" s="299">
        <v>0.12</v>
      </c>
      <c r="M196" s="299">
        <v>1.92</v>
      </c>
      <c r="N196" s="299">
        <v>2.04</v>
      </c>
      <c r="O196" s="299"/>
      <c r="P196" s="299" t="s">
        <v>506</v>
      </c>
      <c r="Q196" s="299">
        <v>0.8</v>
      </c>
      <c r="R196" s="299">
        <v>17</v>
      </c>
      <c r="S196" s="300">
        <v>65</v>
      </c>
      <c r="Y196" s="309"/>
    </row>
    <row r="197" spans="2:25" ht="15" customHeight="1">
      <c r="B197" s="456"/>
      <c r="C197" s="458"/>
      <c r="D197" s="297" t="s">
        <v>528</v>
      </c>
      <c r="E197" s="298">
        <v>1</v>
      </c>
      <c r="F197" s="299">
        <v>0</v>
      </c>
      <c r="G197" s="299">
        <v>6</v>
      </c>
      <c r="H197" s="299">
        <v>6</v>
      </c>
      <c r="I197" s="299">
        <v>38</v>
      </c>
      <c r="J197" s="299">
        <v>26</v>
      </c>
      <c r="K197" s="299">
        <v>13</v>
      </c>
      <c r="L197" s="299">
        <v>0.13</v>
      </c>
      <c r="M197" s="299">
        <v>1.91</v>
      </c>
      <c r="N197" s="299">
        <v>2.04</v>
      </c>
      <c r="O197" s="299"/>
      <c r="P197" s="299" t="s">
        <v>506</v>
      </c>
      <c r="Q197" s="299">
        <v>1.3</v>
      </c>
      <c r="R197" s="299">
        <v>18</v>
      </c>
      <c r="S197" s="300">
        <v>72</v>
      </c>
      <c r="Y197" s="309"/>
    </row>
    <row r="198" spans="2:25" ht="15" customHeight="1">
      <c r="B198" s="456"/>
      <c r="C198" s="459"/>
      <c r="D198" s="297" t="s">
        <v>529</v>
      </c>
      <c r="E198" s="298">
        <v>1</v>
      </c>
      <c r="F198" s="299">
        <v>0</v>
      </c>
      <c r="G198" s="299">
        <v>5</v>
      </c>
      <c r="H198" s="299">
        <v>5</v>
      </c>
      <c r="I198" s="299">
        <v>33</v>
      </c>
      <c r="J198" s="299">
        <v>24</v>
      </c>
      <c r="K198" s="299">
        <v>14</v>
      </c>
      <c r="L198" s="299">
        <v>0.12</v>
      </c>
      <c r="M198" s="299">
        <v>1.92</v>
      </c>
      <c r="N198" s="299">
        <v>2.04</v>
      </c>
      <c r="O198" s="299"/>
      <c r="P198" s="299" t="s">
        <v>498</v>
      </c>
      <c r="Q198" s="299">
        <v>2.2999999999999998</v>
      </c>
      <c r="R198" s="299">
        <v>17.5</v>
      </c>
      <c r="S198" s="300">
        <v>75</v>
      </c>
      <c r="Y198" s="309"/>
    </row>
    <row r="199" spans="2:25" ht="15" customHeight="1">
      <c r="B199" s="456"/>
      <c r="C199" s="457">
        <v>42504</v>
      </c>
      <c r="D199" s="297" t="s">
        <v>492</v>
      </c>
      <c r="E199" s="298">
        <v>1</v>
      </c>
      <c r="F199" s="299">
        <v>0</v>
      </c>
      <c r="G199" s="299">
        <v>6</v>
      </c>
      <c r="H199" s="299">
        <v>6</v>
      </c>
      <c r="I199" s="299">
        <v>31</v>
      </c>
      <c r="J199" s="299">
        <v>17</v>
      </c>
      <c r="K199" s="299">
        <v>12</v>
      </c>
      <c r="L199" s="299">
        <v>0.12</v>
      </c>
      <c r="M199" s="299">
        <v>1.99</v>
      </c>
      <c r="N199" s="299">
        <v>2.11</v>
      </c>
      <c r="O199" s="299"/>
      <c r="P199" s="299" t="s">
        <v>506</v>
      </c>
      <c r="Q199" s="299">
        <v>1.6</v>
      </c>
      <c r="R199" s="299">
        <v>17.5</v>
      </c>
      <c r="S199" s="300">
        <v>76</v>
      </c>
      <c r="Y199" s="309"/>
    </row>
    <row r="200" spans="2:25" ht="15" customHeight="1">
      <c r="B200" s="456"/>
      <c r="C200" s="458"/>
      <c r="D200" s="297" t="s">
        <v>495</v>
      </c>
      <c r="E200" s="298">
        <v>1</v>
      </c>
      <c r="F200" s="299">
        <v>0</v>
      </c>
      <c r="G200" s="299">
        <v>5</v>
      </c>
      <c r="H200" s="299">
        <v>5</v>
      </c>
      <c r="I200" s="299">
        <v>30</v>
      </c>
      <c r="J200" s="299">
        <v>20</v>
      </c>
      <c r="K200" s="299">
        <v>15</v>
      </c>
      <c r="L200" s="299">
        <v>0.12</v>
      </c>
      <c r="M200" s="299">
        <v>1.97</v>
      </c>
      <c r="N200" s="299">
        <v>2.09</v>
      </c>
      <c r="O200" s="299"/>
      <c r="P200" s="299" t="s">
        <v>498</v>
      </c>
      <c r="Q200" s="299">
        <v>2</v>
      </c>
      <c r="R200" s="299">
        <v>17.5</v>
      </c>
      <c r="S200" s="300">
        <v>75</v>
      </c>
      <c r="Y200" s="309"/>
    </row>
    <row r="201" spans="2:25" ht="15" customHeight="1">
      <c r="B201" s="456"/>
      <c r="C201" s="458"/>
      <c r="D201" s="297" t="s">
        <v>497</v>
      </c>
      <c r="E201" s="298">
        <v>1</v>
      </c>
      <c r="F201" s="299">
        <v>0</v>
      </c>
      <c r="G201" s="299">
        <v>5</v>
      </c>
      <c r="H201" s="299">
        <v>5</v>
      </c>
      <c r="I201" s="299">
        <v>28</v>
      </c>
      <c r="J201" s="299">
        <v>20</v>
      </c>
      <c r="K201" s="299">
        <v>12</v>
      </c>
      <c r="L201" s="299">
        <v>0.11</v>
      </c>
      <c r="M201" s="299">
        <v>2</v>
      </c>
      <c r="N201" s="299">
        <v>2.11</v>
      </c>
      <c r="O201" s="299"/>
      <c r="P201" s="299" t="s">
        <v>506</v>
      </c>
      <c r="Q201" s="299">
        <v>1.7</v>
      </c>
      <c r="R201" s="299">
        <v>16.8</v>
      </c>
      <c r="S201" s="300">
        <v>74</v>
      </c>
      <c r="Y201" s="309"/>
    </row>
    <row r="202" spans="2:25" ht="15" customHeight="1">
      <c r="B202" s="456"/>
      <c r="C202" s="458"/>
      <c r="D202" s="297" t="s">
        <v>500</v>
      </c>
      <c r="E202" s="298">
        <v>1</v>
      </c>
      <c r="F202" s="299">
        <v>0</v>
      </c>
      <c r="G202" s="299">
        <v>5</v>
      </c>
      <c r="H202" s="299">
        <v>5</v>
      </c>
      <c r="I202" s="299">
        <v>25</v>
      </c>
      <c r="J202" s="299">
        <v>22</v>
      </c>
      <c r="K202" s="299">
        <v>16</v>
      </c>
      <c r="L202" s="299">
        <v>0.1</v>
      </c>
      <c r="M202" s="299">
        <v>2.17</v>
      </c>
      <c r="N202" s="299">
        <v>2.27</v>
      </c>
      <c r="O202" s="299"/>
      <c r="P202" s="299" t="s">
        <v>506</v>
      </c>
      <c r="Q202" s="299">
        <v>2.4</v>
      </c>
      <c r="R202" s="299">
        <v>17.5</v>
      </c>
      <c r="S202" s="300">
        <v>66</v>
      </c>
      <c r="Y202" s="309"/>
    </row>
    <row r="203" spans="2:25" ht="15" customHeight="1">
      <c r="B203" s="456"/>
      <c r="C203" s="458"/>
      <c r="D203" s="297" t="s">
        <v>503</v>
      </c>
      <c r="E203" s="298">
        <v>0</v>
      </c>
      <c r="F203" s="299">
        <v>0</v>
      </c>
      <c r="G203" s="299">
        <v>4</v>
      </c>
      <c r="H203" s="299">
        <v>4</v>
      </c>
      <c r="I203" s="299">
        <v>25</v>
      </c>
      <c r="J203" s="299">
        <v>22</v>
      </c>
      <c r="K203" s="299">
        <v>15</v>
      </c>
      <c r="L203" s="299">
        <v>0.11</v>
      </c>
      <c r="M203" s="299">
        <v>2.0699999999999998</v>
      </c>
      <c r="N203" s="299">
        <v>2.1800000000000002</v>
      </c>
      <c r="O203" s="299"/>
      <c r="P203" s="299" t="s">
        <v>498</v>
      </c>
      <c r="Q203" s="299">
        <v>2.2000000000000002</v>
      </c>
      <c r="R203" s="299">
        <v>17.7</v>
      </c>
      <c r="S203" s="300">
        <v>63</v>
      </c>
      <c r="Y203" s="309"/>
    </row>
    <row r="204" spans="2:25" ht="15" customHeight="1">
      <c r="B204" s="456"/>
      <c r="C204" s="458"/>
      <c r="D204" s="297" t="s">
        <v>505</v>
      </c>
      <c r="E204" s="298">
        <v>1</v>
      </c>
      <c r="F204" s="299">
        <v>0</v>
      </c>
      <c r="G204" s="299">
        <v>4</v>
      </c>
      <c r="H204" s="299">
        <v>4</v>
      </c>
      <c r="I204" s="299">
        <v>25</v>
      </c>
      <c r="J204" s="299">
        <v>24</v>
      </c>
      <c r="K204" s="299">
        <v>13</v>
      </c>
      <c r="L204" s="299">
        <v>0.12</v>
      </c>
      <c r="M204" s="299">
        <v>2.1</v>
      </c>
      <c r="N204" s="299">
        <v>2.2200000000000002</v>
      </c>
      <c r="O204" s="299"/>
      <c r="P204" s="299" t="s">
        <v>498</v>
      </c>
      <c r="Q204" s="299">
        <v>2.4</v>
      </c>
      <c r="R204" s="299">
        <v>18</v>
      </c>
      <c r="S204" s="300">
        <v>57</v>
      </c>
      <c r="Y204" s="309"/>
    </row>
    <row r="205" spans="2:25" ht="15" customHeight="1">
      <c r="B205" s="456"/>
      <c r="C205" s="458"/>
      <c r="D205" s="297" t="s">
        <v>508</v>
      </c>
      <c r="E205" s="298">
        <v>1</v>
      </c>
      <c r="F205" s="299">
        <v>0</v>
      </c>
      <c r="G205" s="299">
        <v>4</v>
      </c>
      <c r="H205" s="299">
        <v>4</v>
      </c>
      <c r="I205" s="299">
        <v>33</v>
      </c>
      <c r="J205" s="299">
        <v>19</v>
      </c>
      <c r="K205" s="299">
        <v>13</v>
      </c>
      <c r="L205" s="299">
        <v>0.1</v>
      </c>
      <c r="M205" s="299">
        <v>2.06</v>
      </c>
      <c r="N205" s="299">
        <v>2.16</v>
      </c>
      <c r="O205" s="299"/>
      <c r="P205" s="299" t="s">
        <v>506</v>
      </c>
      <c r="Q205" s="299">
        <v>1.7</v>
      </c>
      <c r="R205" s="299">
        <v>19.3</v>
      </c>
      <c r="S205" s="300">
        <v>53</v>
      </c>
      <c r="Y205" s="309"/>
    </row>
    <row r="206" spans="2:25" ht="15" customHeight="1">
      <c r="B206" s="456"/>
      <c r="C206" s="458"/>
      <c r="D206" s="297" t="s">
        <v>510</v>
      </c>
      <c r="E206" s="298">
        <v>1</v>
      </c>
      <c r="F206" s="299">
        <v>0</v>
      </c>
      <c r="G206" s="299">
        <v>6</v>
      </c>
      <c r="H206" s="299">
        <v>6</v>
      </c>
      <c r="I206" s="299">
        <v>38</v>
      </c>
      <c r="J206" s="299">
        <v>26</v>
      </c>
      <c r="K206" s="299">
        <v>15</v>
      </c>
      <c r="L206" s="299">
        <v>0.11</v>
      </c>
      <c r="M206" s="299">
        <v>1.96</v>
      </c>
      <c r="N206" s="299">
        <v>2.0699999999999998</v>
      </c>
      <c r="O206" s="299"/>
      <c r="P206" s="299" t="s">
        <v>493</v>
      </c>
      <c r="Q206" s="299">
        <v>1.6</v>
      </c>
      <c r="R206" s="299">
        <v>21.6</v>
      </c>
      <c r="S206" s="300">
        <v>46</v>
      </c>
      <c r="Y206" s="309"/>
    </row>
    <row r="207" spans="2:25" ht="15" customHeight="1">
      <c r="B207" s="456"/>
      <c r="C207" s="458"/>
      <c r="D207" s="297" t="s">
        <v>511</v>
      </c>
      <c r="E207" s="298">
        <v>1</v>
      </c>
      <c r="F207" s="299">
        <v>0</v>
      </c>
      <c r="G207" s="299">
        <v>5</v>
      </c>
      <c r="H207" s="299">
        <v>5</v>
      </c>
      <c r="I207" s="299">
        <v>46</v>
      </c>
      <c r="J207" s="299">
        <v>29</v>
      </c>
      <c r="K207" s="299">
        <v>16</v>
      </c>
      <c r="L207" s="299">
        <v>0.1</v>
      </c>
      <c r="M207" s="299">
        <v>1.9</v>
      </c>
      <c r="N207" s="299">
        <v>2</v>
      </c>
      <c r="O207" s="299"/>
      <c r="P207" s="299" t="s">
        <v>531</v>
      </c>
      <c r="Q207" s="299">
        <v>1.3</v>
      </c>
      <c r="R207" s="299">
        <v>22</v>
      </c>
      <c r="S207" s="300">
        <v>48</v>
      </c>
      <c r="Y207" s="309"/>
    </row>
    <row r="208" spans="2:25" ht="15" customHeight="1" thickBot="1">
      <c r="B208" s="456"/>
      <c r="C208" s="458"/>
      <c r="D208" s="310" t="s">
        <v>512</v>
      </c>
      <c r="E208" s="311">
        <v>1</v>
      </c>
      <c r="F208" s="304">
        <v>0</v>
      </c>
      <c r="G208" s="304">
        <v>5</v>
      </c>
      <c r="H208" s="304">
        <v>5</v>
      </c>
      <c r="I208" s="304">
        <v>51</v>
      </c>
      <c r="J208" s="304">
        <v>27</v>
      </c>
      <c r="K208" s="304">
        <v>23</v>
      </c>
      <c r="L208" s="304">
        <v>0.11</v>
      </c>
      <c r="M208" s="304">
        <v>1.88</v>
      </c>
      <c r="N208" s="304">
        <v>1.99</v>
      </c>
      <c r="O208" s="304"/>
      <c r="P208" s="304" t="s">
        <v>530</v>
      </c>
      <c r="Q208" s="304">
        <v>4</v>
      </c>
      <c r="R208" s="304">
        <v>21.9</v>
      </c>
      <c r="S208" s="305">
        <v>52</v>
      </c>
      <c r="Y208" s="309"/>
    </row>
    <row r="209" spans="2:25" ht="15" customHeight="1">
      <c r="B209" s="456" t="s">
        <v>537</v>
      </c>
      <c r="C209" s="458"/>
      <c r="D209" s="293" t="s">
        <v>514</v>
      </c>
      <c r="E209" s="294">
        <v>2</v>
      </c>
      <c r="F209" s="295">
        <v>0</v>
      </c>
      <c r="G209" s="295">
        <v>4</v>
      </c>
      <c r="H209" s="295">
        <v>4</v>
      </c>
      <c r="I209" s="295">
        <v>57</v>
      </c>
      <c r="J209" s="295">
        <v>25</v>
      </c>
      <c r="K209" s="295">
        <v>13</v>
      </c>
      <c r="L209" s="295">
        <v>0.09</v>
      </c>
      <c r="M209" s="295">
        <v>1.87</v>
      </c>
      <c r="N209" s="295">
        <v>1.96</v>
      </c>
      <c r="O209" s="295"/>
      <c r="P209" s="295" t="s">
        <v>535</v>
      </c>
      <c r="Q209" s="295">
        <v>3.3</v>
      </c>
      <c r="R209" s="295">
        <v>21.5</v>
      </c>
      <c r="S209" s="296">
        <v>51</v>
      </c>
      <c r="Y209" s="309"/>
    </row>
    <row r="210" spans="2:25" ht="15" customHeight="1">
      <c r="B210" s="456"/>
      <c r="C210" s="458"/>
      <c r="D210" s="297" t="s">
        <v>516</v>
      </c>
      <c r="E210" s="298">
        <v>1</v>
      </c>
      <c r="F210" s="299">
        <v>0</v>
      </c>
      <c r="G210" s="299">
        <v>4</v>
      </c>
      <c r="H210" s="299">
        <v>4</v>
      </c>
      <c r="I210" s="299">
        <v>62</v>
      </c>
      <c r="J210" s="299">
        <v>30</v>
      </c>
      <c r="K210" s="299">
        <v>14</v>
      </c>
      <c r="L210" s="299">
        <v>0.11</v>
      </c>
      <c r="M210" s="299">
        <v>1.89</v>
      </c>
      <c r="N210" s="299">
        <v>2</v>
      </c>
      <c r="O210" s="299"/>
      <c r="P210" s="299" t="s">
        <v>530</v>
      </c>
      <c r="Q210" s="299">
        <v>3.4</v>
      </c>
      <c r="R210" s="299">
        <v>23.2</v>
      </c>
      <c r="S210" s="300">
        <v>48</v>
      </c>
      <c r="Y210" s="309"/>
    </row>
    <row r="211" spans="2:25" ht="15" customHeight="1">
      <c r="B211" s="456"/>
      <c r="C211" s="458"/>
      <c r="D211" s="297" t="s">
        <v>517</v>
      </c>
      <c r="E211" s="298">
        <v>1</v>
      </c>
      <c r="F211" s="299">
        <v>0</v>
      </c>
      <c r="G211" s="299">
        <v>3</v>
      </c>
      <c r="H211" s="299">
        <v>3</v>
      </c>
      <c r="I211" s="299">
        <v>63</v>
      </c>
      <c r="J211" s="299">
        <v>23</v>
      </c>
      <c r="K211" s="299">
        <v>15</v>
      </c>
      <c r="L211" s="299">
        <v>0.09</v>
      </c>
      <c r="M211" s="299">
        <v>1.88</v>
      </c>
      <c r="N211" s="299">
        <v>1.97</v>
      </c>
      <c r="O211" s="299"/>
      <c r="P211" s="299" t="s">
        <v>530</v>
      </c>
      <c r="Q211" s="299">
        <v>4.4000000000000004</v>
      </c>
      <c r="R211" s="299">
        <v>23</v>
      </c>
      <c r="S211" s="300">
        <v>46</v>
      </c>
      <c r="Y211" s="309"/>
    </row>
    <row r="212" spans="2:25" ht="15" customHeight="1">
      <c r="B212" s="456"/>
      <c r="C212" s="458"/>
      <c r="D212" s="297" t="s">
        <v>519</v>
      </c>
      <c r="E212" s="298">
        <v>1</v>
      </c>
      <c r="F212" s="299">
        <v>0</v>
      </c>
      <c r="G212" s="299">
        <v>3</v>
      </c>
      <c r="H212" s="299">
        <v>3</v>
      </c>
      <c r="I212" s="299">
        <v>62</v>
      </c>
      <c r="J212" s="299">
        <v>22</v>
      </c>
      <c r="K212" s="299">
        <v>16</v>
      </c>
      <c r="L212" s="299">
        <v>0.09</v>
      </c>
      <c r="M212" s="299">
        <v>1.88</v>
      </c>
      <c r="N212" s="299">
        <v>1.97</v>
      </c>
      <c r="O212" s="299"/>
      <c r="P212" s="299" t="s">
        <v>530</v>
      </c>
      <c r="Q212" s="299">
        <v>3.7</v>
      </c>
      <c r="R212" s="299">
        <v>22.8</v>
      </c>
      <c r="S212" s="300">
        <v>42</v>
      </c>
      <c r="Y212" s="309"/>
    </row>
    <row r="213" spans="2:25" ht="15" customHeight="1">
      <c r="B213" s="456"/>
      <c r="C213" s="458"/>
      <c r="D213" s="297" t="s">
        <v>520</v>
      </c>
      <c r="E213" s="298">
        <v>1</v>
      </c>
      <c r="F213" s="299">
        <v>0</v>
      </c>
      <c r="G213" s="299">
        <v>3</v>
      </c>
      <c r="H213" s="299">
        <v>3</v>
      </c>
      <c r="I213" s="299">
        <v>62</v>
      </c>
      <c r="J213" s="299">
        <v>21</v>
      </c>
      <c r="K213" s="299">
        <v>13</v>
      </c>
      <c r="L213" s="299">
        <v>0.12</v>
      </c>
      <c r="M213" s="299">
        <v>1.88</v>
      </c>
      <c r="N213" s="299">
        <v>2</v>
      </c>
      <c r="O213" s="299"/>
      <c r="P213" s="299" t="s">
        <v>530</v>
      </c>
      <c r="Q213" s="299">
        <v>3.3</v>
      </c>
      <c r="R213" s="299">
        <v>22</v>
      </c>
      <c r="S213" s="300">
        <v>42</v>
      </c>
      <c r="Y213" s="309"/>
    </row>
    <row r="214" spans="2:25" ht="15" customHeight="1">
      <c r="B214" s="456"/>
      <c r="C214" s="458"/>
      <c r="D214" s="297" t="s">
        <v>521</v>
      </c>
      <c r="E214" s="298">
        <v>1</v>
      </c>
      <c r="F214" s="299">
        <v>0</v>
      </c>
      <c r="G214" s="299">
        <v>3</v>
      </c>
      <c r="H214" s="299">
        <v>3</v>
      </c>
      <c r="I214" s="299">
        <v>61</v>
      </c>
      <c r="J214" s="299">
        <v>27</v>
      </c>
      <c r="K214" s="299">
        <v>12</v>
      </c>
      <c r="L214" s="299">
        <v>0.09</v>
      </c>
      <c r="M214" s="299">
        <v>1.89</v>
      </c>
      <c r="N214" s="299">
        <v>1.98</v>
      </c>
      <c r="O214" s="299"/>
      <c r="P214" s="299" t="s">
        <v>530</v>
      </c>
      <c r="Q214" s="299">
        <v>3.7</v>
      </c>
      <c r="R214" s="299">
        <v>20.8</v>
      </c>
      <c r="S214" s="300">
        <v>42</v>
      </c>
      <c r="Y214" s="309"/>
    </row>
    <row r="215" spans="2:25" ht="15" customHeight="1">
      <c r="B215" s="456"/>
      <c r="C215" s="458"/>
      <c r="D215" s="297" t="s">
        <v>522</v>
      </c>
      <c r="E215" s="298">
        <v>1</v>
      </c>
      <c r="F215" s="299">
        <v>0</v>
      </c>
      <c r="G215" s="299">
        <v>3</v>
      </c>
      <c r="H215" s="299">
        <v>3</v>
      </c>
      <c r="I215" s="299">
        <v>58</v>
      </c>
      <c r="J215" s="299">
        <v>12</v>
      </c>
      <c r="K215" s="299">
        <v>12</v>
      </c>
      <c r="L215" s="299">
        <v>0.08</v>
      </c>
      <c r="M215" s="299">
        <v>1.88</v>
      </c>
      <c r="N215" s="299">
        <v>1.96</v>
      </c>
      <c r="O215" s="299"/>
      <c r="P215" s="299" t="s">
        <v>535</v>
      </c>
      <c r="Q215" s="299">
        <v>2.4</v>
      </c>
      <c r="R215" s="299">
        <v>19.100000000000001</v>
      </c>
      <c r="S215" s="300">
        <v>44</v>
      </c>
      <c r="Y215" s="309"/>
    </row>
    <row r="216" spans="2:25" ht="15" customHeight="1">
      <c r="B216" s="456"/>
      <c r="C216" s="458"/>
      <c r="D216" s="297" t="s">
        <v>523</v>
      </c>
      <c r="E216" s="298">
        <v>1</v>
      </c>
      <c r="F216" s="299">
        <v>0</v>
      </c>
      <c r="G216" s="299">
        <v>4</v>
      </c>
      <c r="H216" s="299">
        <v>4</v>
      </c>
      <c r="I216" s="299">
        <v>55</v>
      </c>
      <c r="J216" s="299">
        <v>14</v>
      </c>
      <c r="K216" s="299">
        <v>12</v>
      </c>
      <c r="L216" s="299">
        <v>0.09</v>
      </c>
      <c r="M216" s="299">
        <v>1.89</v>
      </c>
      <c r="N216" s="299">
        <v>1.98</v>
      </c>
      <c r="O216" s="299"/>
      <c r="P216" s="299" t="s">
        <v>530</v>
      </c>
      <c r="Q216" s="299">
        <v>2.5</v>
      </c>
      <c r="R216" s="299">
        <v>17.8</v>
      </c>
      <c r="S216" s="300">
        <v>45</v>
      </c>
      <c r="Y216" s="309"/>
    </row>
    <row r="217" spans="2:25" ht="15" customHeight="1">
      <c r="B217" s="456"/>
      <c r="C217" s="458"/>
      <c r="D217" s="297" t="s">
        <v>524</v>
      </c>
      <c r="E217" s="298">
        <v>1</v>
      </c>
      <c r="F217" s="299">
        <v>0</v>
      </c>
      <c r="G217" s="299">
        <v>4</v>
      </c>
      <c r="H217" s="299">
        <v>4</v>
      </c>
      <c r="I217" s="299">
        <v>54</v>
      </c>
      <c r="J217" s="299">
        <v>22</v>
      </c>
      <c r="K217" s="299">
        <v>11</v>
      </c>
      <c r="L217" s="299">
        <v>0.09</v>
      </c>
      <c r="M217" s="299">
        <v>1.9</v>
      </c>
      <c r="N217" s="299">
        <v>1.99</v>
      </c>
      <c r="O217" s="299"/>
      <c r="P217" s="299" t="s">
        <v>534</v>
      </c>
      <c r="Q217" s="299">
        <v>1.3</v>
      </c>
      <c r="R217" s="299">
        <v>16.3</v>
      </c>
      <c r="S217" s="300">
        <v>47</v>
      </c>
      <c r="Y217" s="309"/>
    </row>
    <row r="218" spans="2:25" ht="15" customHeight="1">
      <c r="B218" s="456"/>
      <c r="C218" s="458"/>
      <c r="D218" s="297" t="s">
        <v>525</v>
      </c>
      <c r="E218" s="298">
        <v>1</v>
      </c>
      <c r="F218" s="299">
        <v>0</v>
      </c>
      <c r="G218" s="299">
        <v>5</v>
      </c>
      <c r="H218" s="299">
        <v>5</v>
      </c>
      <c r="I218" s="299">
        <v>52</v>
      </c>
      <c r="J218" s="299">
        <v>15</v>
      </c>
      <c r="K218" s="299">
        <v>11</v>
      </c>
      <c r="L218" s="299">
        <v>0.09</v>
      </c>
      <c r="M218" s="299">
        <v>1.89</v>
      </c>
      <c r="N218" s="299">
        <v>1.98</v>
      </c>
      <c r="O218" s="299"/>
      <c r="P218" s="299" t="s">
        <v>535</v>
      </c>
      <c r="Q218" s="299">
        <v>1.3</v>
      </c>
      <c r="R218" s="299">
        <v>15.2</v>
      </c>
      <c r="S218" s="300">
        <v>47</v>
      </c>
      <c r="Y218" s="309"/>
    </row>
    <row r="219" spans="2:25" ht="15" customHeight="1">
      <c r="B219" s="456"/>
      <c r="C219" s="458"/>
      <c r="D219" s="297" t="s">
        <v>526</v>
      </c>
      <c r="E219" s="298">
        <v>1</v>
      </c>
      <c r="F219" s="299">
        <v>0</v>
      </c>
      <c r="G219" s="299">
        <v>5</v>
      </c>
      <c r="H219" s="299">
        <v>5</v>
      </c>
      <c r="I219" s="299">
        <v>50</v>
      </c>
      <c r="J219" s="299">
        <v>27</v>
      </c>
      <c r="K219" s="299">
        <v>15</v>
      </c>
      <c r="L219" s="299">
        <v>0.08</v>
      </c>
      <c r="M219" s="299">
        <v>1.89</v>
      </c>
      <c r="N219" s="299">
        <v>1.97</v>
      </c>
      <c r="O219" s="299"/>
      <c r="P219" s="299" t="s">
        <v>531</v>
      </c>
      <c r="Q219" s="299">
        <v>1</v>
      </c>
      <c r="R219" s="299">
        <v>13.6</v>
      </c>
      <c r="S219" s="300">
        <v>52</v>
      </c>
      <c r="Y219" s="309"/>
    </row>
    <row r="220" spans="2:25" ht="15" customHeight="1">
      <c r="B220" s="456"/>
      <c r="C220" s="458"/>
      <c r="D220" s="297" t="s">
        <v>527</v>
      </c>
      <c r="E220" s="298">
        <v>1</v>
      </c>
      <c r="F220" s="299">
        <v>0</v>
      </c>
      <c r="G220" s="299">
        <v>5</v>
      </c>
      <c r="H220" s="299">
        <v>5</v>
      </c>
      <c r="I220" s="299">
        <v>47</v>
      </c>
      <c r="J220" s="299">
        <v>25</v>
      </c>
      <c r="K220" s="299">
        <v>11</v>
      </c>
      <c r="L220" s="299">
        <v>0.1</v>
      </c>
      <c r="M220" s="299">
        <v>1.9</v>
      </c>
      <c r="N220" s="299">
        <v>2</v>
      </c>
      <c r="O220" s="299"/>
      <c r="P220" s="299" t="s">
        <v>506</v>
      </c>
      <c r="Q220" s="299">
        <v>1.1000000000000001</v>
      </c>
      <c r="R220" s="299">
        <v>13.4</v>
      </c>
      <c r="S220" s="300">
        <v>55</v>
      </c>
      <c r="Y220" s="309"/>
    </row>
    <row r="221" spans="2:25" ht="15" customHeight="1">
      <c r="B221" s="456"/>
      <c r="C221" s="458"/>
      <c r="D221" s="297" t="s">
        <v>528</v>
      </c>
      <c r="E221" s="298">
        <v>1</v>
      </c>
      <c r="F221" s="299">
        <v>0</v>
      </c>
      <c r="G221" s="299">
        <v>4</v>
      </c>
      <c r="H221" s="299">
        <v>4</v>
      </c>
      <c r="I221" s="299">
        <v>43</v>
      </c>
      <c r="J221" s="299">
        <v>21</v>
      </c>
      <c r="K221" s="299">
        <v>13</v>
      </c>
      <c r="L221" s="299">
        <v>0.09</v>
      </c>
      <c r="M221" s="299">
        <v>1.91</v>
      </c>
      <c r="N221" s="299">
        <v>2</v>
      </c>
      <c r="O221" s="299"/>
      <c r="P221" s="299" t="s">
        <v>530</v>
      </c>
      <c r="Q221" s="299">
        <v>0.8</v>
      </c>
      <c r="R221" s="299">
        <v>13.8</v>
      </c>
      <c r="S221" s="300">
        <v>59</v>
      </c>
      <c r="Y221" s="309"/>
    </row>
    <row r="222" spans="2:25" ht="15" customHeight="1">
      <c r="B222" s="456"/>
      <c r="C222" s="459"/>
      <c r="D222" s="297" t="s">
        <v>529</v>
      </c>
      <c r="E222" s="298">
        <v>1</v>
      </c>
      <c r="F222" s="299">
        <v>0</v>
      </c>
      <c r="G222" s="299">
        <v>4</v>
      </c>
      <c r="H222" s="299">
        <v>4</v>
      </c>
      <c r="I222" s="299">
        <v>42</v>
      </c>
      <c r="J222" s="299">
        <v>23</v>
      </c>
      <c r="K222" s="299">
        <v>17</v>
      </c>
      <c r="L222" s="299">
        <v>0.1</v>
      </c>
      <c r="M222" s="299">
        <v>1.9</v>
      </c>
      <c r="N222" s="299">
        <v>2</v>
      </c>
      <c r="O222" s="299"/>
      <c r="P222" s="299" t="s">
        <v>535</v>
      </c>
      <c r="Q222" s="299">
        <v>0.6</v>
      </c>
      <c r="R222" s="299">
        <v>13.9</v>
      </c>
      <c r="S222" s="300">
        <v>59</v>
      </c>
      <c r="Y222" s="309"/>
    </row>
    <row r="223" spans="2:25" ht="15" customHeight="1">
      <c r="B223" s="456"/>
      <c r="C223" s="457">
        <v>42505</v>
      </c>
      <c r="D223" s="297" t="s">
        <v>492</v>
      </c>
      <c r="E223" s="298">
        <v>1</v>
      </c>
      <c r="F223" s="299">
        <v>0</v>
      </c>
      <c r="G223" s="299">
        <v>4</v>
      </c>
      <c r="H223" s="299">
        <v>4</v>
      </c>
      <c r="I223" s="299">
        <v>38</v>
      </c>
      <c r="J223" s="299">
        <v>31</v>
      </c>
      <c r="K223" s="299">
        <v>16</v>
      </c>
      <c r="L223" s="299">
        <v>0.1</v>
      </c>
      <c r="M223" s="299">
        <v>1.89</v>
      </c>
      <c r="N223" s="299">
        <v>1.99</v>
      </c>
      <c r="O223" s="299"/>
      <c r="P223" s="299" t="s">
        <v>493</v>
      </c>
      <c r="Q223" s="299">
        <v>1.2</v>
      </c>
      <c r="R223" s="299">
        <v>14.3</v>
      </c>
      <c r="S223" s="300">
        <v>57</v>
      </c>
      <c r="Y223" s="309"/>
    </row>
    <row r="224" spans="2:25" ht="15" customHeight="1">
      <c r="B224" s="456"/>
      <c r="C224" s="458"/>
      <c r="D224" s="297" t="s">
        <v>495</v>
      </c>
      <c r="E224" s="298">
        <v>1</v>
      </c>
      <c r="F224" s="299">
        <v>0</v>
      </c>
      <c r="G224" s="299">
        <v>4</v>
      </c>
      <c r="H224" s="299">
        <v>4</v>
      </c>
      <c r="I224" s="299">
        <v>34</v>
      </c>
      <c r="J224" s="299">
        <v>23</v>
      </c>
      <c r="K224" s="299">
        <v>14</v>
      </c>
      <c r="L224" s="299">
        <v>0.1</v>
      </c>
      <c r="M224" s="299">
        <v>1.9</v>
      </c>
      <c r="N224" s="299">
        <v>2</v>
      </c>
      <c r="O224" s="299"/>
      <c r="P224" s="299" t="s">
        <v>506</v>
      </c>
      <c r="Q224" s="299">
        <v>1.7</v>
      </c>
      <c r="R224" s="299">
        <v>14</v>
      </c>
      <c r="S224" s="300">
        <v>56</v>
      </c>
      <c r="Y224" s="309"/>
    </row>
    <row r="225" spans="2:25" ht="15" customHeight="1">
      <c r="B225" s="456"/>
      <c r="C225" s="458"/>
      <c r="D225" s="297" t="s">
        <v>497</v>
      </c>
      <c r="E225" s="298">
        <v>1</v>
      </c>
      <c r="F225" s="299">
        <v>0</v>
      </c>
      <c r="G225" s="299">
        <v>3</v>
      </c>
      <c r="H225" s="299">
        <v>3</v>
      </c>
      <c r="I225" s="299">
        <v>37</v>
      </c>
      <c r="J225" s="299">
        <v>26</v>
      </c>
      <c r="K225" s="299">
        <v>11</v>
      </c>
      <c r="L225" s="299">
        <v>0.1</v>
      </c>
      <c r="M225" s="299">
        <v>1.95</v>
      </c>
      <c r="N225" s="299">
        <v>2.0499999999999998</v>
      </c>
      <c r="O225" s="299"/>
      <c r="P225" s="299" t="s">
        <v>498</v>
      </c>
      <c r="Q225" s="299">
        <v>2.4</v>
      </c>
      <c r="R225" s="299">
        <v>13.6</v>
      </c>
      <c r="S225" s="300">
        <v>54</v>
      </c>
      <c r="Y225" s="309"/>
    </row>
    <row r="226" spans="2:25" ht="15" customHeight="1">
      <c r="B226" s="456"/>
      <c r="C226" s="458"/>
      <c r="D226" s="297" t="s">
        <v>500</v>
      </c>
      <c r="E226" s="298">
        <v>1</v>
      </c>
      <c r="F226" s="299">
        <v>0</v>
      </c>
      <c r="G226" s="299">
        <v>3</v>
      </c>
      <c r="H226" s="299">
        <v>3</v>
      </c>
      <c r="I226" s="299">
        <v>41</v>
      </c>
      <c r="J226" s="299">
        <v>15</v>
      </c>
      <c r="K226" s="299">
        <v>7</v>
      </c>
      <c r="L226" s="299">
        <v>0.08</v>
      </c>
      <c r="M226" s="299">
        <v>1.93</v>
      </c>
      <c r="N226" s="299">
        <v>2.0099999999999998</v>
      </c>
      <c r="O226" s="299"/>
      <c r="P226" s="299" t="s">
        <v>498</v>
      </c>
      <c r="Q226" s="299">
        <v>2.7</v>
      </c>
      <c r="R226" s="299">
        <v>12.3</v>
      </c>
      <c r="S226" s="300">
        <v>58</v>
      </c>
      <c r="Y226" s="309"/>
    </row>
    <row r="227" spans="2:25" ht="15" customHeight="1">
      <c r="B227" s="456"/>
      <c r="C227" s="458"/>
      <c r="D227" s="297" t="s">
        <v>503</v>
      </c>
      <c r="E227" s="298">
        <v>0</v>
      </c>
      <c r="F227" s="299">
        <v>0</v>
      </c>
      <c r="G227" s="299">
        <v>3</v>
      </c>
      <c r="H227" s="299">
        <v>3</v>
      </c>
      <c r="I227" s="299">
        <v>33</v>
      </c>
      <c r="J227" s="299">
        <v>21</v>
      </c>
      <c r="K227" s="299">
        <v>10</v>
      </c>
      <c r="L227" s="299">
        <v>0.09</v>
      </c>
      <c r="M227" s="299">
        <v>1.93</v>
      </c>
      <c r="N227" s="299">
        <v>2.02</v>
      </c>
      <c r="O227" s="299"/>
      <c r="P227" s="299" t="s">
        <v>506</v>
      </c>
      <c r="Q227" s="299">
        <v>2.8</v>
      </c>
      <c r="R227" s="299">
        <v>11.2</v>
      </c>
      <c r="S227" s="300">
        <v>60</v>
      </c>
      <c r="Y227" s="309"/>
    </row>
    <row r="228" spans="2:25" ht="15" customHeight="1">
      <c r="B228" s="456"/>
      <c r="C228" s="458"/>
      <c r="D228" s="297" t="s">
        <v>505</v>
      </c>
      <c r="E228" s="298">
        <v>1</v>
      </c>
      <c r="F228" s="299">
        <v>0</v>
      </c>
      <c r="G228" s="299">
        <v>3</v>
      </c>
      <c r="H228" s="299">
        <v>3</v>
      </c>
      <c r="I228" s="299">
        <v>35</v>
      </c>
      <c r="J228" s="299">
        <v>20</v>
      </c>
      <c r="K228" s="299">
        <v>10</v>
      </c>
      <c r="L228" s="299">
        <v>0.1</v>
      </c>
      <c r="M228" s="299">
        <v>1.9</v>
      </c>
      <c r="N228" s="299">
        <v>2</v>
      </c>
      <c r="O228" s="299"/>
      <c r="P228" s="299" t="s">
        <v>498</v>
      </c>
      <c r="Q228" s="299">
        <v>1.8</v>
      </c>
      <c r="R228" s="299">
        <v>12.8</v>
      </c>
      <c r="S228" s="300">
        <v>64</v>
      </c>
      <c r="Y228" s="309"/>
    </row>
    <row r="229" spans="2:25" ht="15" customHeight="1">
      <c r="B229" s="456"/>
      <c r="C229" s="458"/>
      <c r="D229" s="297" t="s">
        <v>508</v>
      </c>
      <c r="E229" s="298">
        <v>1</v>
      </c>
      <c r="F229" s="299">
        <v>0</v>
      </c>
      <c r="G229" s="299">
        <v>3</v>
      </c>
      <c r="H229" s="299">
        <v>3</v>
      </c>
      <c r="I229" s="299">
        <v>36</v>
      </c>
      <c r="J229" s="299">
        <v>17</v>
      </c>
      <c r="K229" s="299">
        <v>13</v>
      </c>
      <c r="L229" s="299">
        <v>0.1</v>
      </c>
      <c r="M229" s="299">
        <v>1.91</v>
      </c>
      <c r="N229" s="299">
        <v>2.0099999999999998</v>
      </c>
      <c r="O229" s="299"/>
      <c r="P229" s="299" t="s">
        <v>498</v>
      </c>
      <c r="Q229" s="299">
        <v>1.7</v>
      </c>
      <c r="R229" s="299">
        <v>14.6</v>
      </c>
      <c r="S229" s="300">
        <v>62</v>
      </c>
      <c r="Y229" s="309"/>
    </row>
    <row r="230" spans="2:25" ht="15" customHeight="1">
      <c r="B230" s="456"/>
      <c r="C230" s="458"/>
      <c r="D230" s="297" t="s">
        <v>510</v>
      </c>
      <c r="E230" s="298">
        <v>1</v>
      </c>
      <c r="F230" s="299">
        <v>0</v>
      </c>
      <c r="G230" s="299">
        <v>2</v>
      </c>
      <c r="H230" s="299">
        <v>2</v>
      </c>
      <c r="I230" s="299">
        <v>47</v>
      </c>
      <c r="J230" s="299">
        <v>19</v>
      </c>
      <c r="K230" s="299">
        <v>12</v>
      </c>
      <c r="L230" s="299">
        <v>0.08</v>
      </c>
      <c r="M230" s="299">
        <v>1.92</v>
      </c>
      <c r="N230" s="299">
        <v>2</v>
      </c>
      <c r="O230" s="299"/>
      <c r="P230" s="299" t="s">
        <v>498</v>
      </c>
      <c r="Q230" s="299">
        <v>2.4</v>
      </c>
      <c r="R230" s="299">
        <v>16</v>
      </c>
      <c r="S230" s="300">
        <v>60</v>
      </c>
      <c r="Y230" s="309"/>
    </row>
    <row r="231" spans="2:25" ht="15" customHeight="1">
      <c r="B231" s="456"/>
      <c r="C231" s="458"/>
      <c r="D231" s="297" t="s">
        <v>511</v>
      </c>
      <c r="E231" s="298">
        <v>0</v>
      </c>
      <c r="F231" s="299">
        <v>0</v>
      </c>
      <c r="G231" s="299">
        <v>2</v>
      </c>
      <c r="H231" s="299">
        <v>2</v>
      </c>
      <c r="I231" s="299">
        <v>54</v>
      </c>
      <c r="J231" s="299">
        <v>14</v>
      </c>
      <c r="K231" s="299">
        <v>11</v>
      </c>
      <c r="L231" s="299">
        <v>7.0000000000000007E-2</v>
      </c>
      <c r="M231" s="299">
        <v>1.9</v>
      </c>
      <c r="N231" s="299">
        <v>1.97</v>
      </c>
      <c r="O231" s="299"/>
      <c r="P231" s="299" t="s">
        <v>506</v>
      </c>
      <c r="Q231" s="299">
        <v>2.7</v>
      </c>
      <c r="R231" s="299">
        <v>17.100000000000001</v>
      </c>
      <c r="S231" s="300">
        <v>53</v>
      </c>
      <c r="Y231" s="309"/>
    </row>
    <row r="232" spans="2:25" ht="15" customHeight="1" thickBot="1">
      <c r="B232" s="456"/>
      <c r="C232" s="458"/>
      <c r="D232" s="310" t="s">
        <v>512</v>
      </c>
      <c r="E232" s="311">
        <v>0</v>
      </c>
      <c r="F232" s="304">
        <v>0</v>
      </c>
      <c r="G232" s="304">
        <v>2</v>
      </c>
      <c r="H232" s="304">
        <v>2</v>
      </c>
      <c r="I232" s="304">
        <v>57</v>
      </c>
      <c r="J232" s="304">
        <v>16</v>
      </c>
      <c r="K232" s="304">
        <v>10</v>
      </c>
      <c r="L232" s="304">
        <v>0.08</v>
      </c>
      <c r="M232" s="304">
        <v>1.88</v>
      </c>
      <c r="N232" s="304">
        <v>1.96</v>
      </c>
      <c r="O232" s="304"/>
      <c r="P232" s="304" t="s">
        <v>535</v>
      </c>
      <c r="Q232" s="304">
        <v>1.9</v>
      </c>
      <c r="R232" s="304">
        <v>18.2</v>
      </c>
      <c r="S232" s="305">
        <v>50</v>
      </c>
      <c r="Y232" s="309"/>
    </row>
    <row r="233" spans="2:25" ht="15" customHeight="1">
      <c r="B233" s="456" t="s">
        <v>537</v>
      </c>
      <c r="C233" s="458"/>
      <c r="D233" s="293" t="s">
        <v>514</v>
      </c>
      <c r="E233" s="294">
        <v>0</v>
      </c>
      <c r="F233" s="295">
        <v>0</v>
      </c>
      <c r="G233" s="295">
        <v>2</v>
      </c>
      <c r="H233" s="295">
        <v>2</v>
      </c>
      <c r="I233" s="295">
        <v>59</v>
      </c>
      <c r="J233" s="295">
        <v>14</v>
      </c>
      <c r="K233" s="295">
        <v>9</v>
      </c>
      <c r="L233" s="295">
        <v>0.08</v>
      </c>
      <c r="M233" s="295">
        <v>1.88</v>
      </c>
      <c r="N233" s="295">
        <v>1.96</v>
      </c>
      <c r="O233" s="295"/>
      <c r="P233" s="295" t="s">
        <v>535</v>
      </c>
      <c r="Q233" s="295">
        <v>1.4</v>
      </c>
      <c r="R233" s="295">
        <v>18.7</v>
      </c>
      <c r="S233" s="296">
        <v>49</v>
      </c>
      <c r="Y233" s="309"/>
    </row>
    <row r="234" spans="2:25" ht="15" customHeight="1">
      <c r="B234" s="456"/>
      <c r="C234" s="458"/>
      <c r="D234" s="297" t="s">
        <v>516</v>
      </c>
      <c r="E234" s="298">
        <v>0</v>
      </c>
      <c r="F234" s="299">
        <v>0</v>
      </c>
      <c r="G234" s="299">
        <v>2</v>
      </c>
      <c r="H234" s="299">
        <v>2</v>
      </c>
      <c r="I234" s="299">
        <v>61</v>
      </c>
      <c r="J234" s="299">
        <v>18</v>
      </c>
      <c r="K234" s="299">
        <v>7</v>
      </c>
      <c r="L234" s="299">
        <v>0.08</v>
      </c>
      <c r="M234" s="299">
        <v>1.89</v>
      </c>
      <c r="N234" s="299">
        <v>1.97</v>
      </c>
      <c r="O234" s="299"/>
      <c r="P234" s="299" t="s">
        <v>530</v>
      </c>
      <c r="Q234" s="299">
        <v>2</v>
      </c>
      <c r="R234" s="299">
        <v>20.5</v>
      </c>
      <c r="S234" s="300">
        <v>51</v>
      </c>
      <c r="Y234" s="309"/>
    </row>
    <row r="235" spans="2:25" ht="15" customHeight="1">
      <c r="B235" s="456"/>
      <c r="C235" s="458"/>
      <c r="D235" s="297" t="s">
        <v>517</v>
      </c>
      <c r="E235" s="298">
        <v>0</v>
      </c>
      <c r="F235" s="299">
        <v>0</v>
      </c>
      <c r="G235" s="299">
        <v>1</v>
      </c>
      <c r="H235" s="299">
        <v>1</v>
      </c>
      <c r="I235" s="299">
        <v>61</v>
      </c>
      <c r="J235" s="299">
        <v>17</v>
      </c>
      <c r="K235" s="299">
        <v>18</v>
      </c>
      <c r="L235" s="299">
        <v>7.0000000000000007E-2</v>
      </c>
      <c r="M235" s="299">
        <v>1.88</v>
      </c>
      <c r="N235" s="299">
        <v>1.95</v>
      </c>
      <c r="O235" s="299"/>
      <c r="P235" s="299" t="s">
        <v>534</v>
      </c>
      <c r="Q235" s="299">
        <v>1.9</v>
      </c>
      <c r="R235" s="299">
        <v>20.399999999999999</v>
      </c>
      <c r="S235" s="300">
        <v>45</v>
      </c>
      <c r="Y235" s="309"/>
    </row>
    <row r="236" spans="2:25" ht="15" customHeight="1">
      <c r="B236" s="456"/>
      <c r="C236" s="458"/>
      <c r="D236" s="297" t="s">
        <v>519</v>
      </c>
      <c r="E236" s="298">
        <v>0</v>
      </c>
      <c r="F236" s="299">
        <v>0</v>
      </c>
      <c r="G236" s="299">
        <v>2</v>
      </c>
      <c r="H236" s="299">
        <v>2</v>
      </c>
      <c r="I236" s="299">
        <v>61</v>
      </c>
      <c r="J236" s="299">
        <v>27</v>
      </c>
      <c r="K236" s="299">
        <v>15</v>
      </c>
      <c r="L236" s="299">
        <v>0.08</v>
      </c>
      <c r="M236" s="299">
        <v>1.88</v>
      </c>
      <c r="N236" s="299">
        <v>1.96</v>
      </c>
      <c r="O236" s="299"/>
      <c r="P236" s="299" t="s">
        <v>530</v>
      </c>
      <c r="Q236" s="299">
        <v>2.2000000000000002</v>
      </c>
      <c r="R236" s="299">
        <v>21.4</v>
      </c>
      <c r="S236" s="300">
        <v>45</v>
      </c>
      <c r="Y236" s="309"/>
    </row>
    <row r="237" spans="2:25" ht="15" customHeight="1">
      <c r="B237" s="456"/>
      <c r="C237" s="458"/>
      <c r="D237" s="297" t="s">
        <v>520</v>
      </c>
      <c r="E237" s="298">
        <v>0</v>
      </c>
      <c r="F237" s="299">
        <v>0</v>
      </c>
      <c r="G237" s="299">
        <v>2</v>
      </c>
      <c r="H237" s="299">
        <v>2</v>
      </c>
      <c r="I237" s="299">
        <v>66</v>
      </c>
      <c r="J237" s="299">
        <v>22</v>
      </c>
      <c r="K237" s="299">
        <v>15</v>
      </c>
      <c r="L237" s="299">
        <v>0.09</v>
      </c>
      <c r="M237" s="299">
        <v>1.87</v>
      </c>
      <c r="N237" s="299">
        <v>1.96</v>
      </c>
      <c r="O237" s="299"/>
      <c r="P237" s="299" t="s">
        <v>538</v>
      </c>
      <c r="Q237" s="299">
        <v>3.1</v>
      </c>
      <c r="R237" s="299">
        <v>21.7</v>
      </c>
      <c r="S237" s="300">
        <v>40</v>
      </c>
      <c r="Y237" s="309"/>
    </row>
    <row r="238" spans="2:25" ht="15" customHeight="1">
      <c r="B238" s="456"/>
      <c r="C238" s="458"/>
      <c r="D238" s="297" t="s">
        <v>521</v>
      </c>
      <c r="E238" s="298">
        <v>1</v>
      </c>
      <c r="F238" s="299">
        <v>0</v>
      </c>
      <c r="G238" s="299">
        <v>2</v>
      </c>
      <c r="H238" s="299">
        <v>2</v>
      </c>
      <c r="I238" s="299">
        <v>63</v>
      </c>
      <c r="J238" s="299">
        <v>21</v>
      </c>
      <c r="K238" s="299">
        <v>18</v>
      </c>
      <c r="L238" s="299">
        <v>0.09</v>
      </c>
      <c r="M238" s="299">
        <v>1.88</v>
      </c>
      <c r="N238" s="299">
        <v>1.97</v>
      </c>
      <c r="O238" s="299"/>
      <c r="P238" s="299" t="s">
        <v>535</v>
      </c>
      <c r="Q238" s="299">
        <v>3.3</v>
      </c>
      <c r="R238" s="299">
        <v>21.2</v>
      </c>
      <c r="S238" s="300">
        <v>43</v>
      </c>
      <c r="Y238" s="309"/>
    </row>
    <row r="239" spans="2:25" ht="15" customHeight="1">
      <c r="B239" s="456"/>
      <c r="C239" s="458"/>
      <c r="D239" s="297" t="s">
        <v>522</v>
      </c>
      <c r="E239" s="298">
        <v>1</v>
      </c>
      <c r="F239" s="299">
        <v>0</v>
      </c>
      <c r="G239" s="299">
        <v>3</v>
      </c>
      <c r="H239" s="299">
        <v>3</v>
      </c>
      <c r="I239" s="299">
        <v>58</v>
      </c>
      <c r="J239" s="299">
        <v>14</v>
      </c>
      <c r="K239" s="299">
        <v>16</v>
      </c>
      <c r="L239" s="299">
        <v>0.09</v>
      </c>
      <c r="M239" s="299">
        <v>1.87</v>
      </c>
      <c r="N239" s="299">
        <v>1.96</v>
      </c>
      <c r="O239" s="299"/>
      <c r="P239" s="299" t="s">
        <v>530</v>
      </c>
      <c r="Q239" s="299">
        <v>3.1</v>
      </c>
      <c r="R239" s="299">
        <v>19</v>
      </c>
      <c r="S239" s="300">
        <v>51</v>
      </c>
      <c r="Y239" s="309"/>
    </row>
    <row r="240" spans="2:25" ht="15" customHeight="1">
      <c r="B240" s="456"/>
      <c r="C240" s="458"/>
      <c r="D240" s="297" t="s">
        <v>523</v>
      </c>
      <c r="E240" s="298">
        <v>1</v>
      </c>
      <c r="F240" s="299">
        <v>0</v>
      </c>
      <c r="G240" s="299">
        <v>2</v>
      </c>
      <c r="H240" s="299">
        <v>2</v>
      </c>
      <c r="I240" s="299">
        <v>54</v>
      </c>
      <c r="J240" s="299">
        <v>21</v>
      </c>
      <c r="K240" s="299">
        <v>11</v>
      </c>
      <c r="L240" s="299">
        <v>0.1</v>
      </c>
      <c r="M240" s="299">
        <v>1.89</v>
      </c>
      <c r="N240" s="299">
        <v>1.99</v>
      </c>
      <c r="O240" s="299"/>
      <c r="P240" s="299" t="s">
        <v>538</v>
      </c>
      <c r="Q240" s="299">
        <v>3.3</v>
      </c>
      <c r="R240" s="299">
        <v>16.899999999999999</v>
      </c>
      <c r="S240" s="300">
        <v>61</v>
      </c>
      <c r="Y240" s="309"/>
    </row>
    <row r="241" spans="2:25" ht="15" customHeight="1">
      <c r="B241" s="456"/>
      <c r="C241" s="458"/>
      <c r="D241" s="297" t="s">
        <v>524</v>
      </c>
      <c r="E241" s="298">
        <v>0</v>
      </c>
      <c r="F241" s="299">
        <v>0</v>
      </c>
      <c r="G241" s="299">
        <v>2</v>
      </c>
      <c r="H241" s="299">
        <v>2</v>
      </c>
      <c r="I241" s="299">
        <v>51</v>
      </c>
      <c r="J241" s="299">
        <v>18</v>
      </c>
      <c r="K241" s="299">
        <v>14</v>
      </c>
      <c r="L241" s="299">
        <v>0.1</v>
      </c>
      <c r="M241" s="299">
        <v>1.88</v>
      </c>
      <c r="N241" s="299">
        <v>1.98</v>
      </c>
      <c r="O241" s="299"/>
      <c r="P241" s="299" t="s">
        <v>530</v>
      </c>
      <c r="Q241" s="299">
        <v>1.5</v>
      </c>
      <c r="R241" s="299">
        <v>15.4</v>
      </c>
      <c r="S241" s="300">
        <v>68</v>
      </c>
      <c r="Y241" s="309"/>
    </row>
    <row r="242" spans="2:25" ht="15" customHeight="1">
      <c r="B242" s="456"/>
      <c r="C242" s="458"/>
      <c r="D242" s="297" t="s">
        <v>525</v>
      </c>
      <c r="E242" s="298">
        <v>0</v>
      </c>
      <c r="F242" s="299">
        <v>0</v>
      </c>
      <c r="G242" s="299">
        <v>3</v>
      </c>
      <c r="H242" s="299">
        <v>3</v>
      </c>
      <c r="I242" s="299">
        <v>48</v>
      </c>
      <c r="J242" s="299">
        <v>20</v>
      </c>
      <c r="K242" s="299">
        <v>11</v>
      </c>
      <c r="L242" s="299">
        <v>0.1</v>
      </c>
      <c r="M242" s="299">
        <v>1.87</v>
      </c>
      <c r="N242" s="299">
        <v>1.97</v>
      </c>
      <c r="O242" s="299"/>
      <c r="P242" s="299" t="s">
        <v>534</v>
      </c>
      <c r="Q242" s="299">
        <v>1.8</v>
      </c>
      <c r="R242" s="299">
        <v>14.4</v>
      </c>
      <c r="S242" s="300">
        <v>73</v>
      </c>
      <c r="Y242" s="309"/>
    </row>
    <row r="243" spans="2:25" ht="15" customHeight="1">
      <c r="B243" s="456"/>
      <c r="C243" s="458"/>
      <c r="D243" s="297" t="s">
        <v>526</v>
      </c>
      <c r="E243" s="298">
        <v>1</v>
      </c>
      <c r="F243" s="299">
        <v>0</v>
      </c>
      <c r="G243" s="299">
        <v>3</v>
      </c>
      <c r="H243" s="299">
        <v>3</v>
      </c>
      <c r="I243" s="299">
        <v>47</v>
      </c>
      <c r="J243" s="299">
        <v>22</v>
      </c>
      <c r="K243" s="299">
        <v>13</v>
      </c>
      <c r="L243" s="299">
        <v>0.09</v>
      </c>
      <c r="M243" s="299">
        <v>1.88</v>
      </c>
      <c r="N243" s="299">
        <v>1.97</v>
      </c>
      <c r="O243" s="299"/>
      <c r="P243" s="299" t="s">
        <v>506</v>
      </c>
      <c r="Q243" s="299">
        <v>1.4</v>
      </c>
      <c r="R243" s="299">
        <v>14.2</v>
      </c>
      <c r="S243" s="300">
        <v>72</v>
      </c>
      <c r="Y243" s="309"/>
    </row>
    <row r="244" spans="2:25" ht="15" customHeight="1">
      <c r="B244" s="456"/>
      <c r="C244" s="458"/>
      <c r="D244" s="297" t="s">
        <v>527</v>
      </c>
      <c r="E244" s="298">
        <v>0</v>
      </c>
      <c r="F244" s="299">
        <v>0</v>
      </c>
      <c r="G244" s="299">
        <v>3</v>
      </c>
      <c r="H244" s="299">
        <v>3</v>
      </c>
      <c r="I244" s="299">
        <v>46</v>
      </c>
      <c r="J244" s="299">
        <v>14</v>
      </c>
      <c r="K244" s="299">
        <v>12</v>
      </c>
      <c r="L244" s="299">
        <v>0.08</v>
      </c>
      <c r="M244" s="299">
        <v>1.89</v>
      </c>
      <c r="N244" s="299">
        <v>1.97</v>
      </c>
      <c r="O244" s="299"/>
      <c r="P244" s="299" t="s">
        <v>534</v>
      </c>
      <c r="Q244" s="299">
        <v>1.2</v>
      </c>
      <c r="R244" s="299">
        <v>13.8</v>
      </c>
      <c r="S244" s="300">
        <v>74</v>
      </c>
      <c r="Y244" s="309"/>
    </row>
    <row r="245" spans="2:25" ht="15" customHeight="1">
      <c r="B245" s="456"/>
      <c r="C245" s="458"/>
      <c r="D245" s="297" t="s">
        <v>528</v>
      </c>
      <c r="E245" s="298">
        <v>0</v>
      </c>
      <c r="F245" s="299">
        <v>0</v>
      </c>
      <c r="G245" s="299">
        <v>2</v>
      </c>
      <c r="H245" s="299">
        <v>2</v>
      </c>
      <c r="I245" s="299">
        <v>45</v>
      </c>
      <c r="J245" s="299">
        <v>28</v>
      </c>
      <c r="K245" s="299">
        <v>13</v>
      </c>
      <c r="L245" s="299">
        <v>0.09</v>
      </c>
      <c r="M245" s="299">
        <v>1.87</v>
      </c>
      <c r="N245" s="299">
        <v>1.96</v>
      </c>
      <c r="O245" s="299"/>
      <c r="P245" s="299" t="s">
        <v>535</v>
      </c>
      <c r="Q245" s="299">
        <v>1.2</v>
      </c>
      <c r="R245" s="299">
        <v>12.9</v>
      </c>
      <c r="S245" s="300">
        <v>75</v>
      </c>
      <c r="Y245" s="309"/>
    </row>
    <row r="246" spans="2:25" ht="15" customHeight="1">
      <c r="B246" s="456"/>
      <c r="C246" s="459"/>
      <c r="D246" s="297" t="s">
        <v>529</v>
      </c>
      <c r="E246" s="298">
        <v>0</v>
      </c>
      <c r="F246" s="299">
        <v>0</v>
      </c>
      <c r="G246" s="299">
        <v>2</v>
      </c>
      <c r="H246" s="299">
        <v>2</v>
      </c>
      <c r="I246" s="299">
        <v>45</v>
      </c>
      <c r="J246" s="299">
        <v>14</v>
      </c>
      <c r="K246" s="299">
        <v>6</v>
      </c>
      <c r="L246" s="299">
        <v>0.09</v>
      </c>
      <c r="M246" s="299">
        <v>1.89</v>
      </c>
      <c r="N246" s="299">
        <v>1.98</v>
      </c>
      <c r="O246" s="299"/>
      <c r="P246" s="299" t="s">
        <v>535</v>
      </c>
      <c r="Q246" s="299">
        <v>1.4</v>
      </c>
      <c r="R246" s="299">
        <v>13.2</v>
      </c>
      <c r="S246" s="300">
        <v>77</v>
      </c>
      <c r="Y246" s="309"/>
    </row>
    <row r="247" spans="2:25" ht="15" customHeight="1">
      <c r="B247" s="456"/>
      <c r="C247" s="457">
        <v>42506</v>
      </c>
      <c r="D247" s="297" t="s">
        <v>492</v>
      </c>
      <c r="E247" s="298">
        <v>0</v>
      </c>
      <c r="F247" s="299">
        <v>0</v>
      </c>
      <c r="G247" s="299">
        <v>2</v>
      </c>
      <c r="H247" s="299">
        <v>2</v>
      </c>
      <c r="I247" s="299">
        <v>40</v>
      </c>
      <c r="J247" s="299">
        <v>18</v>
      </c>
      <c r="K247" s="299">
        <v>7</v>
      </c>
      <c r="L247" s="299">
        <v>0.08</v>
      </c>
      <c r="M247" s="299">
        <v>1.9</v>
      </c>
      <c r="N247" s="299">
        <v>1.98</v>
      </c>
      <c r="O247" s="299"/>
      <c r="P247" s="299" t="s">
        <v>530</v>
      </c>
      <c r="Q247" s="299">
        <v>0.9</v>
      </c>
      <c r="R247" s="299">
        <v>13.1</v>
      </c>
      <c r="S247" s="300">
        <v>76</v>
      </c>
      <c r="Y247" s="309"/>
    </row>
    <row r="248" spans="2:25" ht="15" customHeight="1">
      <c r="B248" s="456"/>
      <c r="C248" s="458"/>
      <c r="D248" s="297" t="s">
        <v>495</v>
      </c>
      <c r="E248" s="298">
        <v>0</v>
      </c>
      <c r="F248" s="299">
        <v>0</v>
      </c>
      <c r="G248" s="299">
        <v>2</v>
      </c>
      <c r="H248" s="299">
        <v>2</v>
      </c>
      <c r="I248" s="299">
        <v>42</v>
      </c>
      <c r="J248" s="299">
        <v>18</v>
      </c>
      <c r="K248" s="299">
        <v>5</v>
      </c>
      <c r="L248" s="299">
        <v>0.1</v>
      </c>
      <c r="M248" s="299">
        <v>1.89</v>
      </c>
      <c r="N248" s="299">
        <v>1.99</v>
      </c>
      <c r="O248" s="299"/>
      <c r="P248" s="299" t="s">
        <v>518</v>
      </c>
      <c r="Q248" s="299">
        <v>1.2</v>
      </c>
      <c r="R248" s="299">
        <v>13.1</v>
      </c>
      <c r="S248" s="300">
        <v>76</v>
      </c>
      <c r="Y248" s="309"/>
    </row>
    <row r="249" spans="2:25" ht="15" customHeight="1">
      <c r="B249" s="456"/>
      <c r="C249" s="458"/>
      <c r="D249" s="297" t="s">
        <v>497</v>
      </c>
      <c r="E249" s="298">
        <v>0</v>
      </c>
      <c r="F249" s="299">
        <v>0</v>
      </c>
      <c r="G249" s="299">
        <v>2</v>
      </c>
      <c r="H249" s="299">
        <v>2</v>
      </c>
      <c r="I249" s="299">
        <v>42</v>
      </c>
      <c r="J249" s="299">
        <v>18</v>
      </c>
      <c r="K249" s="299">
        <v>9</v>
      </c>
      <c r="L249" s="299">
        <v>0.1</v>
      </c>
      <c r="M249" s="299">
        <v>1.9</v>
      </c>
      <c r="N249" s="299">
        <v>2</v>
      </c>
      <c r="O249" s="299"/>
      <c r="P249" s="299" t="s">
        <v>518</v>
      </c>
      <c r="Q249" s="299">
        <v>0.7</v>
      </c>
      <c r="R249" s="299">
        <v>12.5</v>
      </c>
      <c r="S249" s="300">
        <v>81</v>
      </c>
      <c r="Y249" s="309"/>
    </row>
    <row r="250" spans="2:25" ht="15" customHeight="1">
      <c r="B250" s="456"/>
      <c r="C250" s="458"/>
      <c r="D250" s="297" t="s">
        <v>500</v>
      </c>
      <c r="E250" s="298">
        <v>0</v>
      </c>
      <c r="F250" s="299">
        <v>0</v>
      </c>
      <c r="G250" s="299">
        <v>2</v>
      </c>
      <c r="H250" s="299">
        <v>2</v>
      </c>
      <c r="I250" s="299">
        <v>39</v>
      </c>
      <c r="J250" s="299">
        <v>16</v>
      </c>
      <c r="K250" s="299">
        <v>10</v>
      </c>
      <c r="L250" s="299">
        <v>0.1</v>
      </c>
      <c r="M250" s="299">
        <v>1.93</v>
      </c>
      <c r="N250" s="299">
        <v>2.0299999999999998</v>
      </c>
      <c r="O250" s="299"/>
      <c r="P250" s="299" t="s">
        <v>538</v>
      </c>
      <c r="Q250" s="299">
        <v>0.8</v>
      </c>
      <c r="R250" s="299">
        <v>12.7</v>
      </c>
      <c r="S250" s="300">
        <v>83</v>
      </c>
      <c r="Y250" s="309"/>
    </row>
    <row r="251" spans="2:25" ht="15" customHeight="1">
      <c r="B251" s="456"/>
      <c r="C251" s="458"/>
      <c r="D251" s="297" t="s">
        <v>503</v>
      </c>
      <c r="E251" s="298">
        <v>0</v>
      </c>
      <c r="F251" s="299">
        <v>0</v>
      </c>
      <c r="G251" s="299">
        <v>3</v>
      </c>
      <c r="H251" s="299">
        <v>3</v>
      </c>
      <c r="I251" s="299">
        <v>35</v>
      </c>
      <c r="J251" s="299">
        <v>20</v>
      </c>
      <c r="K251" s="299">
        <v>10</v>
      </c>
      <c r="L251" s="299">
        <v>0.09</v>
      </c>
      <c r="M251" s="299">
        <v>1.9</v>
      </c>
      <c r="N251" s="299">
        <v>1.99</v>
      </c>
      <c r="O251" s="299"/>
      <c r="P251" s="299" t="s">
        <v>506</v>
      </c>
      <c r="Q251" s="299">
        <v>1.4</v>
      </c>
      <c r="R251" s="299">
        <v>12.4</v>
      </c>
      <c r="S251" s="300">
        <v>84</v>
      </c>
      <c r="Y251" s="309"/>
    </row>
    <row r="252" spans="2:25" ht="15" customHeight="1">
      <c r="B252" s="456"/>
      <c r="C252" s="458"/>
      <c r="D252" s="297" t="s">
        <v>505</v>
      </c>
      <c r="E252" s="298">
        <v>0</v>
      </c>
      <c r="F252" s="299">
        <v>0</v>
      </c>
      <c r="G252" s="299">
        <v>7</v>
      </c>
      <c r="H252" s="299">
        <v>7</v>
      </c>
      <c r="I252" s="299">
        <v>23</v>
      </c>
      <c r="J252" s="299">
        <v>14</v>
      </c>
      <c r="K252" s="299">
        <v>6</v>
      </c>
      <c r="L252" s="299">
        <v>0.21</v>
      </c>
      <c r="M252" s="299">
        <v>1.94</v>
      </c>
      <c r="N252" s="299">
        <v>2.15</v>
      </c>
      <c r="O252" s="299"/>
      <c r="P252" s="299" t="s">
        <v>506</v>
      </c>
      <c r="Q252" s="299">
        <v>1.1000000000000001</v>
      </c>
      <c r="R252" s="299">
        <v>12.9</v>
      </c>
      <c r="S252" s="300">
        <v>79</v>
      </c>
      <c r="Y252" s="309"/>
    </row>
    <row r="253" spans="2:25" ht="15" customHeight="1">
      <c r="B253" s="456"/>
      <c r="C253" s="458"/>
      <c r="D253" s="297" t="s">
        <v>508</v>
      </c>
      <c r="E253" s="298">
        <v>0</v>
      </c>
      <c r="F253" s="299">
        <v>0</v>
      </c>
      <c r="G253" s="299">
        <v>5</v>
      </c>
      <c r="H253" s="299">
        <v>5</v>
      </c>
      <c r="I253" s="299">
        <v>36</v>
      </c>
      <c r="J253" s="299">
        <v>20</v>
      </c>
      <c r="K253" s="299">
        <v>12</v>
      </c>
      <c r="L253" s="299">
        <v>0.13</v>
      </c>
      <c r="M253" s="299">
        <v>1.91</v>
      </c>
      <c r="N253" s="299">
        <v>2.04</v>
      </c>
      <c r="O253" s="299"/>
      <c r="P253" s="299" t="s">
        <v>530</v>
      </c>
      <c r="Q253" s="299">
        <v>0.4</v>
      </c>
      <c r="R253" s="299">
        <v>14.2</v>
      </c>
      <c r="S253" s="300">
        <v>76</v>
      </c>
      <c r="Y253" s="309"/>
    </row>
    <row r="254" spans="2:25" ht="15" customHeight="1">
      <c r="B254" s="456"/>
      <c r="C254" s="458"/>
      <c r="D254" s="297" t="s">
        <v>510</v>
      </c>
      <c r="E254" s="298">
        <v>0</v>
      </c>
      <c r="F254" s="299">
        <v>0</v>
      </c>
      <c r="G254" s="299">
        <v>3</v>
      </c>
      <c r="H254" s="299">
        <v>3</v>
      </c>
      <c r="I254" s="299">
        <v>46</v>
      </c>
      <c r="J254" s="299">
        <v>19</v>
      </c>
      <c r="K254" s="299">
        <v>12</v>
      </c>
      <c r="L254" s="299">
        <v>0.09</v>
      </c>
      <c r="M254" s="299">
        <v>1.88</v>
      </c>
      <c r="N254" s="299">
        <v>1.97</v>
      </c>
      <c r="O254" s="299"/>
      <c r="P254" s="299" t="s">
        <v>530</v>
      </c>
      <c r="Q254" s="299">
        <v>1.1000000000000001</v>
      </c>
      <c r="R254" s="299">
        <v>16.600000000000001</v>
      </c>
      <c r="S254" s="300">
        <v>76</v>
      </c>
      <c r="Y254" s="309"/>
    </row>
    <row r="255" spans="2:25" ht="15" customHeight="1">
      <c r="B255" s="456"/>
      <c r="C255" s="458"/>
      <c r="D255" s="297" t="s">
        <v>511</v>
      </c>
      <c r="E255" s="298">
        <v>1</v>
      </c>
      <c r="F255" s="299">
        <v>0</v>
      </c>
      <c r="G255" s="299">
        <v>4</v>
      </c>
      <c r="H255" s="299">
        <v>4</v>
      </c>
      <c r="I255" s="299">
        <v>51</v>
      </c>
      <c r="J255" s="299">
        <v>21</v>
      </c>
      <c r="K255" s="299">
        <v>21</v>
      </c>
      <c r="L255" s="299">
        <v>0.1</v>
      </c>
      <c r="M255" s="299">
        <v>1.92</v>
      </c>
      <c r="N255" s="299">
        <v>2.02</v>
      </c>
      <c r="O255" s="299"/>
      <c r="P255" s="299" t="s">
        <v>515</v>
      </c>
      <c r="Q255" s="299">
        <v>1.8</v>
      </c>
      <c r="R255" s="299">
        <v>16.600000000000001</v>
      </c>
      <c r="S255" s="300">
        <v>73</v>
      </c>
      <c r="Y255" s="309"/>
    </row>
    <row r="256" spans="2:25" ht="15" customHeight="1" thickBot="1">
      <c r="B256" s="456"/>
      <c r="C256" s="458"/>
      <c r="D256" s="310" t="s">
        <v>512</v>
      </c>
      <c r="E256" s="311">
        <v>1</v>
      </c>
      <c r="F256" s="304">
        <v>0</v>
      </c>
      <c r="G256" s="304">
        <v>5</v>
      </c>
      <c r="H256" s="304">
        <v>5</v>
      </c>
      <c r="I256" s="304">
        <v>56</v>
      </c>
      <c r="J256" s="304">
        <v>29</v>
      </c>
      <c r="K256" s="304">
        <v>19</v>
      </c>
      <c r="L256" s="304">
        <v>0.11</v>
      </c>
      <c r="M256" s="304">
        <v>1.89</v>
      </c>
      <c r="N256" s="304">
        <v>2</v>
      </c>
      <c r="O256" s="304"/>
      <c r="P256" s="304" t="s">
        <v>518</v>
      </c>
      <c r="Q256" s="304">
        <v>2.1</v>
      </c>
      <c r="R256" s="304">
        <v>17.3</v>
      </c>
      <c r="S256" s="305">
        <v>74</v>
      </c>
      <c r="Y256" s="309"/>
    </row>
    <row r="257" spans="2:29" ht="15" customHeight="1">
      <c r="B257" s="456"/>
      <c r="C257" s="458"/>
      <c r="D257" s="293" t="s">
        <v>514</v>
      </c>
      <c r="E257" s="294">
        <v>1</v>
      </c>
      <c r="F257" s="295">
        <v>0</v>
      </c>
      <c r="G257" s="295">
        <v>7</v>
      </c>
      <c r="H257" s="295">
        <v>7</v>
      </c>
      <c r="I257" s="295">
        <v>55</v>
      </c>
      <c r="J257" s="295">
        <v>32</v>
      </c>
      <c r="K257" s="295">
        <v>24</v>
      </c>
      <c r="L257" s="295">
        <v>0.1</v>
      </c>
      <c r="M257" s="295">
        <v>1.9</v>
      </c>
      <c r="N257" s="295">
        <v>2</v>
      </c>
      <c r="O257" s="295"/>
      <c r="P257" s="295" t="s">
        <v>533</v>
      </c>
      <c r="Q257" s="295">
        <v>2.6</v>
      </c>
      <c r="R257" s="295">
        <v>17.8</v>
      </c>
      <c r="S257" s="296">
        <v>73</v>
      </c>
      <c r="Y257" s="309"/>
    </row>
    <row r="258" spans="2:29" ht="15" customHeight="1">
      <c r="B258" s="456"/>
      <c r="C258" s="458"/>
      <c r="D258" s="297" t="s">
        <v>516</v>
      </c>
      <c r="E258" s="298">
        <v>1</v>
      </c>
      <c r="F258" s="299">
        <v>1</v>
      </c>
      <c r="G258" s="299">
        <v>12</v>
      </c>
      <c r="H258" s="299">
        <v>13</v>
      </c>
      <c r="I258" s="299">
        <v>54</v>
      </c>
      <c r="J258" s="299">
        <v>32</v>
      </c>
      <c r="K258" s="299">
        <v>21</v>
      </c>
      <c r="L258" s="299">
        <v>0.11</v>
      </c>
      <c r="M258" s="299">
        <v>1.9</v>
      </c>
      <c r="N258" s="299">
        <v>2.0099999999999998</v>
      </c>
      <c r="O258" s="299"/>
      <c r="P258" s="299" t="s">
        <v>515</v>
      </c>
      <c r="Q258" s="299">
        <v>2</v>
      </c>
      <c r="R258" s="299">
        <v>18.7</v>
      </c>
      <c r="S258" s="300">
        <v>71</v>
      </c>
      <c r="Y258" s="309"/>
    </row>
    <row r="259" spans="2:29" ht="15" customHeight="1">
      <c r="B259" s="456"/>
      <c r="C259" s="458"/>
      <c r="D259" s="297" t="s">
        <v>517</v>
      </c>
      <c r="E259" s="298">
        <v>1</v>
      </c>
      <c r="F259" s="299">
        <v>0</v>
      </c>
      <c r="G259" s="299">
        <v>9</v>
      </c>
      <c r="H259" s="299">
        <v>9</v>
      </c>
      <c r="I259" s="299">
        <v>61</v>
      </c>
      <c r="J259" s="299">
        <v>37</v>
      </c>
      <c r="K259" s="299">
        <v>31</v>
      </c>
      <c r="L259" s="299">
        <v>0.12</v>
      </c>
      <c r="M259" s="299">
        <v>1.91</v>
      </c>
      <c r="N259" s="299">
        <v>2.0299999999999998</v>
      </c>
      <c r="O259" s="299"/>
      <c r="P259" s="299" t="s">
        <v>532</v>
      </c>
      <c r="Q259" s="299">
        <v>1.4</v>
      </c>
      <c r="R259" s="299">
        <v>18.7</v>
      </c>
      <c r="S259" s="300">
        <v>70</v>
      </c>
      <c r="Y259" s="309"/>
    </row>
    <row r="260" spans="2:29" ht="15" customHeight="1">
      <c r="B260" s="456"/>
      <c r="C260" s="458"/>
      <c r="D260" s="297" t="s">
        <v>519</v>
      </c>
      <c r="E260" s="298">
        <v>1</v>
      </c>
      <c r="F260" s="299">
        <v>0</v>
      </c>
      <c r="G260" s="299">
        <v>9</v>
      </c>
      <c r="H260" s="299">
        <v>9</v>
      </c>
      <c r="I260" s="299">
        <v>61</v>
      </c>
      <c r="J260" s="299">
        <v>35</v>
      </c>
      <c r="K260" s="299">
        <v>27</v>
      </c>
      <c r="L260" s="299">
        <v>0.13</v>
      </c>
      <c r="M260" s="299">
        <v>1.9</v>
      </c>
      <c r="N260" s="299">
        <v>2.0299999999999998</v>
      </c>
      <c r="O260" s="299"/>
      <c r="P260" s="299" t="s">
        <v>532</v>
      </c>
      <c r="Q260" s="299">
        <v>0.8</v>
      </c>
      <c r="R260" s="299">
        <v>19</v>
      </c>
      <c r="S260" s="300">
        <v>67</v>
      </c>
      <c r="Y260" s="309"/>
    </row>
    <row r="261" spans="2:29" ht="15" customHeight="1">
      <c r="B261" s="456"/>
      <c r="C261" s="458"/>
      <c r="D261" s="297" t="s">
        <v>520</v>
      </c>
      <c r="E261" s="298">
        <v>1</v>
      </c>
      <c r="F261" s="299">
        <v>1</v>
      </c>
      <c r="G261" s="299">
        <v>12</v>
      </c>
      <c r="H261" s="299">
        <v>13</v>
      </c>
      <c r="I261" s="299">
        <v>60</v>
      </c>
      <c r="J261" s="299">
        <v>34</v>
      </c>
      <c r="K261" s="299">
        <v>30</v>
      </c>
      <c r="L261" s="299">
        <v>0.16</v>
      </c>
      <c r="M261" s="299">
        <v>1.91</v>
      </c>
      <c r="N261" s="299">
        <v>2.0699999999999998</v>
      </c>
      <c r="O261" s="299"/>
      <c r="P261" s="299" t="s">
        <v>515</v>
      </c>
      <c r="Q261" s="299">
        <v>0.9</v>
      </c>
      <c r="R261" s="299">
        <v>19.7</v>
      </c>
      <c r="S261" s="300">
        <v>66</v>
      </c>
      <c r="Y261" s="309"/>
    </row>
    <row r="262" spans="2:29" ht="15" customHeight="1">
      <c r="B262" s="456"/>
      <c r="C262" s="458"/>
      <c r="D262" s="297" t="s">
        <v>521</v>
      </c>
      <c r="E262" s="298">
        <v>1</v>
      </c>
      <c r="F262" s="299">
        <v>0</v>
      </c>
      <c r="G262" s="299">
        <v>13</v>
      </c>
      <c r="H262" s="299">
        <v>13</v>
      </c>
      <c r="I262" s="299">
        <v>61</v>
      </c>
      <c r="J262" s="299">
        <v>39</v>
      </c>
      <c r="K262" s="299">
        <v>29</v>
      </c>
      <c r="L262" s="299">
        <v>0.16</v>
      </c>
      <c r="M262" s="299">
        <v>1.92</v>
      </c>
      <c r="N262" s="299">
        <v>2.08</v>
      </c>
      <c r="O262" s="299"/>
      <c r="P262" s="299" t="s">
        <v>515</v>
      </c>
      <c r="Q262" s="299">
        <v>2.2000000000000002</v>
      </c>
      <c r="R262" s="299">
        <v>20.5</v>
      </c>
      <c r="S262" s="300">
        <v>62</v>
      </c>
      <c r="Y262" s="309"/>
    </row>
    <row r="263" spans="2:29" ht="15" customHeight="1">
      <c r="B263" s="456"/>
      <c r="C263" s="458"/>
      <c r="D263" s="297" t="s">
        <v>522</v>
      </c>
      <c r="E263" s="298">
        <v>1</v>
      </c>
      <c r="F263" s="299">
        <v>0</v>
      </c>
      <c r="G263" s="299">
        <v>12</v>
      </c>
      <c r="H263" s="299">
        <v>12</v>
      </c>
      <c r="I263" s="299">
        <v>59</v>
      </c>
      <c r="J263" s="299">
        <v>43</v>
      </c>
      <c r="K263" s="299">
        <v>26</v>
      </c>
      <c r="L263" s="299">
        <v>0.17</v>
      </c>
      <c r="M263" s="299">
        <v>1.92</v>
      </c>
      <c r="N263" s="299">
        <v>2.09</v>
      </c>
      <c r="O263" s="299"/>
      <c r="P263" s="299" t="s">
        <v>515</v>
      </c>
      <c r="Q263" s="299">
        <v>3.3</v>
      </c>
      <c r="R263" s="299">
        <v>20.3</v>
      </c>
      <c r="S263" s="300">
        <v>64</v>
      </c>
      <c r="Y263" s="309"/>
    </row>
    <row r="264" spans="2:29" ht="15" customHeight="1">
      <c r="B264" s="456"/>
      <c r="C264" s="458"/>
      <c r="D264" s="297" t="s">
        <v>523</v>
      </c>
      <c r="E264" s="298">
        <v>1</v>
      </c>
      <c r="F264" s="299">
        <v>0</v>
      </c>
      <c r="G264" s="299">
        <v>13</v>
      </c>
      <c r="H264" s="299">
        <v>13</v>
      </c>
      <c r="I264" s="299">
        <v>54</v>
      </c>
      <c r="J264" s="299">
        <v>35</v>
      </c>
      <c r="K264" s="299">
        <v>24</v>
      </c>
      <c r="L264" s="299">
        <v>0.15</v>
      </c>
      <c r="M264" s="299">
        <v>1.9</v>
      </c>
      <c r="N264" s="299">
        <v>2.0499999999999998</v>
      </c>
      <c r="O264" s="299"/>
      <c r="P264" s="299" t="s">
        <v>518</v>
      </c>
      <c r="Q264" s="299">
        <v>2.7</v>
      </c>
      <c r="R264" s="299">
        <v>20.100000000000001</v>
      </c>
      <c r="S264" s="300">
        <v>66</v>
      </c>
      <c r="Y264" s="309"/>
      <c r="AC264" s="309"/>
    </row>
    <row r="265" spans="2:29" ht="15" customHeight="1">
      <c r="B265" s="456"/>
      <c r="C265" s="458"/>
      <c r="D265" s="297" t="s">
        <v>524</v>
      </c>
      <c r="E265" s="298">
        <v>3</v>
      </c>
      <c r="F265" s="299">
        <v>0</v>
      </c>
      <c r="G265" s="299">
        <v>9</v>
      </c>
      <c r="H265" s="299">
        <v>9</v>
      </c>
      <c r="I265" s="299">
        <v>53</v>
      </c>
      <c r="J265" s="299">
        <v>37</v>
      </c>
      <c r="K265" s="299">
        <v>25</v>
      </c>
      <c r="L265" s="299">
        <v>0.12</v>
      </c>
      <c r="M265" s="299">
        <v>1.89</v>
      </c>
      <c r="N265" s="299">
        <v>2.0099999999999998</v>
      </c>
      <c r="O265" s="299"/>
      <c r="P265" s="299" t="s">
        <v>518</v>
      </c>
      <c r="Q265" s="299">
        <v>3.2</v>
      </c>
      <c r="R265" s="299">
        <v>19.8</v>
      </c>
      <c r="S265" s="300">
        <v>65</v>
      </c>
      <c r="Y265" s="309"/>
      <c r="AC265" s="309"/>
    </row>
    <row r="266" spans="2:29" ht="15" customHeight="1">
      <c r="B266" s="456"/>
      <c r="C266" s="458"/>
      <c r="D266" s="297" t="s">
        <v>525</v>
      </c>
      <c r="E266" s="298">
        <v>2</v>
      </c>
      <c r="F266" s="299">
        <v>0</v>
      </c>
      <c r="G266" s="299">
        <v>8</v>
      </c>
      <c r="H266" s="299">
        <v>8</v>
      </c>
      <c r="I266" s="299">
        <v>51</v>
      </c>
      <c r="J266" s="299">
        <v>35</v>
      </c>
      <c r="K266" s="299">
        <v>18</v>
      </c>
      <c r="L266" s="299">
        <v>0.13</v>
      </c>
      <c r="M266" s="299">
        <v>1.87</v>
      </c>
      <c r="N266" s="299">
        <v>2</v>
      </c>
      <c r="O266" s="299"/>
      <c r="P266" s="299" t="s">
        <v>518</v>
      </c>
      <c r="Q266" s="299">
        <v>4</v>
      </c>
      <c r="R266" s="299">
        <v>19.399999999999999</v>
      </c>
      <c r="S266" s="300">
        <v>69</v>
      </c>
      <c r="Y266" s="309"/>
      <c r="AC266" s="309"/>
    </row>
    <row r="267" spans="2:29" ht="15" customHeight="1">
      <c r="B267" s="456"/>
      <c r="C267" s="458"/>
      <c r="D267" s="297" t="s">
        <v>526</v>
      </c>
      <c r="E267" s="298">
        <v>2</v>
      </c>
      <c r="F267" s="299">
        <v>0</v>
      </c>
      <c r="G267" s="299">
        <v>7</v>
      </c>
      <c r="H267" s="299">
        <v>7</v>
      </c>
      <c r="I267" s="299">
        <v>49</v>
      </c>
      <c r="J267" s="299">
        <v>33</v>
      </c>
      <c r="K267" s="299">
        <v>19</v>
      </c>
      <c r="L267" s="299">
        <v>0.09</v>
      </c>
      <c r="M267" s="299">
        <v>1.88</v>
      </c>
      <c r="N267" s="299">
        <v>1.97</v>
      </c>
      <c r="O267" s="299"/>
      <c r="P267" s="299" t="s">
        <v>518</v>
      </c>
      <c r="Q267" s="299">
        <v>2.7</v>
      </c>
      <c r="R267" s="299">
        <v>18.899999999999999</v>
      </c>
      <c r="S267" s="300">
        <v>73</v>
      </c>
      <c r="Y267" s="309"/>
      <c r="AC267" s="309"/>
    </row>
    <row r="268" spans="2:29" ht="15" customHeight="1">
      <c r="B268" s="456"/>
      <c r="C268" s="458"/>
      <c r="D268" s="297" t="s">
        <v>527</v>
      </c>
      <c r="E268" s="298">
        <v>1</v>
      </c>
      <c r="F268" s="299">
        <v>0</v>
      </c>
      <c r="G268" s="299">
        <v>5</v>
      </c>
      <c r="H268" s="299">
        <v>5</v>
      </c>
      <c r="I268" s="299">
        <v>48</v>
      </c>
      <c r="J268" s="299">
        <v>29</v>
      </c>
      <c r="K268" s="299">
        <v>21</v>
      </c>
      <c r="L268" s="299">
        <v>0.11</v>
      </c>
      <c r="M268" s="299">
        <v>1.88</v>
      </c>
      <c r="N268" s="299">
        <v>1.99</v>
      </c>
      <c r="O268" s="299"/>
      <c r="P268" s="299" t="s">
        <v>518</v>
      </c>
      <c r="Q268" s="299">
        <v>1.9</v>
      </c>
      <c r="R268" s="299">
        <v>18.399999999999999</v>
      </c>
      <c r="S268" s="300">
        <v>74</v>
      </c>
      <c r="Y268" s="309"/>
      <c r="AC268" s="309"/>
    </row>
    <row r="269" spans="2:29" ht="15" customHeight="1">
      <c r="B269" s="456"/>
      <c r="C269" s="458"/>
      <c r="D269" s="297" t="s">
        <v>528</v>
      </c>
      <c r="E269" s="298">
        <v>1</v>
      </c>
      <c r="F269" s="299">
        <v>0</v>
      </c>
      <c r="G269" s="299">
        <v>5</v>
      </c>
      <c r="H269" s="299">
        <v>5</v>
      </c>
      <c r="I269" s="299">
        <v>44</v>
      </c>
      <c r="J269" s="299">
        <v>27</v>
      </c>
      <c r="K269" s="299">
        <v>13</v>
      </c>
      <c r="L269" s="299">
        <v>0.1</v>
      </c>
      <c r="M269" s="299">
        <v>1.88</v>
      </c>
      <c r="N269" s="299">
        <v>1.98</v>
      </c>
      <c r="O269" s="299"/>
      <c r="P269" s="299" t="s">
        <v>515</v>
      </c>
      <c r="Q269" s="299">
        <v>1.7</v>
      </c>
      <c r="R269" s="299">
        <v>18</v>
      </c>
      <c r="S269" s="300">
        <v>75</v>
      </c>
      <c r="Y269" s="309"/>
      <c r="AC269" s="309"/>
    </row>
    <row r="270" spans="2:29" ht="15" customHeight="1">
      <c r="B270" s="456"/>
      <c r="C270" s="459"/>
      <c r="D270" s="297" t="s">
        <v>529</v>
      </c>
      <c r="E270" s="298">
        <v>2</v>
      </c>
      <c r="F270" s="299">
        <v>0</v>
      </c>
      <c r="G270" s="299">
        <v>6</v>
      </c>
      <c r="H270" s="299">
        <v>6</v>
      </c>
      <c r="I270" s="299">
        <v>42</v>
      </c>
      <c r="J270" s="299">
        <v>15</v>
      </c>
      <c r="K270" s="299">
        <v>12</v>
      </c>
      <c r="L270" s="299">
        <v>0.1</v>
      </c>
      <c r="M270" s="299">
        <v>1.88</v>
      </c>
      <c r="N270" s="299">
        <v>1.98</v>
      </c>
      <c r="O270" s="299"/>
      <c r="P270" s="299" t="s">
        <v>518</v>
      </c>
      <c r="Q270" s="299">
        <v>2.8</v>
      </c>
      <c r="R270" s="299">
        <v>17.600000000000001</v>
      </c>
      <c r="S270" s="300">
        <v>78</v>
      </c>
      <c r="Y270" s="309"/>
      <c r="AC270" s="309"/>
    </row>
    <row r="271" spans="2:29" ht="15" customHeight="1">
      <c r="B271" s="456"/>
      <c r="C271" s="457">
        <v>42507</v>
      </c>
      <c r="D271" s="297" t="s">
        <v>492</v>
      </c>
      <c r="E271" s="298">
        <v>2</v>
      </c>
      <c r="F271" s="299">
        <v>0</v>
      </c>
      <c r="G271" s="299">
        <v>5</v>
      </c>
      <c r="H271" s="299">
        <v>5</v>
      </c>
      <c r="I271" s="299">
        <v>42</v>
      </c>
      <c r="J271" s="299">
        <v>24</v>
      </c>
      <c r="K271" s="299">
        <v>13</v>
      </c>
      <c r="L271" s="299">
        <v>0.11</v>
      </c>
      <c r="M271" s="299">
        <v>1.9</v>
      </c>
      <c r="N271" s="299">
        <v>2.0099999999999998</v>
      </c>
      <c r="O271" s="299"/>
      <c r="P271" s="299" t="s">
        <v>518</v>
      </c>
      <c r="Q271" s="299">
        <v>2.2000000000000002</v>
      </c>
      <c r="R271" s="299">
        <v>18.100000000000001</v>
      </c>
      <c r="S271" s="300">
        <v>79</v>
      </c>
      <c r="Y271" s="309"/>
      <c r="AC271" s="309"/>
    </row>
    <row r="272" spans="2:29" ht="15" customHeight="1">
      <c r="B272" s="456"/>
      <c r="C272" s="458"/>
      <c r="D272" s="297" t="s">
        <v>495</v>
      </c>
      <c r="E272" s="298">
        <v>1</v>
      </c>
      <c r="F272" s="299">
        <v>0</v>
      </c>
      <c r="G272" s="299">
        <v>4</v>
      </c>
      <c r="H272" s="299">
        <v>4</v>
      </c>
      <c r="I272" s="299">
        <v>42</v>
      </c>
      <c r="J272" s="299">
        <v>17</v>
      </c>
      <c r="K272" s="299">
        <v>13</v>
      </c>
      <c r="L272" s="299">
        <v>0.1</v>
      </c>
      <c r="M272" s="299">
        <v>1.89</v>
      </c>
      <c r="N272" s="299">
        <v>1.99</v>
      </c>
      <c r="O272" s="299"/>
      <c r="P272" s="299" t="s">
        <v>518</v>
      </c>
      <c r="Q272" s="299">
        <v>2.7</v>
      </c>
      <c r="R272" s="299">
        <v>18.3</v>
      </c>
      <c r="S272" s="300">
        <v>81</v>
      </c>
      <c r="Y272" s="309"/>
      <c r="AC272" s="309"/>
    </row>
    <row r="273" spans="2:47" ht="15" customHeight="1">
      <c r="B273" s="456"/>
      <c r="C273" s="458"/>
      <c r="D273" s="297" t="s">
        <v>497</v>
      </c>
      <c r="E273" s="298">
        <v>1</v>
      </c>
      <c r="F273" s="299">
        <v>0</v>
      </c>
      <c r="G273" s="299">
        <v>5</v>
      </c>
      <c r="H273" s="299">
        <v>5</v>
      </c>
      <c r="I273" s="299">
        <v>39</v>
      </c>
      <c r="J273" s="299">
        <v>18</v>
      </c>
      <c r="K273" s="299">
        <v>11</v>
      </c>
      <c r="L273" s="299" t="s">
        <v>501</v>
      </c>
      <c r="M273" s="299" t="s">
        <v>501</v>
      </c>
      <c r="N273" s="299" t="s">
        <v>501</v>
      </c>
      <c r="O273" s="299"/>
      <c r="P273" s="299" t="s">
        <v>518</v>
      </c>
      <c r="Q273" s="299">
        <v>1.7</v>
      </c>
      <c r="R273" s="299">
        <v>17.5</v>
      </c>
      <c r="S273" s="300">
        <v>91</v>
      </c>
      <c r="Y273" s="309"/>
      <c r="AC273" s="309"/>
    </row>
    <row r="274" spans="2:47" ht="15" customHeight="1">
      <c r="B274" s="456"/>
      <c r="C274" s="458"/>
      <c r="D274" s="297" t="s">
        <v>500</v>
      </c>
      <c r="E274" s="298">
        <v>1</v>
      </c>
      <c r="F274" s="299">
        <v>0</v>
      </c>
      <c r="G274" s="299">
        <v>6</v>
      </c>
      <c r="H274" s="299">
        <v>6</v>
      </c>
      <c r="I274" s="299">
        <v>35</v>
      </c>
      <c r="J274" s="299">
        <v>26</v>
      </c>
      <c r="K274" s="299">
        <v>15</v>
      </c>
      <c r="L274" s="299">
        <v>0.12</v>
      </c>
      <c r="M274" s="299">
        <v>1.87</v>
      </c>
      <c r="N274" s="299">
        <v>1.99</v>
      </c>
      <c r="O274" s="299"/>
      <c r="P274" s="299" t="s">
        <v>515</v>
      </c>
      <c r="Q274" s="299">
        <v>0.7</v>
      </c>
      <c r="R274" s="299">
        <v>17.100000000000001</v>
      </c>
      <c r="S274" s="300">
        <v>93</v>
      </c>
      <c r="Y274" s="309"/>
      <c r="AC274" s="309"/>
    </row>
    <row r="275" spans="2:47" ht="15" customHeight="1">
      <c r="B275" s="456"/>
      <c r="C275" s="458"/>
      <c r="D275" s="297" t="s">
        <v>503</v>
      </c>
      <c r="E275" s="298">
        <v>1</v>
      </c>
      <c r="F275" s="299">
        <v>0</v>
      </c>
      <c r="G275" s="299">
        <v>6</v>
      </c>
      <c r="H275" s="299">
        <v>6</v>
      </c>
      <c r="I275" s="299">
        <v>34</v>
      </c>
      <c r="J275" s="299">
        <v>21</v>
      </c>
      <c r="K275" s="299">
        <v>8</v>
      </c>
      <c r="L275" s="299">
        <v>0.11</v>
      </c>
      <c r="M275" s="299">
        <v>1.87</v>
      </c>
      <c r="N275" s="299">
        <v>1.98</v>
      </c>
      <c r="O275" s="299"/>
      <c r="P275" s="299" t="s">
        <v>515</v>
      </c>
      <c r="Q275" s="299">
        <v>0.9</v>
      </c>
      <c r="R275" s="299">
        <v>17.399999999999999</v>
      </c>
      <c r="S275" s="300">
        <v>94</v>
      </c>
      <c r="Y275" s="309"/>
      <c r="AC275" s="309"/>
    </row>
    <row r="276" spans="2:47" ht="15" customHeight="1">
      <c r="B276" s="456"/>
      <c r="C276" s="458"/>
      <c r="D276" s="297" t="s">
        <v>505</v>
      </c>
      <c r="E276" s="298">
        <v>0</v>
      </c>
      <c r="F276" s="299">
        <v>0</v>
      </c>
      <c r="G276" s="299">
        <v>5</v>
      </c>
      <c r="H276" s="299">
        <v>5</v>
      </c>
      <c r="I276" s="299">
        <v>34</v>
      </c>
      <c r="J276" s="299">
        <v>25</v>
      </c>
      <c r="K276" s="299">
        <v>8</v>
      </c>
      <c r="L276" s="299">
        <v>0.11</v>
      </c>
      <c r="M276" s="299">
        <v>1.86</v>
      </c>
      <c r="N276" s="299">
        <v>1.97</v>
      </c>
      <c r="O276" s="299"/>
      <c r="P276" s="299" t="s">
        <v>515</v>
      </c>
      <c r="Q276" s="299">
        <v>1</v>
      </c>
      <c r="R276" s="299">
        <v>17.2</v>
      </c>
      <c r="S276" s="300">
        <v>95</v>
      </c>
      <c r="Y276" s="309"/>
      <c r="AB276" s="309"/>
      <c r="AC276" s="309"/>
      <c r="AI276" s="309"/>
      <c r="AJ276" s="309"/>
      <c r="AK276" s="309"/>
      <c r="AL276" s="309"/>
      <c r="AM276" s="309"/>
      <c r="AN276" s="309"/>
      <c r="AO276" s="309"/>
      <c r="AP276" s="309"/>
      <c r="AQ276" s="309"/>
      <c r="AR276" s="309"/>
      <c r="AS276" s="309"/>
      <c r="AT276" s="309"/>
      <c r="AU276" s="309"/>
    </row>
    <row r="277" spans="2:47" ht="15" customHeight="1">
      <c r="B277" s="456"/>
      <c r="C277" s="458"/>
      <c r="D277" s="297" t="s">
        <v>508</v>
      </c>
      <c r="E277" s="298">
        <v>0</v>
      </c>
      <c r="F277" s="299">
        <v>0</v>
      </c>
      <c r="G277" s="299">
        <v>6</v>
      </c>
      <c r="H277" s="299">
        <v>6</v>
      </c>
      <c r="I277" s="299">
        <v>33</v>
      </c>
      <c r="J277" s="299">
        <v>18</v>
      </c>
      <c r="K277" s="299">
        <v>10</v>
      </c>
      <c r="L277" s="299">
        <v>0.11</v>
      </c>
      <c r="M277" s="299">
        <v>1.87</v>
      </c>
      <c r="N277" s="299">
        <v>1.98</v>
      </c>
      <c r="O277" s="299"/>
      <c r="P277" s="299" t="s">
        <v>538</v>
      </c>
      <c r="Q277" s="299">
        <v>0.7</v>
      </c>
      <c r="R277" s="299">
        <v>17.5</v>
      </c>
      <c r="S277" s="300">
        <v>95</v>
      </c>
      <c r="Y277" s="309"/>
      <c r="AC277" s="309"/>
    </row>
    <row r="278" spans="2:47" ht="15" customHeight="1">
      <c r="B278" s="456"/>
      <c r="C278" s="458"/>
      <c r="D278" s="297" t="s">
        <v>510</v>
      </c>
      <c r="E278" s="298">
        <v>0</v>
      </c>
      <c r="F278" s="299">
        <v>1</v>
      </c>
      <c r="G278" s="299">
        <v>9</v>
      </c>
      <c r="H278" s="299">
        <v>10</v>
      </c>
      <c r="I278" s="299">
        <v>27</v>
      </c>
      <c r="J278" s="299">
        <v>13</v>
      </c>
      <c r="K278" s="299">
        <v>12</v>
      </c>
      <c r="L278" s="299">
        <v>0.12</v>
      </c>
      <c r="M278" s="299">
        <v>1.88</v>
      </c>
      <c r="N278" s="299">
        <v>2</v>
      </c>
      <c r="O278" s="299"/>
      <c r="P278" s="299" t="s">
        <v>539</v>
      </c>
      <c r="Q278" s="299">
        <v>1.1000000000000001</v>
      </c>
      <c r="R278" s="299">
        <v>17.600000000000001</v>
      </c>
      <c r="S278" s="300">
        <v>95</v>
      </c>
      <c r="Y278" s="309"/>
      <c r="AC278" s="309"/>
    </row>
    <row r="279" spans="2:47" ht="15" customHeight="1">
      <c r="B279" s="456"/>
      <c r="C279" s="458"/>
      <c r="D279" s="297" t="s">
        <v>511</v>
      </c>
      <c r="E279" s="298">
        <v>0</v>
      </c>
      <c r="F279" s="299">
        <v>1</v>
      </c>
      <c r="G279" s="299">
        <v>9</v>
      </c>
      <c r="H279" s="299">
        <v>10</v>
      </c>
      <c r="I279" s="299">
        <v>21</v>
      </c>
      <c r="J279" s="299">
        <v>15</v>
      </c>
      <c r="K279" s="299">
        <v>13</v>
      </c>
      <c r="L279" s="299">
        <v>0.13</v>
      </c>
      <c r="M279" s="299">
        <v>1.91</v>
      </c>
      <c r="N279" s="299">
        <v>2.04</v>
      </c>
      <c r="O279" s="299"/>
      <c r="P279" s="299" t="s">
        <v>493</v>
      </c>
      <c r="Q279" s="299">
        <v>1.8</v>
      </c>
      <c r="R279" s="299">
        <v>17.8</v>
      </c>
      <c r="S279" s="300">
        <v>93</v>
      </c>
      <c r="Y279" s="309"/>
      <c r="AC279" s="309"/>
    </row>
    <row r="280" spans="2:47" ht="15" customHeight="1" thickBot="1">
      <c r="B280" s="456"/>
      <c r="C280" s="458"/>
      <c r="D280" s="310" t="s">
        <v>512</v>
      </c>
      <c r="E280" s="311">
        <v>0</v>
      </c>
      <c r="F280" s="304">
        <v>1</v>
      </c>
      <c r="G280" s="304">
        <v>9</v>
      </c>
      <c r="H280" s="304">
        <v>10</v>
      </c>
      <c r="I280" s="304">
        <v>20</v>
      </c>
      <c r="J280" s="304">
        <v>12</v>
      </c>
      <c r="K280" s="304">
        <v>2</v>
      </c>
      <c r="L280" s="304">
        <v>0.13</v>
      </c>
      <c r="M280" s="304">
        <v>1.92</v>
      </c>
      <c r="N280" s="304">
        <v>2.0499999999999998</v>
      </c>
      <c r="O280" s="304"/>
      <c r="P280" s="304" t="s">
        <v>498</v>
      </c>
      <c r="Q280" s="304">
        <v>2.2999999999999998</v>
      </c>
      <c r="R280" s="304">
        <v>18.100000000000001</v>
      </c>
      <c r="S280" s="305">
        <v>94</v>
      </c>
      <c r="Y280" s="309"/>
      <c r="AC280" s="309"/>
    </row>
    <row r="281" spans="2:47" ht="15" customHeight="1">
      <c r="B281" s="456"/>
      <c r="C281" s="458"/>
      <c r="D281" s="293" t="s">
        <v>514</v>
      </c>
      <c r="E281" s="294">
        <v>0</v>
      </c>
      <c r="F281" s="295">
        <v>1</v>
      </c>
      <c r="G281" s="295">
        <v>8</v>
      </c>
      <c r="H281" s="295">
        <v>9</v>
      </c>
      <c r="I281" s="295">
        <v>23</v>
      </c>
      <c r="J281" s="295">
        <v>14</v>
      </c>
      <c r="K281" s="295">
        <v>-2</v>
      </c>
      <c r="L281" s="295">
        <v>0.14000000000000001</v>
      </c>
      <c r="M281" s="295">
        <v>1.94</v>
      </c>
      <c r="N281" s="295">
        <v>2.08</v>
      </c>
      <c r="O281" s="295"/>
      <c r="P281" s="295" t="s">
        <v>498</v>
      </c>
      <c r="Q281" s="295">
        <v>1.9</v>
      </c>
      <c r="R281" s="295">
        <v>18.399999999999999</v>
      </c>
      <c r="S281" s="296">
        <v>93</v>
      </c>
      <c r="Y281" s="309"/>
      <c r="AC281" s="309"/>
    </row>
    <row r="282" spans="2:47" ht="15" customHeight="1">
      <c r="B282" s="456"/>
      <c r="C282" s="458"/>
      <c r="D282" s="297" t="s">
        <v>516</v>
      </c>
      <c r="E282" s="298">
        <v>0</v>
      </c>
      <c r="F282" s="299">
        <v>1</v>
      </c>
      <c r="G282" s="299">
        <v>7</v>
      </c>
      <c r="H282" s="299">
        <v>8</v>
      </c>
      <c r="I282" s="299">
        <v>26</v>
      </c>
      <c r="J282" s="299">
        <v>12</v>
      </c>
      <c r="K282" s="299">
        <v>7</v>
      </c>
      <c r="L282" s="299">
        <v>0.13</v>
      </c>
      <c r="M282" s="299">
        <v>1.97</v>
      </c>
      <c r="N282" s="299">
        <v>2.1</v>
      </c>
      <c r="O282" s="299"/>
      <c r="P282" s="299" t="s">
        <v>493</v>
      </c>
      <c r="Q282" s="299">
        <v>4</v>
      </c>
      <c r="R282" s="299">
        <v>16.7</v>
      </c>
      <c r="S282" s="300">
        <v>92</v>
      </c>
      <c r="Y282" s="309"/>
    </row>
    <row r="283" spans="2:47" ht="15" customHeight="1">
      <c r="B283" s="456"/>
      <c r="C283" s="458"/>
      <c r="D283" s="297" t="s">
        <v>517</v>
      </c>
      <c r="E283" s="298">
        <v>0</v>
      </c>
      <c r="F283" s="299">
        <v>0</v>
      </c>
      <c r="G283" s="299">
        <v>5</v>
      </c>
      <c r="H283" s="299">
        <v>5</v>
      </c>
      <c r="I283" s="299">
        <v>36</v>
      </c>
      <c r="J283" s="299">
        <v>5</v>
      </c>
      <c r="K283" s="299">
        <v>0</v>
      </c>
      <c r="L283" s="299">
        <v>0.12</v>
      </c>
      <c r="M283" s="299">
        <v>1.9</v>
      </c>
      <c r="N283" s="299">
        <v>2.02</v>
      </c>
      <c r="O283" s="299"/>
      <c r="P283" s="299" t="s">
        <v>493</v>
      </c>
      <c r="Q283" s="299">
        <v>5.5</v>
      </c>
      <c r="R283" s="299">
        <v>15.6</v>
      </c>
      <c r="S283" s="300">
        <v>92</v>
      </c>
      <c r="Y283" s="309"/>
    </row>
    <row r="284" spans="2:47" ht="15" customHeight="1">
      <c r="B284" s="456"/>
      <c r="C284" s="458"/>
      <c r="D284" s="297" t="s">
        <v>519</v>
      </c>
      <c r="E284" s="298">
        <v>0</v>
      </c>
      <c r="F284" s="299">
        <v>0</v>
      </c>
      <c r="G284" s="299">
        <v>3</v>
      </c>
      <c r="H284" s="299">
        <v>3</v>
      </c>
      <c r="I284" s="299">
        <v>44</v>
      </c>
      <c r="J284" s="299">
        <v>4</v>
      </c>
      <c r="K284" s="299">
        <v>-2</v>
      </c>
      <c r="L284" s="299">
        <v>0.12</v>
      </c>
      <c r="M284" s="299">
        <v>1.88</v>
      </c>
      <c r="N284" s="299">
        <v>2</v>
      </c>
      <c r="O284" s="299"/>
      <c r="P284" s="299" t="s">
        <v>498</v>
      </c>
      <c r="Q284" s="299">
        <v>5</v>
      </c>
      <c r="R284" s="299">
        <v>15.4</v>
      </c>
      <c r="S284" s="300">
        <v>93</v>
      </c>
      <c r="Y284" s="309"/>
    </row>
    <row r="285" spans="2:47" ht="15" customHeight="1">
      <c r="B285" s="456"/>
      <c r="C285" s="458"/>
      <c r="D285" s="297" t="s">
        <v>520</v>
      </c>
      <c r="E285" s="298">
        <v>0</v>
      </c>
      <c r="F285" s="299">
        <v>0</v>
      </c>
      <c r="G285" s="299">
        <v>3</v>
      </c>
      <c r="H285" s="299">
        <v>3</v>
      </c>
      <c r="I285" s="299">
        <v>44</v>
      </c>
      <c r="J285" s="299">
        <v>6</v>
      </c>
      <c r="K285" s="299">
        <v>6</v>
      </c>
      <c r="L285" s="299">
        <v>0.1</v>
      </c>
      <c r="M285" s="299">
        <v>1.87</v>
      </c>
      <c r="N285" s="299">
        <v>1.97</v>
      </c>
      <c r="O285" s="299"/>
      <c r="P285" s="299" t="s">
        <v>493</v>
      </c>
      <c r="Q285" s="299">
        <v>4</v>
      </c>
      <c r="R285" s="299">
        <v>15.9</v>
      </c>
      <c r="S285" s="300">
        <v>90</v>
      </c>
      <c r="Y285" s="309"/>
    </row>
    <row r="286" spans="2:47" ht="15" customHeight="1">
      <c r="B286" s="456"/>
      <c r="C286" s="458"/>
      <c r="D286" s="297" t="s">
        <v>521</v>
      </c>
      <c r="E286" s="298">
        <v>0</v>
      </c>
      <c r="F286" s="299">
        <v>0</v>
      </c>
      <c r="G286" s="299">
        <v>4</v>
      </c>
      <c r="H286" s="299">
        <v>4</v>
      </c>
      <c r="I286" s="299">
        <v>39</v>
      </c>
      <c r="J286" s="299">
        <v>5</v>
      </c>
      <c r="K286" s="299">
        <v>0</v>
      </c>
      <c r="L286" s="299">
        <v>0.1</v>
      </c>
      <c r="M286" s="299">
        <v>1.87</v>
      </c>
      <c r="N286" s="299">
        <v>1.97</v>
      </c>
      <c r="O286" s="299"/>
      <c r="P286" s="299" t="s">
        <v>498</v>
      </c>
      <c r="Q286" s="299">
        <v>3.6</v>
      </c>
      <c r="R286" s="299">
        <v>16.2</v>
      </c>
      <c r="S286" s="300">
        <v>87</v>
      </c>
      <c r="Y286" s="309"/>
    </row>
    <row r="287" spans="2:47" ht="15" customHeight="1">
      <c r="B287" s="456"/>
      <c r="C287" s="458"/>
      <c r="D287" s="297" t="s">
        <v>522</v>
      </c>
      <c r="E287" s="298">
        <v>0</v>
      </c>
      <c r="F287" s="299">
        <v>0</v>
      </c>
      <c r="G287" s="299">
        <v>5</v>
      </c>
      <c r="H287" s="299">
        <v>5</v>
      </c>
      <c r="I287" s="299">
        <v>37</v>
      </c>
      <c r="J287" s="299">
        <v>9</v>
      </c>
      <c r="K287" s="299">
        <v>3</v>
      </c>
      <c r="L287" s="299">
        <v>0.1</v>
      </c>
      <c r="M287" s="299">
        <v>1.88</v>
      </c>
      <c r="N287" s="299">
        <v>1.98</v>
      </c>
      <c r="O287" s="299"/>
      <c r="P287" s="299" t="s">
        <v>506</v>
      </c>
      <c r="Q287" s="299">
        <v>2.2999999999999998</v>
      </c>
      <c r="R287" s="299">
        <v>16.3</v>
      </c>
      <c r="S287" s="300">
        <v>81</v>
      </c>
      <c r="Y287" s="309"/>
    </row>
    <row r="288" spans="2:47" ht="15" customHeight="1">
      <c r="B288" s="456"/>
      <c r="C288" s="458"/>
      <c r="D288" s="297" t="s">
        <v>523</v>
      </c>
      <c r="E288" s="298">
        <v>0</v>
      </c>
      <c r="F288" s="299">
        <v>0</v>
      </c>
      <c r="G288" s="299">
        <v>4</v>
      </c>
      <c r="H288" s="299">
        <v>4</v>
      </c>
      <c r="I288" s="299">
        <v>40</v>
      </c>
      <c r="J288" s="299">
        <v>6</v>
      </c>
      <c r="K288" s="299">
        <v>5</v>
      </c>
      <c r="L288" s="299">
        <v>0.11</v>
      </c>
      <c r="M288" s="299">
        <v>1.86</v>
      </c>
      <c r="N288" s="299">
        <v>1.97</v>
      </c>
      <c r="O288" s="299"/>
      <c r="P288" s="299" t="s">
        <v>506</v>
      </c>
      <c r="Q288" s="299">
        <v>2.5</v>
      </c>
      <c r="R288" s="299">
        <v>16.3</v>
      </c>
      <c r="S288" s="300">
        <v>79</v>
      </c>
      <c r="Y288" s="309"/>
      <c r="AC288" s="309"/>
    </row>
    <row r="289" spans="2:29" ht="15" customHeight="1">
      <c r="B289" s="456"/>
      <c r="C289" s="458"/>
      <c r="D289" s="297" t="s">
        <v>524</v>
      </c>
      <c r="E289" s="298">
        <v>0</v>
      </c>
      <c r="F289" s="299">
        <v>0</v>
      </c>
      <c r="G289" s="299">
        <v>5</v>
      </c>
      <c r="H289" s="299">
        <v>5</v>
      </c>
      <c r="I289" s="299">
        <v>37</v>
      </c>
      <c r="J289" s="299">
        <v>7</v>
      </c>
      <c r="K289" s="299">
        <v>12</v>
      </c>
      <c r="L289" s="299">
        <v>0.12</v>
      </c>
      <c r="M289" s="299">
        <v>1.87</v>
      </c>
      <c r="N289" s="299">
        <v>1.99</v>
      </c>
      <c r="O289" s="299"/>
      <c r="P289" s="299" t="s">
        <v>498</v>
      </c>
      <c r="Q289" s="299">
        <v>1.8</v>
      </c>
      <c r="R289" s="299">
        <v>15</v>
      </c>
      <c r="S289" s="300">
        <v>88</v>
      </c>
      <c r="Y289" s="309"/>
      <c r="AC289" s="309"/>
    </row>
    <row r="290" spans="2:29" ht="15" customHeight="1">
      <c r="B290" s="456"/>
      <c r="C290" s="458"/>
      <c r="D290" s="297" t="s">
        <v>525</v>
      </c>
      <c r="E290" s="298">
        <v>0</v>
      </c>
      <c r="F290" s="299">
        <v>0</v>
      </c>
      <c r="G290" s="299">
        <v>7</v>
      </c>
      <c r="H290" s="299">
        <v>7</v>
      </c>
      <c r="I290" s="299">
        <v>34</v>
      </c>
      <c r="J290" s="299">
        <v>8</v>
      </c>
      <c r="K290" s="299">
        <v>6</v>
      </c>
      <c r="L290" s="299">
        <v>0.13</v>
      </c>
      <c r="M290" s="299">
        <v>1.87</v>
      </c>
      <c r="N290" s="299">
        <v>2</v>
      </c>
      <c r="O290" s="299"/>
      <c r="P290" s="299" t="s">
        <v>498</v>
      </c>
      <c r="Q290" s="299">
        <v>1.3</v>
      </c>
      <c r="R290" s="299">
        <v>14</v>
      </c>
      <c r="S290" s="300">
        <v>89</v>
      </c>
      <c r="Y290" s="309"/>
      <c r="AC290" s="309"/>
    </row>
    <row r="291" spans="2:29" ht="15" customHeight="1">
      <c r="B291" s="456"/>
      <c r="C291" s="458"/>
      <c r="D291" s="297" t="s">
        <v>526</v>
      </c>
      <c r="E291" s="298">
        <v>0</v>
      </c>
      <c r="F291" s="299">
        <v>0</v>
      </c>
      <c r="G291" s="299">
        <v>6</v>
      </c>
      <c r="H291" s="299">
        <v>6</v>
      </c>
      <c r="I291" s="299">
        <v>34</v>
      </c>
      <c r="J291" s="299">
        <v>8</v>
      </c>
      <c r="K291" s="299">
        <v>6</v>
      </c>
      <c r="L291" s="299">
        <v>0.13</v>
      </c>
      <c r="M291" s="299">
        <v>1.87</v>
      </c>
      <c r="N291" s="299">
        <v>2</v>
      </c>
      <c r="O291" s="299"/>
      <c r="P291" s="299" t="s">
        <v>493</v>
      </c>
      <c r="Q291" s="299">
        <v>1.3</v>
      </c>
      <c r="R291" s="299">
        <v>13.8</v>
      </c>
      <c r="S291" s="300">
        <v>86</v>
      </c>
      <c r="Y291" s="309"/>
      <c r="AC291" s="309"/>
    </row>
    <row r="292" spans="2:29" ht="15" customHeight="1">
      <c r="B292" s="456"/>
      <c r="C292" s="458"/>
      <c r="D292" s="297" t="s">
        <v>527</v>
      </c>
      <c r="E292" s="298">
        <v>0</v>
      </c>
      <c r="F292" s="299">
        <v>0</v>
      </c>
      <c r="G292" s="299">
        <v>5</v>
      </c>
      <c r="H292" s="299">
        <v>5</v>
      </c>
      <c r="I292" s="299">
        <v>32</v>
      </c>
      <c r="J292" s="299">
        <v>6</v>
      </c>
      <c r="K292" s="299">
        <v>6</v>
      </c>
      <c r="L292" s="299">
        <v>0.13</v>
      </c>
      <c r="M292" s="299">
        <v>1.94</v>
      </c>
      <c r="N292" s="299">
        <v>2.0699999999999998</v>
      </c>
      <c r="O292" s="299"/>
      <c r="P292" s="299" t="s">
        <v>498</v>
      </c>
      <c r="Q292" s="299">
        <v>1.2</v>
      </c>
      <c r="R292" s="299">
        <v>13</v>
      </c>
      <c r="S292" s="300">
        <v>89</v>
      </c>
      <c r="Y292" s="309"/>
      <c r="AC292" s="309"/>
    </row>
    <row r="293" spans="2:29" ht="15" customHeight="1">
      <c r="B293" s="456"/>
      <c r="C293" s="458"/>
      <c r="D293" s="297" t="s">
        <v>528</v>
      </c>
      <c r="E293" s="298">
        <v>0</v>
      </c>
      <c r="F293" s="299">
        <v>0</v>
      </c>
      <c r="G293" s="299">
        <v>7</v>
      </c>
      <c r="H293" s="299">
        <v>7</v>
      </c>
      <c r="I293" s="299">
        <v>26</v>
      </c>
      <c r="J293" s="299">
        <v>5</v>
      </c>
      <c r="K293" s="299">
        <v>4</v>
      </c>
      <c r="L293" s="299">
        <v>0.12</v>
      </c>
      <c r="M293" s="299">
        <v>1.98</v>
      </c>
      <c r="N293" s="299">
        <v>2.1</v>
      </c>
      <c r="O293" s="299"/>
      <c r="P293" s="299" t="s">
        <v>493</v>
      </c>
      <c r="Q293" s="299">
        <v>0.9</v>
      </c>
      <c r="R293" s="299">
        <v>13</v>
      </c>
      <c r="S293" s="300">
        <v>94</v>
      </c>
      <c r="Y293" s="309"/>
      <c r="AC293" s="309"/>
    </row>
    <row r="294" spans="2:29" ht="15" customHeight="1">
      <c r="B294" s="456"/>
      <c r="C294" s="459"/>
      <c r="D294" s="297" t="s">
        <v>529</v>
      </c>
      <c r="E294" s="298">
        <v>0</v>
      </c>
      <c r="F294" s="299">
        <v>0</v>
      </c>
      <c r="G294" s="299">
        <v>7</v>
      </c>
      <c r="H294" s="299">
        <v>7</v>
      </c>
      <c r="I294" s="299">
        <v>17</v>
      </c>
      <c r="J294" s="299">
        <v>13</v>
      </c>
      <c r="K294" s="299">
        <v>-1</v>
      </c>
      <c r="L294" s="299">
        <v>0.16</v>
      </c>
      <c r="M294" s="299">
        <v>1.99</v>
      </c>
      <c r="N294" s="299">
        <v>2.15</v>
      </c>
      <c r="O294" s="299"/>
      <c r="P294" s="299" t="s">
        <v>493</v>
      </c>
      <c r="Q294" s="299">
        <v>1</v>
      </c>
      <c r="R294" s="299">
        <v>11.9</v>
      </c>
      <c r="S294" s="300">
        <v>94</v>
      </c>
      <c r="Y294" s="309"/>
      <c r="AC294" s="309"/>
    </row>
    <row r="295" spans="2:29" ht="15" customHeight="1">
      <c r="B295" s="456"/>
      <c r="C295" s="457">
        <v>42508</v>
      </c>
      <c r="D295" s="297" t="s">
        <v>492</v>
      </c>
      <c r="E295" s="298">
        <v>0</v>
      </c>
      <c r="F295" s="299">
        <v>0</v>
      </c>
      <c r="G295" s="299">
        <v>5</v>
      </c>
      <c r="H295" s="299">
        <v>5</v>
      </c>
      <c r="I295" s="299">
        <v>14</v>
      </c>
      <c r="J295" s="299">
        <v>15</v>
      </c>
      <c r="K295" s="299">
        <v>2</v>
      </c>
      <c r="L295" s="299">
        <v>0.12</v>
      </c>
      <c r="M295" s="299">
        <v>2.12</v>
      </c>
      <c r="N295" s="299">
        <v>2.2400000000000002</v>
      </c>
      <c r="O295" s="299"/>
      <c r="P295" s="299" t="s">
        <v>493</v>
      </c>
      <c r="Q295" s="299">
        <v>1.3</v>
      </c>
      <c r="R295" s="299">
        <v>10.5</v>
      </c>
      <c r="S295" s="300">
        <v>94</v>
      </c>
      <c r="Y295" s="309"/>
      <c r="AC295" s="309"/>
    </row>
    <row r="296" spans="2:29" ht="15" customHeight="1">
      <c r="B296" s="456"/>
      <c r="C296" s="458"/>
      <c r="D296" s="297" t="s">
        <v>495</v>
      </c>
      <c r="E296" s="298">
        <v>0</v>
      </c>
      <c r="F296" s="299">
        <v>0</v>
      </c>
      <c r="G296" s="299">
        <v>5</v>
      </c>
      <c r="H296" s="299">
        <v>5</v>
      </c>
      <c r="I296" s="299">
        <v>11</v>
      </c>
      <c r="J296" s="299">
        <v>11</v>
      </c>
      <c r="K296" s="299">
        <v>4</v>
      </c>
      <c r="L296" s="299">
        <v>0.11</v>
      </c>
      <c r="M296" s="299">
        <v>2.27</v>
      </c>
      <c r="N296" s="299">
        <v>2.38</v>
      </c>
      <c r="O296" s="299"/>
      <c r="P296" s="299" t="s">
        <v>498</v>
      </c>
      <c r="Q296" s="299">
        <v>0.8</v>
      </c>
      <c r="R296" s="299">
        <v>10</v>
      </c>
      <c r="S296" s="300">
        <v>94</v>
      </c>
      <c r="Y296" s="309"/>
      <c r="AC296" s="309"/>
    </row>
    <row r="297" spans="2:29" ht="15" customHeight="1">
      <c r="B297" s="456"/>
      <c r="C297" s="458"/>
      <c r="D297" s="297" t="s">
        <v>497</v>
      </c>
      <c r="E297" s="298">
        <v>0</v>
      </c>
      <c r="F297" s="299">
        <v>0</v>
      </c>
      <c r="G297" s="299">
        <v>5</v>
      </c>
      <c r="H297" s="299">
        <v>5</v>
      </c>
      <c r="I297" s="299">
        <v>10</v>
      </c>
      <c r="J297" s="299">
        <v>8</v>
      </c>
      <c r="K297" s="299">
        <v>-1</v>
      </c>
      <c r="L297" s="299">
        <v>0.12</v>
      </c>
      <c r="M297" s="299">
        <v>2.4700000000000002</v>
      </c>
      <c r="N297" s="299">
        <v>2.59</v>
      </c>
      <c r="O297" s="299"/>
      <c r="P297" s="299" t="s">
        <v>498</v>
      </c>
      <c r="Q297" s="299">
        <v>1.2</v>
      </c>
      <c r="R297" s="299">
        <v>9.5</v>
      </c>
      <c r="S297" s="300">
        <v>90</v>
      </c>
      <c r="Y297" s="309"/>
      <c r="AC297" s="309"/>
    </row>
    <row r="298" spans="2:29" ht="15" customHeight="1">
      <c r="B298" s="456"/>
      <c r="C298" s="458"/>
      <c r="D298" s="297" t="s">
        <v>500</v>
      </c>
      <c r="E298" s="298" t="s">
        <v>501</v>
      </c>
      <c r="F298" s="299">
        <v>0</v>
      </c>
      <c r="G298" s="299">
        <v>4</v>
      </c>
      <c r="H298" s="299">
        <v>4</v>
      </c>
      <c r="I298" s="299">
        <v>11</v>
      </c>
      <c r="J298" s="299">
        <v>5</v>
      </c>
      <c r="K298" s="299">
        <v>5</v>
      </c>
      <c r="L298" s="299">
        <v>0.12</v>
      </c>
      <c r="M298" s="299">
        <v>2.33</v>
      </c>
      <c r="N298" s="299">
        <v>2.4500000000000002</v>
      </c>
      <c r="O298" s="299"/>
      <c r="P298" s="299" t="s">
        <v>498</v>
      </c>
      <c r="Q298" s="299">
        <v>0.9</v>
      </c>
      <c r="R298" s="299">
        <v>8.6</v>
      </c>
      <c r="S298" s="300">
        <v>88</v>
      </c>
      <c r="Y298" s="309"/>
      <c r="AC298" s="309"/>
    </row>
    <row r="299" spans="2:29" ht="15" customHeight="1">
      <c r="B299" s="456"/>
      <c r="C299" s="458"/>
      <c r="D299" s="297" t="s">
        <v>503</v>
      </c>
      <c r="E299" s="298">
        <v>0</v>
      </c>
      <c r="F299" s="299">
        <v>1</v>
      </c>
      <c r="G299" s="299">
        <v>4</v>
      </c>
      <c r="H299" s="299">
        <v>5</v>
      </c>
      <c r="I299" s="299">
        <v>11</v>
      </c>
      <c r="J299" s="299">
        <v>8</v>
      </c>
      <c r="K299" s="299">
        <v>4</v>
      </c>
      <c r="L299" s="299">
        <v>0.11</v>
      </c>
      <c r="M299" s="299">
        <v>2.2599999999999998</v>
      </c>
      <c r="N299" s="299">
        <v>2.37</v>
      </c>
      <c r="O299" s="299"/>
      <c r="P299" s="299" t="s">
        <v>498</v>
      </c>
      <c r="Q299" s="299">
        <v>1.1000000000000001</v>
      </c>
      <c r="R299" s="299">
        <v>8.8000000000000007</v>
      </c>
      <c r="S299" s="300">
        <v>80</v>
      </c>
      <c r="AC299" s="309"/>
    </row>
    <row r="300" spans="2:29" ht="15" customHeight="1">
      <c r="B300" s="456"/>
      <c r="C300" s="458"/>
      <c r="D300" s="297" t="s">
        <v>505</v>
      </c>
      <c r="E300" s="298">
        <v>0</v>
      </c>
      <c r="F300" s="299">
        <v>1</v>
      </c>
      <c r="G300" s="299">
        <v>5</v>
      </c>
      <c r="H300" s="299">
        <v>6</v>
      </c>
      <c r="I300" s="299">
        <v>13</v>
      </c>
      <c r="J300" s="299">
        <v>8</v>
      </c>
      <c r="K300" s="299">
        <v>-2</v>
      </c>
      <c r="L300" s="299">
        <v>0.1</v>
      </c>
      <c r="M300" s="299">
        <v>2.1</v>
      </c>
      <c r="N300" s="299">
        <v>2.2000000000000002</v>
      </c>
      <c r="O300" s="299"/>
      <c r="P300" s="299" t="s">
        <v>506</v>
      </c>
      <c r="Q300" s="299">
        <v>1.8</v>
      </c>
      <c r="R300" s="299">
        <v>10.6</v>
      </c>
      <c r="S300" s="300">
        <v>72</v>
      </c>
      <c r="AC300" s="309"/>
    </row>
    <row r="301" spans="2:29" ht="15" customHeight="1">
      <c r="B301" s="456"/>
      <c r="C301" s="458"/>
      <c r="D301" s="297" t="s">
        <v>508</v>
      </c>
      <c r="E301" s="298">
        <v>0</v>
      </c>
      <c r="F301" s="299">
        <v>3</v>
      </c>
      <c r="G301" s="299">
        <v>8</v>
      </c>
      <c r="H301" s="299">
        <v>11</v>
      </c>
      <c r="I301" s="299">
        <v>15</v>
      </c>
      <c r="J301" s="299">
        <v>13</v>
      </c>
      <c r="K301" s="299">
        <v>14</v>
      </c>
      <c r="L301" s="299">
        <v>0.12</v>
      </c>
      <c r="M301" s="299">
        <v>2.06</v>
      </c>
      <c r="N301" s="299">
        <v>2.1800000000000002</v>
      </c>
      <c r="O301" s="299"/>
      <c r="P301" s="299" t="s">
        <v>493</v>
      </c>
      <c r="Q301" s="299">
        <v>1.4</v>
      </c>
      <c r="R301" s="299">
        <v>13.5</v>
      </c>
      <c r="S301" s="300">
        <v>48</v>
      </c>
      <c r="AC301" s="309"/>
    </row>
    <row r="302" spans="2:29" ht="15" customHeight="1">
      <c r="B302" s="456"/>
      <c r="C302" s="458"/>
      <c r="D302" s="297" t="s">
        <v>510</v>
      </c>
      <c r="E302" s="298">
        <v>0</v>
      </c>
      <c r="F302" s="299">
        <v>2</v>
      </c>
      <c r="G302" s="299">
        <v>8</v>
      </c>
      <c r="H302" s="299">
        <v>10</v>
      </c>
      <c r="I302" s="299">
        <v>25</v>
      </c>
      <c r="J302" s="299">
        <v>15</v>
      </c>
      <c r="K302" s="299">
        <v>9</v>
      </c>
      <c r="L302" s="299">
        <v>0.11</v>
      </c>
      <c r="M302" s="299">
        <v>2.06</v>
      </c>
      <c r="N302" s="299">
        <v>2.17</v>
      </c>
      <c r="O302" s="299"/>
      <c r="P302" s="299" t="s">
        <v>498</v>
      </c>
      <c r="Q302" s="299">
        <v>1.3</v>
      </c>
      <c r="R302" s="299">
        <v>16.2</v>
      </c>
      <c r="S302" s="300">
        <v>45</v>
      </c>
      <c r="AC302" s="309"/>
    </row>
    <row r="303" spans="2:29" ht="15" customHeight="1">
      <c r="B303" s="456"/>
      <c r="C303" s="458"/>
      <c r="D303" s="297" t="s">
        <v>511</v>
      </c>
      <c r="E303" s="298">
        <v>0</v>
      </c>
      <c r="F303" s="299">
        <v>1</v>
      </c>
      <c r="G303" s="299">
        <v>6</v>
      </c>
      <c r="H303" s="299">
        <v>7</v>
      </c>
      <c r="I303" s="299">
        <v>36</v>
      </c>
      <c r="J303" s="299">
        <v>21</v>
      </c>
      <c r="K303" s="299">
        <v>9</v>
      </c>
      <c r="L303" s="299">
        <v>0.12</v>
      </c>
      <c r="M303" s="299">
        <v>1.99</v>
      </c>
      <c r="N303" s="299">
        <v>2.11</v>
      </c>
      <c r="O303" s="299"/>
      <c r="P303" s="299" t="s">
        <v>498</v>
      </c>
      <c r="Q303" s="299">
        <v>2.2000000000000002</v>
      </c>
      <c r="R303" s="299">
        <v>19</v>
      </c>
      <c r="S303" s="300">
        <v>36</v>
      </c>
      <c r="AC303" s="309"/>
    </row>
    <row r="304" spans="2:29" ht="15" customHeight="1" thickBot="1">
      <c r="B304" s="456"/>
      <c r="C304" s="458"/>
      <c r="D304" s="310" t="s">
        <v>512</v>
      </c>
      <c r="E304" s="311">
        <v>0</v>
      </c>
      <c r="F304" s="304">
        <v>1</v>
      </c>
      <c r="G304" s="304">
        <v>6</v>
      </c>
      <c r="H304" s="304">
        <v>7</v>
      </c>
      <c r="I304" s="304">
        <v>46</v>
      </c>
      <c r="J304" s="304">
        <v>19</v>
      </c>
      <c r="K304" s="304">
        <v>12</v>
      </c>
      <c r="L304" s="304">
        <v>0.09</v>
      </c>
      <c r="M304" s="304">
        <v>1.96</v>
      </c>
      <c r="N304" s="304">
        <v>2.0499999999999998</v>
      </c>
      <c r="O304" s="304"/>
      <c r="P304" s="304" t="s">
        <v>498</v>
      </c>
      <c r="Q304" s="304">
        <v>1.8</v>
      </c>
      <c r="R304" s="304">
        <v>21</v>
      </c>
      <c r="S304" s="305">
        <v>29</v>
      </c>
      <c r="AC304" s="309"/>
    </row>
    <row r="305" spans="2:45" ht="15" customHeight="1">
      <c r="B305" s="460"/>
      <c r="C305" s="458"/>
      <c r="D305" s="293" t="s">
        <v>514</v>
      </c>
      <c r="E305" s="294">
        <v>1</v>
      </c>
      <c r="F305" s="295">
        <v>0</v>
      </c>
      <c r="G305" s="295">
        <v>4</v>
      </c>
      <c r="H305" s="295">
        <v>4</v>
      </c>
      <c r="I305" s="295">
        <v>56</v>
      </c>
      <c r="J305" s="295">
        <v>14</v>
      </c>
      <c r="K305" s="295">
        <v>13</v>
      </c>
      <c r="L305" s="295">
        <v>0.09</v>
      </c>
      <c r="M305" s="295">
        <v>1.94</v>
      </c>
      <c r="N305" s="295">
        <v>2.0299999999999998</v>
      </c>
      <c r="O305" s="295"/>
      <c r="P305" s="295" t="s">
        <v>498</v>
      </c>
      <c r="Q305" s="295">
        <v>3.5</v>
      </c>
      <c r="R305" s="295">
        <v>23.5</v>
      </c>
      <c r="S305" s="296">
        <v>26</v>
      </c>
      <c r="AC305" s="309"/>
    </row>
    <row r="306" spans="2:45" ht="15" customHeight="1">
      <c r="B306" s="460"/>
      <c r="C306" s="458"/>
      <c r="D306" s="297" t="s">
        <v>516</v>
      </c>
      <c r="E306" s="298">
        <v>0</v>
      </c>
      <c r="F306" s="299">
        <v>0</v>
      </c>
      <c r="G306" s="299">
        <v>4</v>
      </c>
      <c r="H306" s="299">
        <v>4</v>
      </c>
      <c r="I306" s="299">
        <v>59</v>
      </c>
      <c r="J306" s="299">
        <v>16</v>
      </c>
      <c r="K306" s="299">
        <v>8</v>
      </c>
      <c r="L306" s="299">
        <v>0.11</v>
      </c>
      <c r="M306" s="299">
        <v>1.9</v>
      </c>
      <c r="N306" s="299">
        <v>2.0099999999999998</v>
      </c>
      <c r="O306" s="299"/>
      <c r="P306" s="299" t="s">
        <v>498</v>
      </c>
      <c r="Q306" s="299">
        <v>4.5</v>
      </c>
      <c r="R306" s="299">
        <v>25.3</v>
      </c>
      <c r="S306" s="300">
        <v>25</v>
      </c>
    </row>
    <row r="307" spans="2:45" ht="15" customHeight="1">
      <c r="B307" s="460"/>
      <c r="C307" s="458"/>
      <c r="D307" s="297" t="s">
        <v>517</v>
      </c>
      <c r="E307" s="298">
        <v>0</v>
      </c>
      <c r="F307" s="299">
        <v>0</v>
      </c>
      <c r="G307" s="299">
        <v>3</v>
      </c>
      <c r="H307" s="299">
        <v>3</v>
      </c>
      <c r="I307" s="299">
        <v>57</v>
      </c>
      <c r="J307" s="299">
        <v>14</v>
      </c>
      <c r="K307" s="299">
        <v>12</v>
      </c>
      <c r="L307" s="299">
        <v>0.09</v>
      </c>
      <c r="M307" s="299">
        <v>1.88</v>
      </c>
      <c r="N307" s="299">
        <v>1.97</v>
      </c>
      <c r="O307" s="299"/>
      <c r="P307" s="299" t="s">
        <v>506</v>
      </c>
      <c r="Q307" s="299">
        <v>5</v>
      </c>
      <c r="R307" s="299">
        <v>26.4</v>
      </c>
      <c r="S307" s="300">
        <v>22</v>
      </c>
      <c r="V307" s="309"/>
      <c r="X307" s="309"/>
      <c r="AA307" s="309"/>
      <c r="AB307" s="309"/>
      <c r="AH307" s="309"/>
      <c r="AI307" s="309"/>
      <c r="AJ307" s="309"/>
      <c r="AK307" s="309"/>
      <c r="AL307" s="309"/>
      <c r="AM307" s="309"/>
      <c r="AN307" s="309"/>
      <c r="AO307" s="309"/>
      <c r="AP307" s="309"/>
      <c r="AQ307" s="309"/>
      <c r="AR307" s="309"/>
      <c r="AS307" s="309"/>
    </row>
    <row r="308" spans="2:45" ht="15" customHeight="1">
      <c r="B308" s="460"/>
      <c r="C308" s="458"/>
      <c r="D308" s="297" t="s">
        <v>519</v>
      </c>
      <c r="E308" s="298">
        <v>0</v>
      </c>
      <c r="F308" s="299">
        <v>0</v>
      </c>
      <c r="G308" s="299">
        <v>4</v>
      </c>
      <c r="H308" s="299">
        <v>4</v>
      </c>
      <c r="I308" s="299">
        <v>62</v>
      </c>
      <c r="J308" s="299">
        <v>19</v>
      </c>
      <c r="K308" s="299">
        <v>6</v>
      </c>
      <c r="L308" s="299">
        <v>0.1</v>
      </c>
      <c r="M308" s="299">
        <v>1.89</v>
      </c>
      <c r="N308" s="299">
        <v>1.99</v>
      </c>
      <c r="O308" s="299"/>
      <c r="P308" s="299" t="s">
        <v>538</v>
      </c>
      <c r="Q308" s="299">
        <v>4.5</v>
      </c>
      <c r="R308" s="299">
        <v>25.9</v>
      </c>
      <c r="S308" s="300">
        <v>23</v>
      </c>
      <c r="V308" s="309"/>
      <c r="X308" s="309"/>
      <c r="AA308" s="309"/>
      <c r="AB308" s="309"/>
      <c r="AH308" s="309"/>
      <c r="AI308" s="309"/>
      <c r="AJ308" s="309"/>
      <c r="AK308" s="309"/>
      <c r="AL308" s="309"/>
      <c r="AM308" s="309"/>
      <c r="AN308" s="309"/>
      <c r="AO308" s="309"/>
      <c r="AP308" s="309"/>
      <c r="AQ308" s="309"/>
      <c r="AR308" s="309"/>
      <c r="AS308" s="309"/>
    </row>
    <row r="309" spans="2:45" ht="15" customHeight="1">
      <c r="B309" s="460"/>
      <c r="C309" s="458"/>
      <c r="D309" s="297" t="s">
        <v>520</v>
      </c>
      <c r="E309" s="298">
        <v>1</v>
      </c>
      <c r="F309" s="299">
        <v>0</v>
      </c>
      <c r="G309" s="299">
        <v>4</v>
      </c>
      <c r="H309" s="299">
        <v>4</v>
      </c>
      <c r="I309" s="299">
        <v>69</v>
      </c>
      <c r="J309" s="299">
        <v>20</v>
      </c>
      <c r="K309" s="299">
        <v>11</v>
      </c>
      <c r="L309" s="299">
        <v>0.11</v>
      </c>
      <c r="M309" s="299">
        <v>1.88</v>
      </c>
      <c r="N309" s="299">
        <v>1.99</v>
      </c>
      <c r="O309" s="299"/>
      <c r="P309" s="299" t="s">
        <v>538</v>
      </c>
      <c r="Q309" s="299">
        <v>3.5</v>
      </c>
      <c r="R309" s="299">
        <v>25.2</v>
      </c>
      <c r="S309" s="300">
        <v>33</v>
      </c>
      <c r="V309" s="309"/>
      <c r="X309" s="309"/>
      <c r="AA309" s="309"/>
      <c r="AB309" s="309"/>
      <c r="AH309" s="309"/>
      <c r="AI309" s="309"/>
      <c r="AJ309" s="309"/>
      <c r="AK309" s="309"/>
      <c r="AL309" s="309"/>
      <c r="AM309" s="309"/>
      <c r="AN309" s="309"/>
      <c r="AO309" s="309"/>
      <c r="AP309" s="309"/>
      <c r="AQ309" s="309"/>
      <c r="AR309" s="309"/>
      <c r="AS309" s="309"/>
    </row>
    <row r="310" spans="2:45" ht="15" customHeight="1">
      <c r="B310" s="460"/>
      <c r="C310" s="458"/>
      <c r="D310" s="297" t="s">
        <v>521</v>
      </c>
      <c r="E310" s="298">
        <v>1</v>
      </c>
      <c r="F310" s="299">
        <v>0</v>
      </c>
      <c r="G310" s="299">
        <v>5</v>
      </c>
      <c r="H310" s="299">
        <v>5</v>
      </c>
      <c r="I310" s="299">
        <v>65</v>
      </c>
      <c r="J310" s="299">
        <v>28</v>
      </c>
      <c r="K310" s="299">
        <v>14</v>
      </c>
      <c r="L310" s="299">
        <v>0.1</v>
      </c>
      <c r="M310" s="299">
        <v>1.87</v>
      </c>
      <c r="N310" s="299">
        <v>1.97</v>
      </c>
      <c r="O310" s="299"/>
      <c r="P310" s="299" t="s">
        <v>530</v>
      </c>
      <c r="Q310" s="299">
        <v>2.8</v>
      </c>
      <c r="R310" s="299">
        <v>23.7</v>
      </c>
      <c r="S310" s="300">
        <v>33</v>
      </c>
      <c r="V310" s="309"/>
      <c r="X310" s="309"/>
    </row>
    <row r="311" spans="2:45" ht="15" customHeight="1">
      <c r="B311" s="460"/>
      <c r="C311" s="458"/>
      <c r="D311" s="297" t="s">
        <v>522</v>
      </c>
      <c r="E311" s="298">
        <v>1</v>
      </c>
      <c r="F311" s="299">
        <v>0</v>
      </c>
      <c r="G311" s="299">
        <v>4</v>
      </c>
      <c r="H311" s="299">
        <v>4</v>
      </c>
      <c r="I311" s="299">
        <v>64</v>
      </c>
      <c r="J311" s="299">
        <v>17</v>
      </c>
      <c r="K311" s="299">
        <v>14</v>
      </c>
      <c r="L311" s="299">
        <v>0.11</v>
      </c>
      <c r="M311" s="299">
        <v>1.89</v>
      </c>
      <c r="N311" s="299">
        <v>2</v>
      </c>
      <c r="O311" s="299"/>
      <c r="P311" s="299" t="s">
        <v>530</v>
      </c>
      <c r="Q311" s="299">
        <v>3.3</v>
      </c>
      <c r="R311" s="299">
        <v>22.3</v>
      </c>
      <c r="S311" s="300">
        <v>36</v>
      </c>
      <c r="V311" s="309"/>
      <c r="X311" s="309"/>
    </row>
    <row r="312" spans="2:45" ht="15" customHeight="1">
      <c r="B312" s="460"/>
      <c r="C312" s="458"/>
      <c r="D312" s="297" t="s">
        <v>523</v>
      </c>
      <c r="E312" s="298">
        <v>0</v>
      </c>
      <c r="F312" s="299">
        <v>0</v>
      </c>
      <c r="G312" s="299">
        <v>4</v>
      </c>
      <c r="H312" s="299">
        <v>4</v>
      </c>
      <c r="I312" s="299">
        <v>59</v>
      </c>
      <c r="J312" s="299">
        <v>19</v>
      </c>
      <c r="K312" s="299">
        <v>12</v>
      </c>
      <c r="L312" s="299">
        <v>0.12</v>
      </c>
      <c r="M312" s="299">
        <v>1.88</v>
      </c>
      <c r="N312" s="299">
        <v>2</v>
      </c>
      <c r="O312" s="299"/>
      <c r="P312" s="299" t="s">
        <v>535</v>
      </c>
      <c r="Q312" s="299">
        <v>1.9</v>
      </c>
      <c r="R312" s="299">
        <v>20.399999999999999</v>
      </c>
      <c r="S312" s="300">
        <v>36</v>
      </c>
      <c r="V312" s="309"/>
      <c r="X312" s="309"/>
      <c r="AC312" s="309"/>
    </row>
    <row r="313" spans="2:45" ht="15" customHeight="1">
      <c r="B313" s="460"/>
      <c r="C313" s="458"/>
      <c r="D313" s="297" t="s">
        <v>524</v>
      </c>
      <c r="E313" s="298">
        <v>1</v>
      </c>
      <c r="F313" s="299">
        <v>0</v>
      </c>
      <c r="G313" s="299">
        <v>4</v>
      </c>
      <c r="H313" s="299">
        <v>4</v>
      </c>
      <c r="I313" s="299">
        <v>59</v>
      </c>
      <c r="J313" s="299">
        <v>20</v>
      </c>
      <c r="K313" s="299">
        <v>15</v>
      </c>
      <c r="L313" s="299">
        <v>0.09</v>
      </c>
      <c r="M313" s="299">
        <v>1.9</v>
      </c>
      <c r="N313" s="299">
        <v>1.99</v>
      </c>
      <c r="O313" s="299"/>
      <c r="P313" s="299" t="s">
        <v>535</v>
      </c>
      <c r="Q313" s="299">
        <v>2</v>
      </c>
      <c r="R313" s="299">
        <v>18.5</v>
      </c>
      <c r="S313" s="300">
        <v>33</v>
      </c>
      <c r="V313" s="309"/>
      <c r="X313" s="309"/>
      <c r="AC313" s="309"/>
    </row>
    <row r="314" spans="2:45" ht="15" customHeight="1">
      <c r="B314" s="460"/>
      <c r="C314" s="458"/>
      <c r="D314" s="297" t="s">
        <v>525</v>
      </c>
      <c r="E314" s="298">
        <v>1</v>
      </c>
      <c r="F314" s="299">
        <v>0</v>
      </c>
      <c r="G314" s="299">
        <v>6</v>
      </c>
      <c r="H314" s="299">
        <v>6</v>
      </c>
      <c r="I314" s="299">
        <v>58</v>
      </c>
      <c r="J314" s="299">
        <v>20</v>
      </c>
      <c r="K314" s="299">
        <v>12</v>
      </c>
      <c r="L314" s="299">
        <v>0.1</v>
      </c>
      <c r="M314" s="299">
        <v>1.89</v>
      </c>
      <c r="N314" s="299">
        <v>1.99</v>
      </c>
      <c r="O314" s="299"/>
      <c r="P314" s="299" t="s">
        <v>530</v>
      </c>
      <c r="Q314" s="299">
        <v>0.6</v>
      </c>
      <c r="R314" s="299">
        <v>16.8</v>
      </c>
      <c r="S314" s="300">
        <v>34</v>
      </c>
      <c r="V314" s="309"/>
      <c r="X314" s="309"/>
      <c r="AC314" s="309"/>
    </row>
    <row r="315" spans="2:45" ht="15" customHeight="1">
      <c r="B315" s="460"/>
      <c r="C315" s="458"/>
      <c r="D315" s="297" t="s">
        <v>526</v>
      </c>
      <c r="E315" s="298">
        <v>1</v>
      </c>
      <c r="F315" s="299">
        <v>0</v>
      </c>
      <c r="G315" s="299">
        <v>7</v>
      </c>
      <c r="H315" s="299">
        <v>7</v>
      </c>
      <c r="I315" s="299">
        <v>53</v>
      </c>
      <c r="J315" s="299">
        <v>17</v>
      </c>
      <c r="K315" s="299">
        <v>10</v>
      </c>
      <c r="L315" s="299">
        <v>0.1</v>
      </c>
      <c r="M315" s="299">
        <v>1.89</v>
      </c>
      <c r="N315" s="299">
        <v>1.99</v>
      </c>
      <c r="O315" s="299"/>
      <c r="P315" s="299" t="s">
        <v>539</v>
      </c>
      <c r="Q315" s="299">
        <v>1.4</v>
      </c>
      <c r="R315" s="299">
        <v>15.1</v>
      </c>
      <c r="S315" s="300">
        <v>38</v>
      </c>
      <c r="V315" s="309"/>
      <c r="X315" s="309"/>
      <c r="AC315" s="309"/>
    </row>
    <row r="316" spans="2:45" ht="15" customHeight="1">
      <c r="B316" s="460"/>
      <c r="C316" s="458"/>
      <c r="D316" s="297" t="s">
        <v>527</v>
      </c>
      <c r="E316" s="298">
        <v>0</v>
      </c>
      <c r="F316" s="299">
        <v>0</v>
      </c>
      <c r="G316" s="299">
        <v>9</v>
      </c>
      <c r="H316" s="299">
        <v>9</v>
      </c>
      <c r="I316" s="299">
        <v>44</v>
      </c>
      <c r="J316" s="299">
        <v>20</v>
      </c>
      <c r="K316" s="299">
        <v>7</v>
      </c>
      <c r="L316" s="299">
        <v>0.12</v>
      </c>
      <c r="M316" s="299">
        <v>1.92</v>
      </c>
      <c r="N316" s="299">
        <v>2.04</v>
      </c>
      <c r="O316" s="299"/>
      <c r="P316" s="299" t="s">
        <v>498</v>
      </c>
      <c r="Q316" s="299">
        <v>1.3</v>
      </c>
      <c r="R316" s="299">
        <v>13.7</v>
      </c>
      <c r="S316" s="300">
        <v>48</v>
      </c>
      <c r="V316" s="309"/>
      <c r="X316" s="309"/>
      <c r="AC316" s="309"/>
    </row>
    <row r="317" spans="2:45" ht="15" customHeight="1">
      <c r="B317" s="460"/>
      <c r="C317" s="458"/>
      <c r="D317" s="297" t="s">
        <v>528</v>
      </c>
      <c r="E317" s="298">
        <v>0</v>
      </c>
      <c r="F317" s="299">
        <v>0</v>
      </c>
      <c r="G317" s="299">
        <v>7</v>
      </c>
      <c r="H317" s="299">
        <v>7</v>
      </c>
      <c r="I317" s="299">
        <v>42</v>
      </c>
      <c r="J317" s="299">
        <v>21</v>
      </c>
      <c r="K317" s="299">
        <v>14</v>
      </c>
      <c r="L317" s="299">
        <v>0.13</v>
      </c>
      <c r="M317" s="299">
        <v>1.98</v>
      </c>
      <c r="N317" s="299">
        <v>2.11</v>
      </c>
      <c r="O317" s="299"/>
      <c r="P317" s="299" t="s">
        <v>506</v>
      </c>
      <c r="Q317" s="299">
        <v>0.8</v>
      </c>
      <c r="R317" s="299">
        <v>12.3</v>
      </c>
      <c r="S317" s="300">
        <v>62</v>
      </c>
      <c r="V317" s="309"/>
      <c r="X317" s="309"/>
      <c r="AC317" s="309"/>
    </row>
    <row r="318" spans="2:45" ht="15" customHeight="1">
      <c r="B318" s="460"/>
      <c r="C318" s="459"/>
      <c r="D318" s="297" t="s">
        <v>529</v>
      </c>
      <c r="E318" s="298">
        <v>0</v>
      </c>
      <c r="F318" s="299">
        <v>0</v>
      </c>
      <c r="G318" s="299">
        <v>5</v>
      </c>
      <c r="H318" s="299">
        <v>5</v>
      </c>
      <c r="I318" s="299">
        <v>39</v>
      </c>
      <c r="J318" s="299">
        <v>23</v>
      </c>
      <c r="K318" s="299">
        <v>11</v>
      </c>
      <c r="L318" s="299">
        <v>0.13</v>
      </c>
      <c r="M318" s="299">
        <v>2.02</v>
      </c>
      <c r="N318" s="299">
        <v>2.15</v>
      </c>
      <c r="O318" s="299"/>
      <c r="P318" s="299" t="s">
        <v>493</v>
      </c>
      <c r="Q318" s="299">
        <v>1.6</v>
      </c>
      <c r="R318" s="299">
        <v>12.1</v>
      </c>
      <c r="S318" s="300">
        <v>65</v>
      </c>
      <c r="V318" s="309"/>
      <c r="X318" s="309"/>
      <c r="AC318" s="309"/>
    </row>
    <row r="319" spans="2:45" ht="15" customHeight="1">
      <c r="B319" s="460"/>
      <c r="C319" s="457">
        <v>42509</v>
      </c>
      <c r="D319" s="297" t="s">
        <v>492</v>
      </c>
      <c r="E319" s="298">
        <v>0</v>
      </c>
      <c r="F319" s="299">
        <v>0</v>
      </c>
      <c r="G319" s="299">
        <v>4</v>
      </c>
      <c r="H319" s="299">
        <v>4</v>
      </c>
      <c r="I319" s="299">
        <v>36</v>
      </c>
      <c r="J319" s="299">
        <v>23</v>
      </c>
      <c r="K319" s="299">
        <v>17</v>
      </c>
      <c r="L319" s="299">
        <v>0.12</v>
      </c>
      <c r="M319" s="299">
        <v>1.93</v>
      </c>
      <c r="N319" s="299">
        <v>2.0499999999999998</v>
      </c>
      <c r="O319" s="299"/>
      <c r="P319" s="299" t="s">
        <v>493</v>
      </c>
      <c r="Q319" s="299">
        <v>1.9</v>
      </c>
      <c r="R319" s="299">
        <v>10.199999999999999</v>
      </c>
      <c r="S319" s="300">
        <v>68</v>
      </c>
      <c r="V319" s="309"/>
      <c r="X319" s="309"/>
      <c r="AC319" s="309"/>
    </row>
    <row r="320" spans="2:45" ht="15" customHeight="1">
      <c r="B320" s="460"/>
      <c r="C320" s="458"/>
      <c r="D320" s="297" t="s">
        <v>495</v>
      </c>
      <c r="E320" s="298">
        <v>0</v>
      </c>
      <c r="F320" s="299">
        <v>0</v>
      </c>
      <c r="G320" s="299">
        <v>4</v>
      </c>
      <c r="H320" s="299">
        <v>4</v>
      </c>
      <c r="I320" s="299">
        <v>33</v>
      </c>
      <c r="J320" s="299">
        <v>25</v>
      </c>
      <c r="K320" s="299">
        <v>17</v>
      </c>
      <c r="L320" s="299">
        <v>0.12</v>
      </c>
      <c r="M320" s="299">
        <v>1.99</v>
      </c>
      <c r="N320" s="299">
        <v>2.11</v>
      </c>
      <c r="O320" s="299"/>
      <c r="P320" s="299" t="s">
        <v>498</v>
      </c>
      <c r="Q320" s="299">
        <v>1.8</v>
      </c>
      <c r="R320" s="299">
        <v>11</v>
      </c>
      <c r="S320" s="300">
        <v>70</v>
      </c>
      <c r="V320" s="309"/>
      <c r="X320" s="309"/>
      <c r="AC320" s="309"/>
    </row>
    <row r="321" spans="2:29" ht="15" customHeight="1">
      <c r="B321" s="460"/>
      <c r="C321" s="458"/>
      <c r="D321" s="297" t="s">
        <v>497</v>
      </c>
      <c r="E321" s="298">
        <v>0</v>
      </c>
      <c r="F321" s="299">
        <v>0</v>
      </c>
      <c r="G321" s="299">
        <v>4</v>
      </c>
      <c r="H321" s="299">
        <v>4</v>
      </c>
      <c r="I321" s="299">
        <v>27</v>
      </c>
      <c r="J321" s="299">
        <v>19</v>
      </c>
      <c r="K321" s="299">
        <v>13</v>
      </c>
      <c r="L321" s="299">
        <v>0.09</v>
      </c>
      <c r="M321" s="299">
        <v>2.37</v>
      </c>
      <c r="N321" s="299">
        <v>2.46</v>
      </c>
      <c r="O321" s="299"/>
      <c r="P321" s="299" t="s">
        <v>498</v>
      </c>
      <c r="Q321" s="299">
        <v>2</v>
      </c>
      <c r="R321" s="299">
        <v>11.4</v>
      </c>
      <c r="S321" s="300">
        <v>72</v>
      </c>
      <c r="V321" s="309"/>
      <c r="X321" s="309"/>
      <c r="AC321" s="309"/>
    </row>
    <row r="322" spans="2:29" ht="15" customHeight="1">
      <c r="B322" s="460"/>
      <c r="C322" s="458"/>
      <c r="D322" s="297" t="s">
        <v>500</v>
      </c>
      <c r="E322" s="298">
        <v>0</v>
      </c>
      <c r="F322" s="299">
        <v>0</v>
      </c>
      <c r="G322" s="299">
        <v>4</v>
      </c>
      <c r="H322" s="299">
        <v>4</v>
      </c>
      <c r="I322" s="299">
        <v>22</v>
      </c>
      <c r="J322" s="299">
        <v>21</v>
      </c>
      <c r="K322" s="299">
        <v>16</v>
      </c>
      <c r="L322" s="299">
        <v>0.12</v>
      </c>
      <c r="M322" s="299">
        <v>2.1800000000000002</v>
      </c>
      <c r="N322" s="299">
        <v>2.2999999999999998</v>
      </c>
      <c r="O322" s="299"/>
      <c r="P322" s="299" t="s">
        <v>498</v>
      </c>
      <c r="Q322" s="299">
        <v>1.4</v>
      </c>
      <c r="R322" s="299">
        <v>10.9</v>
      </c>
      <c r="S322" s="300">
        <v>70</v>
      </c>
      <c r="V322" s="309"/>
      <c r="X322" s="309"/>
      <c r="AC322" s="309"/>
    </row>
    <row r="323" spans="2:29" ht="15" customHeight="1">
      <c r="B323" s="460"/>
      <c r="C323" s="458"/>
      <c r="D323" s="297" t="s">
        <v>503</v>
      </c>
      <c r="E323" s="298">
        <v>0</v>
      </c>
      <c r="F323" s="299">
        <v>0</v>
      </c>
      <c r="G323" s="299">
        <v>5</v>
      </c>
      <c r="H323" s="299">
        <v>5</v>
      </c>
      <c r="I323" s="299">
        <v>15</v>
      </c>
      <c r="J323" s="299">
        <v>23</v>
      </c>
      <c r="K323" s="299">
        <v>12</v>
      </c>
      <c r="L323" s="299">
        <v>0.12</v>
      </c>
      <c r="M323" s="299">
        <v>2.2599999999999998</v>
      </c>
      <c r="N323" s="299">
        <v>2.38</v>
      </c>
      <c r="O323" s="299"/>
      <c r="P323" s="299" t="s">
        <v>506</v>
      </c>
      <c r="Q323" s="299">
        <v>2</v>
      </c>
      <c r="R323" s="299">
        <v>10.7</v>
      </c>
      <c r="S323" s="300">
        <v>74</v>
      </c>
      <c r="V323" s="309"/>
      <c r="X323" s="309"/>
      <c r="Y323" s="309"/>
      <c r="AC323" s="309"/>
    </row>
    <row r="324" spans="2:29" ht="15" customHeight="1">
      <c r="B324" s="460"/>
      <c r="C324" s="458"/>
      <c r="D324" s="297" t="s">
        <v>505</v>
      </c>
      <c r="E324" s="298">
        <v>0</v>
      </c>
      <c r="F324" s="299">
        <v>1</v>
      </c>
      <c r="G324" s="299">
        <v>6</v>
      </c>
      <c r="H324" s="299">
        <v>7</v>
      </c>
      <c r="I324" s="299">
        <v>16</v>
      </c>
      <c r="J324" s="299">
        <v>23</v>
      </c>
      <c r="K324" s="299">
        <v>18</v>
      </c>
      <c r="L324" s="299">
        <v>0.11</v>
      </c>
      <c r="M324" s="299">
        <v>2.13</v>
      </c>
      <c r="N324" s="299">
        <v>2.2400000000000002</v>
      </c>
      <c r="O324" s="299"/>
      <c r="P324" s="299" t="s">
        <v>498</v>
      </c>
      <c r="Q324" s="299">
        <v>2.7</v>
      </c>
      <c r="R324" s="299">
        <v>12.2</v>
      </c>
      <c r="S324" s="300">
        <v>63</v>
      </c>
      <c r="V324" s="309"/>
      <c r="X324" s="309"/>
      <c r="AC324" s="309"/>
    </row>
    <row r="325" spans="2:29" ht="15" customHeight="1">
      <c r="B325" s="460"/>
      <c r="C325" s="458"/>
      <c r="D325" s="297" t="s">
        <v>508</v>
      </c>
      <c r="E325" s="298">
        <v>0</v>
      </c>
      <c r="F325" s="299">
        <v>1</v>
      </c>
      <c r="G325" s="299">
        <v>6</v>
      </c>
      <c r="H325" s="299">
        <v>7</v>
      </c>
      <c r="I325" s="299">
        <v>19</v>
      </c>
      <c r="J325" s="299">
        <v>23</v>
      </c>
      <c r="K325" s="299">
        <v>20</v>
      </c>
      <c r="L325" s="299">
        <v>0.11</v>
      </c>
      <c r="M325" s="299">
        <v>2.15</v>
      </c>
      <c r="N325" s="299">
        <v>2.2599999999999998</v>
      </c>
      <c r="O325" s="299"/>
      <c r="P325" s="299" t="s">
        <v>498</v>
      </c>
      <c r="Q325" s="299">
        <v>3.6</v>
      </c>
      <c r="R325" s="299">
        <v>15.3</v>
      </c>
      <c r="S325" s="300">
        <v>43</v>
      </c>
      <c r="V325" s="309"/>
      <c r="X325" s="309"/>
      <c r="AC325" s="309"/>
    </row>
    <row r="326" spans="2:29" ht="15" customHeight="1">
      <c r="B326" s="460"/>
      <c r="C326" s="458"/>
      <c r="D326" s="297" t="s">
        <v>510</v>
      </c>
      <c r="E326" s="298">
        <v>0</v>
      </c>
      <c r="F326" s="299">
        <v>1</v>
      </c>
      <c r="G326" s="299">
        <v>6</v>
      </c>
      <c r="H326" s="299">
        <v>7</v>
      </c>
      <c r="I326" s="299">
        <v>28</v>
      </c>
      <c r="J326" s="299">
        <v>25</v>
      </c>
      <c r="K326" s="299">
        <v>17</v>
      </c>
      <c r="L326" s="299">
        <v>0.11</v>
      </c>
      <c r="M326" s="299">
        <v>2.0699999999999998</v>
      </c>
      <c r="N326" s="299">
        <v>2.1800000000000002</v>
      </c>
      <c r="O326" s="299"/>
      <c r="P326" s="299" t="s">
        <v>493</v>
      </c>
      <c r="Q326" s="299">
        <v>2.6</v>
      </c>
      <c r="R326" s="299">
        <v>19.399999999999999</v>
      </c>
      <c r="S326" s="300">
        <v>40</v>
      </c>
      <c r="V326" s="309"/>
      <c r="X326" s="309"/>
      <c r="AC326" s="309"/>
    </row>
    <row r="327" spans="2:29" ht="15" customHeight="1">
      <c r="B327" s="460"/>
      <c r="C327" s="458"/>
      <c r="D327" s="297" t="s">
        <v>511</v>
      </c>
      <c r="E327" s="298">
        <v>1</v>
      </c>
      <c r="F327" s="299">
        <v>0</v>
      </c>
      <c r="G327" s="299">
        <v>6</v>
      </c>
      <c r="H327" s="299">
        <v>6</v>
      </c>
      <c r="I327" s="299">
        <v>37</v>
      </c>
      <c r="J327" s="299">
        <v>19</v>
      </c>
      <c r="K327" s="299">
        <v>5</v>
      </c>
      <c r="L327" s="299">
        <v>0.11</v>
      </c>
      <c r="M327" s="299">
        <v>2</v>
      </c>
      <c r="N327" s="299">
        <v>2.11</v>
      </c>
      <c r="O327" s="299"/>
      <c r="P327" s="299" t="s">
        <v>498</v>
      </c>
      <c r="Q327" s="299">
        <v>2.4</v>
      </c>
      <c r="R327" s="299">
        <v>21.2</v>
      </c>
      <c r="S327" s="300">
        <v>34</v>
      </c>
      <c r="V327" s="309"/>
      <c r="X327" s="309"/>
      <c r="AC327" s="309"/>
    </row>
    <row r="328" spans="2:29" ht="15" customHeight="1" thickBot="1">
      <c r="B328" s="460"/>
      <c r="C328" s="458"/>
      <c r="D328" s="310" t="s">
        <v>512</v>
      </c>
      <c r="E328" s="311">
        <v>1</v>
      </c>
      <c r="F328" s="304">
        <v>0</v>
      </c>
      <c r="G328" s="304">
        <v>4</v>
      </c>
      <c r="H328" s="304">
        <v>4</v>
      </c>
      <c r="I328" s="304">
        <v>51</v>
      </c>
      <c r="J328" s="304">
        <v>23</v>
      </c>
      <c r="K328" s="304">
        <v>11</v>
      </c>
      <c r="L328" s="304">
        <v>0.12</v>
      </c>
      <c r="M328" s="304">
        <v>1.92</v>
      </c>
      <c r="N328" s="304">
        <v>2.04</v>
      </c>
      <c r="O328" s="304"/>
      <c r="P328" s="304" t="s">
        <v>506</v>
      </c>
      <c r="Q328" s="304">
        <v>2.9</v>
      </c>
      <c r="R328" s="304">
        <v>22.5</v>
      </c>
      <c r="S328" s="305">
        <v>32</v>
      </c>
      <c r="V328" s="309"/>
      <c r="X328" s="309"/>
      <c r="AC328" s="309"/>
    </row>
    <row r="329" spans="2:29" ht="15" customHeight="1">
      <c r="B329" s="460"/>
      <c r="C329" s="458"/>
      <c r="D329" s="293" t="s">
        <v>514</v>
      </c>
      <c r="E329" s="294">
        <v>0</v>
      </c>
      <c r="F329" s="295">
        <v>0</v>
      </c>
      <c r="G329" s="295">
        <v>4</v>
      </c>
      <c r="H329" s="295">
        <v>4</v>
      </c>
      <c r="I329" s="295">
        <v>55</v>
      </c>
      <c r="J329" s="295">
        <v>18</v>
      </c>
      <c r="K329" s="295">
        <v>13</v>
      </c>
      <c r="L329" s="295">
        <v>0.1</v>
      </c>
      <c r="M329" s="295">
        <v>1.9</v>
      </c>
      <c r="N329" s="295">
        <v>2</v>
      </c>
      <c r="O329" s="295"/>
      <c r="P329" s="295" t="s">
        <v>493</v>
      </c>
      <c r="Q329" s="295">
        <v>1.8</v>
      </c>
      <c r="R329" s="295">
        <v>23.6</v>
      </c>
      <c r="S329" s="296">
        <v>36</v>
      </c>
      <c r="V329" s="309"/>
      <c r="X329" s="309"/>
      <c r="AC329" s="309"/>
    </row>
    <row r="330" spans="2:29" ht="15" customHeight="1">
      <c r="B330" s="460"/>
      <c r="C330" s="458"/>
      <c r="D330" s="297" t="s">
        <v>516</v>
      </c>
      <c r="E330" s="298">
        <v>1</v>
      </c>
      <c r="F330" s="299">
        <v>0</v>
      </c>
      <c r="G330" s="299">
        <v>4</v>
      </c>
      <c r="H330" s="299">
        <v>4</v>
      </c>
      <c r="I330" s="299">
        <v>61</v>
      </c>
      <c r="J330" s="299">
        <v>15</v>
      </c>
      <c r="K330" s="299">
        <v>12</v>
      </c>
      <c r="L330" s="299">
        <v>0.11</v>
      </c>
      <c r="M330" s="299">
        <v>1.89</v>
      </c>
      <c r="N330" s="299">
        <v>2</v>
      </c>
      <c r="O330" s="299"/>
      <c r="P330" s="299" t="s">
        <v>518</v>
      </c>
      <c r="Q330" s="299">
        <v>2.1</v>
      </c>
      <c r="R330" s="299">
        <v>25</v>
      </c>
      <c r="S330" s="300">
        <v>33</v>
      </c>
      <c r="V330" s="309"/>
      <c r="X330" s="309"/>
    </row>
    <row r="331" spans="2:29" ht="15" customHeight="1">
      <c r="B331" s="460"/>
      <c r="C331" s="458"/>
      <c r="D331" s="297" t="s">
        <v>517</v>
      </c>
      <c r="E331" s="298">
        <v>1</v>
      </c>
      <c r="F331" s="299">
        <v>0</v>
      </c>
      <c r="G331" s="299">
        <v>3</v>
      </c>
      <c r="H331" s="299">
        <v>3</v>
      </c>
      <c r="I331" s="299">
        <v>73</v>
      </c>
      <c r="J331" s="299">
        <v>22</v>
      </c>
      <c r="K331" s="299">
        <v>14</v>
      </c>
      <c r="L331" s="299">
        <v>0.1</v>
      </c>
      <c r="M331" s="299">
        <v>1.88</v>
      </c>
      <c r="N331" s="299">
        <v>1.98</v>
      </c>
      <c r="O331" s="299"/>
      <c r="P331" s="299" t="s">
        <v>518</v>
      </c>
      <c r="Q331" s="299">
        <v>3.9</v>
      </c>
      <c r="R331" s="299">
        <v>25.2</v>
      </c>
      <c r="S331" s="300">
        <v>32</v>
      </c>
      <c r="V331" s="309"/>
      <c r="X331" s="309"/>
    </row>
    <row r="332" spans="2:29" ht="15" customHeight="1">
      <c r="B332" s="460"/>
      <c r="C332" s="458"/>
      <c r="D332" s="297" t="s">
        <v>519</v>
      </c>
      <c r="E332" s="298">
        <v>1</v>
      </c>
      <c r="F332" s="299">
        <v>0</v>
      </c>
      <c r="G332" s="299">
        <v>4</v>
      </c>
      <c r="H332" s="299">
        <v>4</v>
      </c>
      <c r="I332" s="299">
        <v>62</v>
      </c>
      <c r="J332" s="299">
        <v>20</v>
      </c>
      <c r="K332" s="299">
        <v>19</v>
      </c>
      <c r="L332" s="299">
        <v>0.08</v>
      </c>
      <c r="M332" s="299">
        <v>1.88</v>
      </c>
      <c r="N332" s="299">
        <v>1.96</v>
      </c>
      <c r="O332" s="299"/>
      <c r="P332" s="299" t="s">
        <v>531</v>
      </c>
      <c r="Q332" s="299">
        <v>3.5</v>
      </c>
      <c r="R332" s="299">
        <v>24.5</v>
      </c>
      <c r="S332" s="300">
        <v>34</v>
      </c>
      <c r="V332" s="309"/>
      <c r="X332" s="309"/>
    </row>
    <row r="333" spans="2:29" ht="15" customHeight="1">
      <c r="B333" s="460"/>
      <c r="C333" s="458"/>
      <c r="D333" s="297" t="s">
        <v>520</v>
      </c>
      <c r="E333" s="298">
        <v>1</v>
      </c>
      <c r="F333" s="299">
        <v>0</v>
      </c>
      <c r="G333" s="299">
        <v>3</v>
      </c>
      <c r="H333" s="299">
        <v>3</v>
      </c>
      <c r="I333" s="299">
        <v>61</v>
      </c>
      <c r="J333" s="299">
        <v>17</v>
      </c>
      <c r="K333" s="299">
        <v>12</v>
      </c>
      <c r="L333" s="299">
        <v>0.08</v>
      </c>
      <c r="M333" s="299">
        <v>1.88</v>
      </c>
      <c r="N333" s="299">
        <v>1.96</v>
      </c>
      <c r="O333" s="299"/>
      <c r="P333" s="299" t="s">
        <v>534</v>
      </c>
      <c r="Q333" s="299">
        <v>3.8</v>
      </c>
      <c r="R333" s="299">
        <v>23.6</v>
      </c>
      <c r="S333" s="300">
        <v>30</v>
      </c>
      <c r="V333" s="309"/>
      <c r="X333" s="309"/>
    </row>
    <row r="334" spans="2:29" ht="15" customHeight="1">
      <c r="B334" s="460"/>
      <c r="C334" s="458"/>
      <c r="D334" s="297" t="s">
        <v>521</v>
      </c>
      <c r="E334" s="298">
        <v>0</v>
      </c>
      <c r="F334" s="299">
        <v>0</v>
      </c>
      <c r="G334" s="299">
        <v>3</v>
      </c>
      <c r="H334" s="299">
        <v>3</v>
      </c>
      <c r="I334" s="299">
        <v>59</v>
      </c>
      <c r="J334" s="299">
        <v>15</v>
      </c>
      <c r="K334" s="299">
        <v>7</v>
      </c>
      <c r="L334" s="299">
        <v>0.09</v>
      </c>
      <c r="M334" s="299">
        <v>1.88</v>
      </c>
      <c r="N334" s="299">
        <v>1.97</v>
      </c>
      <c r="O334" s="299"/>
      <c r="P334" s="299" t="s">
        <v>530</v>
      </c>
      <c r="Q334" s="299">
        <v>3.7</v>
      </c>
      <c r="R334" s="299">
        <v>22</v>
      </c>
      <c r="S334" s="300">
        <v>34</v>
      </c>
      <c r="V334" s="309"/>
      <c r="X334" s="309"/>
    </row>
    <row r="335" spans="2:29" ht="15" customHeight="1">
      <c r="B335" s="460"/>
      <c r="C335" s="458"/>
      <c r="D335" s="297" t="s">
        <v>522</v>
      </c>
      <c r="E335" s="298">
        <v>1</v>
      </c>
      <c r="F335" s="299">
        <v>0</v>
      </c>
      <c r="G335" s="299">
        <v>3</v>
      </c>
      <c r="H335" s="299">
        <v>3</v>
      </c>
      <c r="I335" s="299">
        <v>59</v>
      </c>
      <c r="J335" s="299">
        <v>18</v>
      </c>
      <c r="K335" s="299">
        <v>13</v>
      </c>
      <c r="L335" s="299">
        <v>0.11</v>
      </c>
      <c r="M335" s="299">
        <v>1.87</v>
      </c>
      <c r="N335" s="299">
        <v>1.98</v>
      </c>
      <c r="O335" s="299"/>
      <c r="P335" s="299" t="s">
        <v>530</v>
      </c>
      <c r="Q335" s="299">
        <v>2.1</v>
      </c>
      <c r="R335" s="299">
        <v>20.3</v>
      </c>
      <c r="S335" s="300">
        <v>39</v>
      </c>
      <c r="V335" s="309"/>
      <c r="X335" s="309"/>
    </row>
    <row r="336" spans="2:29" ht="15" customHeight="1">
      <c r="B336" s="460"/>
      <c r="C336" s="458"/>
      <c r="D336" s="297" t="s">
        <v>523</v>
      </c>
      <c r="E336" s="298">
        <v>1</v>
      </c>
      <c r="F336" s="299">
        <v>0</v>
      </c>
      <c r="G336" s="299">
        <v>3</v>
      </c>
      <c r="H336" s="299">
        <v>3</v>
      </c>
      <c r="I336" s="299">
        <v>56</v>
      </c>
      <c r="J336" s="299">
        <v>15</v>
      </c>
      <c r="K336" s="299">
        <v>15</v>
      </c>
      <c r="L336" s="299">
        <v>0.1</v>
      </c>
      <c r="M336" s="299">
        <v>1.88</v>
      </c>
      <c r="N336" s="299">
        <v>1.98</v>
      </c>
      <c r="O336" s="299"/>
      <c r="P336" s="299" t="s">
        <v>530</v>
      </c>
      <c r="Q336" s="299">
        <v>1.6</v>
      </c>
      <c r="R336" s="299">
        <v>19</v>
      </c>
      <c r="S336" s="300">
        <v>44</v>
      </c>
      <c r="V336" s="309"/>
      <c r="X336" s="309"/>
      <c r="AC336" s="309"/>
    </row>
    <row r="337" spans="2:29" ht="15" customHeight="1">
      <c r="B337" s="460"/>
      <c r="C337" s="458"/>
      <c r="D337" s="297" t="s">
        <v>524</v>
      </c>
      <c r="E337" s="298">
        <v>1</v>
      </c>
      <c r="F337" s="299">
        <v>0</v>
      </c>
      <c r="G337" s="299">
        <v>4</v>
      </c>
      <c r="H337" s="299">
        <v>4</v>
      </c>
      <c r="I337" s="299">
        <v>52</v>
      </c>
      <c r="J337" s="299">
        <v>23</v>
      </c>
      <c r="K337" s="299">
        <v>10</v>
      </c>
      <c r="L337" s="299">
        <v>0.1</v>
      </c>
      <c r="M337" s="299">
        <v>1.88</v>
      </c>
      <c r="N337" s="299">
        <v>1.98</v>
      </c>
      <c r="O337" s="299"/>
      <c r="P337" s="299" t="s">
        <v>534</v>
      </c>
      <c r="Q337" s="299">
        <v>2</v>
      </c>
      <c r="R337" s="299">
        <v>17.899999999999999</v>
      </c>
      <c r="S337" s="300">
        <v>45</v>
      </c>
      <c r="V337" s="309"/>
      <c r="X337" s="309"/>
      <c r="AC337" s="309"/>
    </row>
    <row r="338" spans="2:29" ht="15" customHeight="1">
      <c r="B338" s="460"/>
      <c r="C338" s="458"/>
      <c r="D338" s="297" t="s">
        <v>525</v>
      </c>
      <c r="E338" s="298">
        <v>1</v>
      </c>
      <c r="F338" s="299">
        <v>0</v>
      </c>
      <c r="G338" s="299">
        <v>5</v>
      </c>
      <c r="H338" s="299">
        <v>5</v>
      </c>
      <c r="I338" s="299">
        <v>51</v>
      </c>
      <c r="J338" s="299">
        <v>19</v>
      </c>
      <c r="K338" s="299">
        <v>10</v>
      </c>
      <c r="L338" s="299">
        <v>0.11</v>
      </c>
      <c r="M338" s="299">
        <v>1.89</v>
      </c>
      <c r="N338" s="299">
        <v>2</v>
      </c>
      <c r="O338" s="299"/>
      <c r="P338" s="299" t="s">
        <v>531</v>
      </c>
      <c r="Q338" s="299">
        <v>2.5</v>
      </c>
      <c r="R338" s="299">
        <v>16.3</v>
      </c>
      <c r="S338" s="300">
        <v>46</v>
      </c>
      <c r="V338" s="309"/>
      <c r="X338" s="309"/>
      <c r="AC338" s="309"/>
    </row>
    <row r="339" spans="2:29" ht="15" customHeight="1">
      <c r="B339" s="460"/>
      <c r="C339" s="458"/>
      <c r="D339" s="297" t="s">
        <v>526</v>
      </c>
      <c r="E339" s="298">
        <v>2</v>
      </c>
      <c r="F339" s="299">
        <v>0</v>
      </c>
      <c r="G339" s="299">
        <v>4</v>
      </c>
      <c r="H339" s="299">
        <v>4</v>
      </c>
      <c r="I339" s="299">
        <v>49</v>
      </c>
      <c r="J339" s="299">
        <v>9</v>
      </c>
      <c r="K339" s="299">
        <v>16</v>
      </c>
      <c r="L339" s="299">
        <v>0.1</v>
      </c>
      <c r="M339" s="299">
        <v>1.89</v>
      </c>
      <c r="N339" s="299">
        <v>1.99</v>
      </c>
      <c r="O339" s="299"/>
      <c r="P339" s="299" t="s">
        <v>531</v>
      </c>
      <c r="Q339" s="299">
        <v>1.9</v>
      </c>
      <c r="R339" s="299">
        <v>15.7</v>
      </c>
      <c r="S339" s="300">
        <v>49</v>
      </c>
      <c r="V339" s="309"/>
      <c r="X339" s="309"/>
      <c r="AC339" s="309"/>
    </row>
    <row r="340" spans="2:29" ht="15" customHeight="1">
      <c r="B340" s="460"/>
      <c r="C340" s="458"/>
      <c r="D340" s="297" t="s">
        <v>527</v>
      </c>
      <c r="E340" s="298">
        <v>1</v>
      </c>
      <c r="F340" s="299">
        <v>0</v>
      </c>
      <c r="G340" s="299">
        <v>5</v>
      </c>
      <c r="H340" s="299">
        <v>5</v>
      </c>
      <c r="I340" s="299">
        <v>45</v>
      </c>
      <c r="J340" s="299">
        <v>15</v>
      </c>
      <c r="K340" s="299">
        <v>10</v>
      </c>
      <c r="L340" s="299">
        <v>0.1</v>
      </c>
      <c r="M340" s="299">
        <v>1.89</v>
      </c>
      <c r="N340" s="299">
        <v>1.99</v>
      </c>
      <c r="O340" s="299"/>
      <c r="P340" s="299" t="s">
        <v>498</v>
      </c>
      <c r="Q340" s="299">
        <v>1</v>
      </c>
      <c r="R340" s="299">
        <v>14.1</v>
      </c>
      <c r="S340" s="300">
        <v>49</v>
      </c>
      <c r="V340" s="309"/>
      <c r="X340" s="309"/>
      <c r="AC340" s="309"/>
    </row>
    <row r="341" spans="2:29" ht="15" customHeight="1">
      <c r="B341" s="460"/>
      <c r="C341" s="458"/>
      <c r="D341" s="297" t="s">
        <v>528</v>
      </c>
      <c r="E341" s="298">
        <v>2</v>
      </c>
      <c r="F341" s="299">
        <v>0</v>
      </c>
      <c r="G341" s="299">
        <v>6</v>
      </c>
      <c r="H341" s="299">
        <v>6</v>
      </c>
      <c r="I341" s="299">
        <v>40</v>
      </c>
      <c r="J341" s="299">
        <v>20</v>
      </c>
      <c r="K341" s="299">
        <v>8</v>
      </c>
      <c r="L341" s="299">
        <v>0.1</v>
      </c>
      <c r="M341" s="299">
        <v>1.9</v>
      </c>
      <c r="N341" s="299">
        <v>2</v>
      </c>
      <c r="O341" s="299"/>
      <c r="P341" s="299" t="s">
        <v>265</v>
      </c>
      <c r="Q341" s="299">
        <v>0.4</v>
      </c>
      <c r="R341" s="299">
        <v>13</v>
      </c>
      <c r="S341" s="300">
        <v>58</v>
      </c>
      <c r="V341" s="309"/>
      <c r="X341" s="309"/>
      <c r="AC341" s="309"/>
    </row>
    <row r="342" spans="2:29" ht="15" customHeight="1">
      <c r="B342" s="460"/>
      <c r="C342" s="459"/>
      <c r="D342" s="297" t="s">
        <v>529</v>
      </c>
      <c r="E342" s="298">
        <v>1</v>
      </c>
      <c r="F342" s="299">
        <v>0</v>
      </c>
      <c r="G342" s="299">
        <v>6</v>
      </c>
      <c r="H342" s="299">
        <v>6</v>
      </c>
      <c r="I342" s="299">
        <v>39</v>
      </c>
      <c r="J342" s="299">
        <v>19</v>
      </c>
      <c r="K342" s="299">
        <v>7</v>
      </c>
      <c r="L342" s="299">
        <v>0.11</v>
      </c>
      <c r="M342" s="299">
        <v>1.9</v>
      </c>
      <c r="N342" s="299">
        <v>2.0099999999999998</v>
      </c>
      <c r="O342" s="299"/>
      <c r="P342" s="299" t="s">
        <v>536</v>
      </c>
      <c r="Q342" s="299">
        <v>0.1</v>
      </c>
      <c r="R342" s="299">
        <v>11.5</v>
      </c>
      <c r="S342" s="300">
        <v>62</v>
      </c>
      <c r="V342" s="309"/>
      <c r="X342" s="309"/>
      <c r="AC342" s="309"/>
    </row>
    <row r="343" spans="2:29" ht="15" customHeight="1">
      <c r="B343" s="460"/>
      <c r="C343" s="457">
        <v>42510</v>
      </c>
      <c r="D343" s="297" t="s">
        <v>492</v>
      </c>
      <c r="E343" s="298">
        <v>1</v>
      </c>
      <c r="F343" s="299">
        <v>0</v>
      </c>
      <c r="G343" s="299">
        <v>5</v>
      </c>
      <c r="H343" s="299">
        <v>5</v>
      </c>
      <c r="I343" s="299">
        <v>37</v>
      </c>
      <c r="J343" s="299">
        <v>14</v>
      </c>
      <c r="K343" s="299">
        <v>10</v>
      </c>
      <c r="L343" s="299">
        <v>0.11</v>
      </c>
      <c r="M343" s="299">
        <v>1.9</v>
      </c>
      <c r="N343" s="299">
        <v>2.0099999999999998</v>
      </c>
      <c r="O343" s="299"/>
      <c r="P343" s="299" t="s">
        <v>493</v>
      </c>
      <c r="Q343" s="299">
        <v>1</v>
      </c>
      <c r="R343" s="299">
        <v>11.2</v>
      </c>
      <c r="S343" s="300">
        <v>57</v>
      </c>
      <c r="V343" s="309"/>
      <c r="X343" s="309"/>
      <c r="AC343" s="309"/>
    </row>
    <row r="344" spans="2:29" ht="15" customHeight="1">
      <c r="B344" s="460"/>
      <c r="C344" s="458"/>
      <c r="D344" s="297" t="s">
        <v>495</v>
      </c>
      <c r="E344" s="298">
        <v>1</v>
      </c>
      <c r="F344" s="299">
        <v>0</v>
      </c>
      <c r="G344" s="299">
        <v>4</v>
      </c>
      <c r="H344" s="299">
        <v>4</v>
      </c>
      <c r="I344" s="299">
        <v>33</v>
      </c>
      <c r="J344" s="299">
        <v>14</v>
      </c>
      <c r="K344" s="299">
        <v>6</v>
      </c>
      <c r="L344" s="299">
        <v>0.13</v>
      </c>
      <c r="M344" s="299">
        <v>2</v>
      </c>
      <c r="N344" s="299">
        <v>2.13</v>
      </c>
      <c r="O344" s="299"/>
      <c r="P344" s="299" t="s">
        <v>493</v>
      </c>
      <c r="Q344" s="299">
        <v>0.8</v>
      </c>
      <c r="R344" s="299">
        <v>11.1</v>
      </c>
      <c r="S344" s="300">
        <v>73</v>
      </c>
      <c r="V344" s="309"/>
      <c r="X344" s="309"/>
      <c r="AC344" s="309"/>
    </row>
    <row r="345" spans="2:29" ht="15" customHeight="1">
      <c r="B345" s="460"/>
      <c r="C345" s="458"/>
      <c r="D345" s="297" t="s">
        <v>497</v>
      </c>
      <c r="E345" s="298">
        <v>0</v>
      </c>
      <c r="F345" s="299">
        <v>0</v>
      </c>
      <c r="G345" s="299">
        <v>4</v>
      </c>
      <c r="H345" s="299">
        <v>4</v>
      </c>
      <c r="I345" s="299">
        <v>31</v>
      </c>
      <c r="J345" s="299">
        <v>16</v>
      </c>
      <c r="K345" s="299">
        <v>6</v>
      </c>
      <c r="L345" s="299">
        <v>0.21</v>
      </c>
      <c r="M345" s="299">
        <v>2</v>
      </c>
      <c r="N345" s="299">
        <v>2.21</v>
      </c>
      <c r="O345" s="299"/>
      <c r="P345" s="299" t="s">
        <v>498</v>
      </c>
      <c r="Q345" s="299">
        <v>1.9</v>
      </c>
      <c r="R345" s="299">
        <v>9.5</v>
      </c>
      <c r="S345" s="300">
        <v>70</v>
      </c>
      <c r="V345" s="309"/>
      <c r="X345" s="309"/>
      <c r="AC345" s="309"/>
    </row>
    <row r="346" spans="2:29" ht="15" customHeight="1">
      <c r="B346" s="460"/>
      <c r="C346" s="458"/>
      <c r="D346" s="297" t="s">
        <v>500</v>
      </c>
      <c r="E346" s="298">
        <v>0</v>
      </c>
      <c r="F346" s="299">
        <v>0</v>
      </c>
      <c r="G346" s="299">
        <v>4</v>
      </c>
      <c r="H346" s="299">
        <v>4</v>
      </c>
      <c r="I346" s="299" t="s">
        <v>501</v>
      </c>
      <c r="J346" s="299">
        <v>12</v>
      </c>
      <c r="K346" s="299">
        <v>9</v>
      </c>
      <c r="L346" s="299">
        <v>0.11</v>
      </c>
      <c r="M346" s="299">
        <v>2</v>
      </c>
      <c r="N346" s="299">
        <v>2.11</v>
      </c>
      <c r="O346" s="299"/>
      <c r="P346" s="299" t="s">
        <v>498</v>
      </c>
      <c r="Q346" s="299">
        <v>1.9</v>
      </c>
      <c r="R346" s="299">
        <v>9.9</v>
      </c>
      <c r="S346" s="300">
        <v>67</v>
      </c>
      <c r="V346" s="309"/>
      <c r="X346" s="309"/>
      <c r="AC346" s="309"/>
    </row>
    <row r="347" spans="2:29" ht="15" customHeight="1">
      <c r="B347" s="460"/>
      <c r="C347" s="458"/>
      <c r="D347" s="297" t="s">
        <v>503</v>
      </c>
      <c r="E347" s="298">
        <v>0</v>
      </c>
      <c r="F347" s="299">
        <v>0</v>
      </c>
      <c r="G347" s="299">
        <v>3</v>
      </c>
      <c r="H347" s="299">
        <v>3</v>
      </c>
      <c r="I347" s="299">
        <v>29</v>
      </c>
      <c r="J347" s="299">
        <v>10</v>
      </c>
      <c r="K347" s="299">
        <v>9</v>
      </c>
      <c r="L347" s="299">
        <v>0.11</v>
      </c>
      <c r="M347" s="299">
        <v>2.0299999999999998</v>
      </c>
      <c r="N347" s="299">
        <v>2.14</v>
      </c>
      <c r="O347" s="299"/>
      <c r="P347" s="299" t="s">
        <v>493</v>
      </c>
      <c r="Q347" s="299">
        <v>1.8</v>
      </c>
      <c r="R347" s="299">
        <v>9.1999999999999993</v>
      </c>
      <c r="S347" s="300">
        <v>64</v>
      </c>
      <c r="V347" s="309"/>
      <c r="X347" s="309"/>
      <c r="Y347" s="309"/>
      <c r="AC347" s="309"/>
    </row>
    <row r="348" spans="2:29" ht="15" customHeight="1">
      <c r="B348" s="460"/>
      <c r="C348" s="458"/>
      <c r="D348" s="297" t="s">
        <v>505</v>
      </c>
      <c r="E348" s="298">
        <v>0</v>
      </c>
      <c r="F348" s="299">
        <v>0</v>
      </c>
      <c r="G348" s="299">
        <v>4</v>
      </c>
      <c r="H348" s="299">
        <v>4</v>
      </c>
      <c r="I348" s="299">
        <v>24</v>
      </c>
      <c r="J348" s="299">
        <v>21</v>
      </c>
      <c r="K348" s="299">
        <v>12</v>
      </c>
      <c r="L348" s="299">
        <v>0.11</v>
      </c>
      <c r="M348" s="299">
        <v>2.12</v>
      </c>
      <c r="N348" s="299">
        <v>2.23</v>
      </c>
      <c r="O348" s="299"/>
      <c r="P348" s="299" t="s">
        <v>493</v>
      </c>
      <c r="Q348" s="299">
        <v>1.8</v>
      </c>
      <c r="R348" s="299">
        <v>10.9</v>
      </c>
      <c r="S348" s="300">
        <v>64</v>
      </c>
      <c r="V348" s="309"/>
      <c r="X348" s="309"/>
      <c r="AC348" s="309"/>
    </row>
    <row r="349" spans="2:29" ht="15" customHeight="1">
      <c r="B349" s="460"/>
      <c r="C349" s="458"/>
      <c r="D349" s="297" t="s">
        <v>508</v>
      </c>
      <c r="E349" s="298">
        <v>0</v>
      </c>
      <c r="F349" s="299">
        <v>1</v>
      </c>
      <c r="G349" s="299">
        <v>6</v>
      </c>
      <c r="H349" s="299">
        <v>7</v>
      </c>
      <c r="I349" s="299">
        <v>25</v>
      </c>
      <c r="J349" s="299">
        <v>22</v>
      </c>
      <c r="K349" s="299">
        <v>15</v>
      </c>
      <c r="L349" s="299">
        <v>0.13</v>
      </c>
      <c r="M349" s="299">
        <v>2.08</v>
      </c>
      <c r="N349" s="299">
        <v>2.21</v>
      </c>
      <c r="O349" s="299"/>
      <c r="P349" s="299" t="s">
        <v>498</v>
      </c>
      <c r="Q349" s="299">
        <v>1.9</v>
      </c>
      <c r="R349" s="299">
        <v>13.9</v>
      </c>
      <c r="S349" s="300">
        <v>59</v>
      </c>
      <c r="V349" s="309"/>
      <c r="X349" s="309"/>
      <c r="AC349" s="309"/>
    </row>
    <row r="350" spans="2:29" ht="15" customHeight="1">
      <c r="B350" s="460"/>
      <c r="C350" s="458"/>
      <c r="D350" s="297" t="s">
        <v>510</v>
      </c>
      <c r="E350" s="298">
        <v>0</v>
      </c>
      <c r="F350" s="299">
        <v>1</v>
      </c>
      <c r="G350" s="299">
        <v>5</v>
      </c>
      <c r="H350" s="299">
        <v>6</v>
      </c>
      <c r="I350" s="299">
        <v>32</v>
      </c>
      <c r="J350" s="299">
        <v>23</v>
      </c>
      <c r="K350" s="299">
        <v>10</v>
      </c>
      <c r="L350" s="299">
        <v>0.09</v>
      </c>
      <c r="M350" s="299">
        <v>1.99</v>
      </c>
      <c r="N350" s="299">
        <v>2.08</v>
      </c>
      <c r="O350" s="299"/>
      <c r="P350" s="299" t="s">
        <v>498</v>
      </c>
      <c r="Q350" s="299">
        <v>2.4</v>
      </c>
      <c r="R350" s="299">
        <v>15.1</v>
      </c>
      <c r="S350" s="300">
        <v>55</v>
      </c>
      <c r="V350" s="309"/>
      <c r="X350" s="309"/>
      <c r="AC350" s="309"/>
    </row>
    <row r="351" spans="2:29" ht="15" customHeight="1">
      <c r="B351" s="460"/>
      <c r="C351" s="458"/>
      <c r="D351" s="297" t="s">
        <v>511</v>
      </c>
      <c r="E351" s="298">
        <v>0</v>
      </c>
      <c r="F351" s="299">
        <v>0</v>
      </c>
      <c r="G351" s="299">
        <v>4</v>
      </c>
      <c r="H351" s="299">
        <v>4</v>
      </c>
      <c r="I351" s="299">
        <v>37</v>
      </c>
      <c r="J351" s="299">
        <v>13</v>
      </c>
      <c r="K351" s="299">
        <v>9</v>
      </c>
      <c r="L351" s="299">
        <v>0.11</v>
      </c>
      <c r="M351" s="299">
        <v>1.92</v>
      </c>
      <c r="N351" s="299">
        <v>2.0299999999999998</v>
      </c>
      <c r="O351" s="299"/>
      <c r="P351" s="299" t="s">
        <v>493</v>
      </c>
      <c r="Q351" s="299">
        <v>1.7</v>
      </c>
      <c r="R351" s="299">
        <v>16.7</v>
      </c>
      <c r="S351" s="300">
        <v>51</v>
      </c>
      <c r="V351" s="309"/>
      <c r="X351" s="309"/>
      <c r="AC351" s="309"/>
    </row>
    <row r="352" spans="2:29" ht="15" customHeight="1" thickBot="1">
      <c r="B352" s="460"/>
      <c r="C352" s="458"/>
      <c r="D352" s="310" t="s">
        <v>512</v>
      </c>
      <c r="E352" s="311">
        <v>0</v>
      </c>
      <c r="F352" s="304">
        <v>0</v>
      </c>
      <c r="G352" s="304">
        <v>4</v>
      </c>
      <c r="H352" s="304">
        <v>4</v>
      </c>
      <c r="I352" s="304">
        <v>40</v>
      </c>
      <c r="J352" s="304">
        <v>10</v>
      </c>
      <c r="K352" s="304">
        <v>3</v>
      </c>
      <c r="L352" s="304">
        <v>0.09</v>
      </c>
      <c r="M352" s="304">
        <v>1.9</v>
      </c>
      <c r="N352" s="304">
        <v>1.99</v>
      </c>
      <c r="O352" s="304"/>
      <c r="P352" s="304" t="s">
        <v>493</v>
      </c>
      <c r="Q352" s="304">
        <v>2.5</v>
      </c>
      <c r="R352" s="304">
        <v>17.2</v>
      </c>
      <c r="S352" s="305">
        <v>46</v>
      </c>
      <c r="V352" s="309"/>
      <c r="X352" s="309"/>
      <c r="AC352" s="309"/>
    </row>
    <row r="353" spans="2:52" ht="15" customHeight="1">
      <c r="B353" s="455"/>
      <c r="C353" s="458"/>
      <c r="D353" s="293" t="s">
        <v>514</v>
      </c>
      <c r="E353" s="294">
        <v>0</v>
      </c>
      <c r="F353" s="295">
        <v>0</v>
      </c>
      <c r="G353" s="295">
        <v>3</v>
      </c>
      <c r="H353" s="295">
        <v>3</v>
      </c>
      <c r="I353" s="295">
        <v>40</v>
      </c>
      <c r="J353" s="295">
        <v>15</v>
      </c>
      <c r="K353" s="295">
        <v>7</v>
      </c>
      <c r="L353" s="295">
        <v>0.1</v>
      </c>
      <c r="M353" s="295">
        <v>1.88</v>
      </c>
      <c r="N353" s="295">
        <v>1.98</v>
      </c>
      <c r="O353" s="295"/>
      <c r="P353" s="295" t="s">
        <v>539</v>
      </c>
      <c r="Q353" s="295">
        <v>1.4</v>
      </c>
      <c r="R353" s="295">
        <v>17.899999999999999</v>
      </c>
      <c r="S353" s="296">
        <v>41</v>
      </c>
      <c r="V353" s="309"/>
      <c r="X353" s="309"/>
      <c r="AC353" s="309"/>
    </row>
    <row r="354" spans="2:52" ht="15" customHeight="1">
      <c r="B354" s="455"/>
      <c r="C354" s="458"/>
      <c r="D354" s="297" t="s">
        <v>516</v>
      </c>
      <c r="E354" s="298">
        <v>0</v>
      </c>
      <c r="F354" s="299">
        <v>0</v>
      </c>
      <c r="G354" s="299">
        <v>4</v>
      </c>
      <c r="H354" s="299">
        <v>4</v>
      </c>
      <c r="I354" s="299">
        <v>40</v>
      </c>
      <c r="J354" s="299">
        <v>11</v>
      </c>
      <c r="K354" s="299">
        <v>8</v>
      </c>
      <c r="L354" s="299">
        <v>0.1</v>
      </c>
      <c r="M354" s="299">
        <v>1.88</v>
      </c>
      <c r="N354" s="299">
        <v>1.98</v>
      </c>
      <c r="O354" s="299"/>
      <c r="P354" s="299" t="s">
        <v>506</v>
      </c>
      <c r="Q354" s="299">
        <v>1</v>
      </c>
      <c r="R354" s="299">
        <v>18.8</v>
      </c>
      <c r="S354" s="300">
        <v>43</v>
      </c>
      <c r="V354" s="309"/>
      <c r="X354" s="309"/>
    </row>
    <row r="355" spans="2:52" ht="15" customHeight="1">
      <c r="B355" s="455"/>
      <c r="C355" s="458"/>
      <c r="D355" s="297" t="s">
        <v>517</v>
      </c>
      <c r="E355" s="298">
        <v>0</v>
      </c>
      <c r="F355" s="299">
        <v>0</v>
      </c>
      <c r="G355" s="299">
        <v>3</v>
      </c>
      <c r="H355" s="299">
        <v>3</v>
      </c>
      <c r="I355" s="299">
        <v>44</v>
      </c>
      <c r="J355" s="299">
        <v>6</v>
      </c>
      <c r="K355" s="299">
        <v>2</v>
      </c>
      <c r="L355" s="299">
        <v>0.09</v>
      </c>
      <c r="M355" s="299">
        <v>1.87</v>
      </c>
      <c r="N355" s="299">
        <v>1.96</v>
      </c>
      <c r="O355" s="299"/>
      <c r="P355" s="299" t="s">
        <v>538</v>
      </c>
      <c r="Q355" s="299">
        <v>2.4</v>
      </c>
      <c r="R355" s="299">
        <v>19.2</v>
      </c>
      <c r="S355" s="300">
        <v>45</v>
      </c>
      <c r="V355" s="309"/>
      <c r="X355" s="309"/>
    </row>
    <row r="356" spans="2:52" ht="15" customHeight="1">
      <c r="B356" s="455"/>
      <c r="C356" s="458"/>
      <c r="D356" s="297" t="s">
        <v>519</v>
      </c>
      <c r="E356" s="298">
        <v>1</v>
      </c>
      <c r="F356" s="299">
        <v>0</v>
      </c>
      <c r="G356" s="299">
        <v>3</v>
      </c>
      <c r="H356" s="299">
        <v>3</v>
      </c>
      <c r="I356" s="299">
        <v>46</v>
      </c>
      <c r="J356" s="299">
        <v>22</v>
      </c>
      <c r="K356" s="299">
        <v>5</v>
      </c>
      <c r="L356" s="299">
        <v>0.09</v>
      </c>
      <c r="M356" s="299">
        <v>1.87</v>
      </c>
      <c r="N356" s="299">
        <v>1.96</v>
      </c>
      <c r="O356" s="299"/>
      <c r="P356" s="299" t="s">
        <v>538</v>
      </c>
      <c r="Q356" s="299">
        <v>2.9</v>
      </c>
      <c r="R356" s="299">
        <v>18.7</v>
      </c>
      <c r="S356" s="300">
        <v>48</v>
      </c>
      <c r="V356" s="309"/>
      <c r="X356" s="309"/>
      <c r="AC356" s="309"/>
      <c r="AD356" s="309"/>
      <c r="AE356" s="309"/>
      <c r="AF356" s="309"/>
      <c r="AG356" s="309"/>
      <c r="AH356" s="309"/>
      <c r="AI356" s="309"/>
      <c r="AJ356" s="309"/>
      <c r="AK356" s="309"/>
      <c r="AL356" s="309"/>
      <c r="AM356" s="309"/>
      <c r="AN356" s="309"/>
      <c r="AO356" s="309"/>
      <c r="AP356" s="309"/>
      <c r="AQ356" s="309"/>
      <c r="AR356" s="309"/>
      <c r="AS356" s="309"/>
      <c r="AT356" s="309"/>
      <c r="AU356" s="309"/>
      <c r="AV356" s="309"/>
      <c r="AW356" s="309"/>
      <c r="AX356" s="309"/>
      <c r="AY356" s="309"/>
      <c r="AZ356" s="309"/>
    </row>
    <row r="357" spans="2:52" ht="15" customHeight="1">
      <c r="B357" s="455"/>
      <c r="C357" s="458"/>
      <c r="D357" s="297" t="s">
        <v>520</v>
      </c>
      <c r="E357" s="298">
        <v>1</v>
      </c>
      <c r="F357" s="299">
        <v>0</v>
      </c>
      <c r="G357" s="299">
        <v>4</v>
      </c>
      <c r="H357" s="299">
        <v>4</v>
      </c>
      <c r="I357" s="299">
        <v>45</v>
      </c>
      <c r="J357" s="299">
        <v>11</v>
      </c>
      <c r="K357" s="299">
        <v>2</v>
      </c>
      <c r="L357" s="299">
        <v>0.11</v>
      </c>
      <c r="M357" s="299">
        <v>1.87</v>
      </c>
      <c r="N357" s="299">
        <v>1.98</v>
      </c>
      <c r="O357" s="299"/>
      <c r="P357" s="299" t="s">
        <v>535</v>
      </c>
      <c r="Q357" s="299">
        <v>2.4</v>
      </c>
      <c r="R357" s="299">
        <v>18.899999999999999</v>
      </c>
      <c r="S357" s="300">
        <v>50</v>
      </c>
      <c r="V357" s="309"/>
      <c r="X357" s="309"/>
      <c r="AC357" s="309"/>
      <c r="AD357" s="309"/>
      <c r="AE357" s="309"/>
      <c r="AF357" s="309"/>
      <c r="AG357" s="309"/>
      <c r="AH357" s="309"/>
      <c r="AI357" s="309"/>
      <c r="AJ357" s="309"/>
      <c r="AK357" s="309"/>
      <c r="AL357" s="309"/>
      <c r="AM357" s="309"/>
      <c r="AN357" s="309"/>
      <c r="AO357" s="309"/>
      <c r="AP357" s="309"/>
      <c r="AQ357" s="309"/>
      <c r="AR357" s="309"/>
      <c r="AS357" s="309"/>
      <c r="AT357" s="309"/>
      <c r="AU357" s="309"/>
      <c r="AV357" s="309"/>
      <c r="AW357" s="309"/>
      <c r="AX357" s="309"/>
      <c r="AY357" s="309"/>
      <c r="AZ357" s="309"/>
    </row>
    <row r="358" spans="2:52" ht="15" customHeight="1">
      <c r="B358" s="455"/>
      <c r="C358" s="458"/>
      <c r="D358" s="297" t="s">
        <v>521</v>
      </c>
      <c r="E358" s="298">
        <v>1</v>
      </c>
      <c r="F358" s="299">
        <v>0</v>
      </c>
      <c r="G358" s="299">
        <v>3</v>
      </c>
      <c r="H358" s="299">
        <v>3</v>
      </c>
      <c r="I358" s="299">
        <v>45</v>
      </c>
      <c r="J358" s="299">
        <v>16</v>
      </c>
      <c r="K358" s="299">
        <v>7</v>
      </c>
      <c r="L358" s="299">
        <v>0.11</v>
      </c>
      <c r="M358" s="299">
        <v>1.87</v>
      </c>
      <c r="N358" s="299">
        <v>1.98</v>
      </c>
      <c r="O358" s="299"/>
      <c r="P358" s="299" t="s">
        <v>518</v>
      </c>
      <c r="Q358" s="299">
        <v>1.7</v>
      </c>
      <c r="R358" s="299">
        <v>19.2</v>
      </c>
      <c r="S358" s="300">
        <v>56</v>
      </c>
      <c r="V358" s="309"/>
      <c r="X358" s="309"/>
      <c r="AC358" s="309"/>
      <c r="AD358" s="309"/>
      <c r="AE358" s="309"/>
      <c r="AF358" s="309"/>
      <c r="AG358" s="309"/>
      <c r="AH358" s="309"/>
      <c r="AI358" s="309"/>
      <c r="AJ358" s="309"/>
      <c r="AK358" s="309"/>
      <c r="AL358" s="309"/>
      <c r="AM358" s="309"/>
      <c r="AN358" s="309"/>
      <c r="AO358" s="309"/>
      <c r="AP358" s="309"/>
      <c r="AQ358" s="309"/>
      <c r="AR358" s="309"/>
      <c r="AS358" s="309"/>
      <c r="AT358" s="309"/>
      <c r="AU358" s="309"/>
      <c r="AV358" s="309"/>
      <c r="AW358" s="309"/>
      <c r="AX358" s="309"/>
      <c r="AY358" s="309"/>
      <c r="AZ358" s="309"/>
    </row>
    <row r="359" spans="2:52" ht="15" customHeight="1">
      <c r="B359" s="455"/>
      <c r="C359" s="458"/>
      <c r="D359" s="297" t="s">
        <v>522</v>
      </c>
      <c r="E359" s="298">
        <v>1</v>
      </c>
      <c r="F359" s="299">
        <v>0</v>
      </c>
      <c r="G359" s="299">
        <v>4</v>
      </c>
      <c r="H359" s="299">
        <v>4</v>
      </c>
      <c r="I359" s="299">
        <v>43</v>
      </c>
      <c r="J359" s="299">
        <v>10</v>
      </c>
      <c r="K359" s="299">
        <v>5</v>
      </c>
      <c r="L359" s="299">
        <v>0.09</v>
      </c>
      <c r="M359" s="299">
        <v>1.88</v>
      </c>
      <c r="N359" s="299">
        <v>1.97</v>
      </c>
      <c r="O359" s="299"/>
      <c r="P359" s="299" t="s">
        <v>538</v>
      </c>
      <c r="Q359" s="299">
        <v>1.9</v>
      </c>
      <c r="R359" s="299">
        <v>18.3</v>
      </c>
      <c r="S359" s="300">
        <v>58</v>
      </c>
      <c r="V359" s="309"/>
      <c r="X359" s="309"/>
      <c r="AC359" s="309"/>
      <c r="AD359" s="309"/>
      <c r="AE359" s="309"/>
      <c r="AF359" s="309"/>
      <c r="AG359" s="309"/>
      <c r="AH359" s="309"/>
      <c r="AI359" s="309"/>
      <c r="AJ359" s="309"/>
      <c r="AK359" s="309"/>
      <c r="AL359" s="309"/>
      <c r="AM359" s="309"/>
      <c r="AN359" s="309"/>
      <c r="AO359" s="309"/>
      <c r="AP359" s="309"/>
      <c r="AQ359" s="309"/>
      <c r="AR359" s="309"/>
      <c r="AS359" s="309"/>
      <c r="AT359" s="309"/>
      <c r="AU359" s="309"/>
      <c r="AV359" s="309"/>
      <c r="AW359" s="309"/>
      <c r="AX359" s="309"/>
      <c r="AY359" s="309"/>
      <c r="AZ359" s="309"/>
    </row>
    <row r="360" spans="2:52" ht="15" customHeight="1">
      <c r="B360" s="455"/>
      <c r="C360" s="458"/>
      <c r="D360" s="297" t="s">
        <v>523</v>
      </c>
      <c r="E360" s="298">
        <v>1</v>
      </c>
      <c r="F360" s="299">
        <v>0</v>
      </c>
      <c r="G360" s="299">
        <v>4</v>
      </c>
      <c r="H360" s="299">
        <v>4</v>
      </c>
      <c r="I360" s="299">
        <v>41</v>
      </c>
      <c r="J360" s="299">
        <v>15</v>
      </c>
      <c r="K360" s="299">
        <v>6</v>
      </c>
      <c r="L360" s="299">
        <v>0.1</v>
      </c>
      <c r="M360" s="299">
        <v>1.88</v>
      </c>
      <c r="N360" s="299">
        <v>1.98</v>
      </c>
      <c r="O360" s="299"/>
      <c r="P360" s="299" t="s">
        <v>530</v>
      </c>
      <c r="Q360" s="299">
        <v>1.8</v>
      </c>
      <c r="R360" s="299">
        <v>17.399999999999999</v>
      </c>
      <c r="S360" s="300">
        <v>62</v>
      </c>
      <c r="V360" s="309"/>
      <c r="X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309"/>
      <c r="AW360" s="309"/>
      <c r="AX360" s="309"/>
      <c r="AY360" s="309"/>
      <c r="AZ360" s="309"/>
    </row>
    <row r="361" spans="2:52" ht="15" customHeight="1">
      <c r="B361" s="455"/>
      <c r="C361" s="458"/>
      <c r="D361" s="297" t="s">
        <v>524</v>
      </c>
      <c r="E361" s="298">
        <v>0</v>
      </c>
      <c r="F361" s="299">
        <v>0</v>
      </c>
      <c r="G361" s="299">
        <v>4</v>
      </c>
      <c r="H361" s="299">
        <v>4</v>
      </c>
      <c r="I361" s="299">
        <v>38</v>
      </c>
      <c r="J361" s="299">
        <v>15</v>
      </c>
      <c r="K361" s="299">
        <v>4</v>
      </c>
      <c r="L361" s="299">
        <v>0.12</v>
      </c>
      <c r="M361" s="299">
        <v>1.87</v>
      </c>
      <c r="N361" s="299">
        <v>1.99</v>
      </c>
      <c r="O361" s="299"/>
      <c r="P361" s="299" t="s">
        <v>530</v>
      </c>
      <c r="Q361" s="299">
        <v>1.8</v>
      </c>
      <c r="R361" s="299">
        <v>16.2</v>
      </c>
      <c r="S361" s="300">
        <v>65</v>
      </c>
      <c r="V361" s="309"/>
      <c r="X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row>
    <row r="362" spans="2:52" ht="15" customHeight="1">
      <c r="B362" s="455"/>
      <c r="C362" s="458"/>
      <c r="D362" s="297" t="s">
        <v>525</v>
      </c>
      <c r="E362" s="298">
        <v>1</v>
      </c>
      <c r="F362" s="299">
        <v>0</v>
      </c>
      <c r="G362" s="299">
        <v>3</v>
      </c>
      <c r="H362" s="299">
        <v>3</v>
      </c>
      <c r="I362" s="299">
        <v>39</v>
      </c>
      <c r="J362" s="299">
        <v>11</v>
      </c>
      <c r="K362" s="299">
        <v>3</v>
      </c>
      <c r="L362" s="299">
        <v>0.11</v>
      </c>
      <c r="M362" s="299">
        <v>1.88</v>
      </c>
      <c r="N362" s="299">
        <v>1.99</v>
      </c>
      <c r="O362" s="299"/>
      <c r="P362" s="299" t="s">
        <v>530</v>
      </c>
      <c r="Q362" s="299">
        <v>1.5</v>
      </c>
      <c r="R362" s="299">
        <v>15.3</v>
      </c>
      <c r="S362" s="300">
        <v>68</v>
      </c>
      <c r="V362" s="309"/>
      <c r="X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row>
    <row r="363" spans="2:52" ht="15" customHeight="1">
      <c r="B363" s="455"/>
      <c r="C363" s="458"/>
      <c r="D363" s="297" t="s">
        <v>526</v>
      </c>
      <c r="E363" s="298">
        <v>1</v>
      </c>
      <c r="F363" s="299">
        <v>0</v>
      </c>
      <c r="G363" s="299">
        <v>5</v>
      </c>
      <c r="H363" s="299">
        <v>5</v>
      </c>
      <c r="I363" s="299">
        <v>39</v>
      </c>
      <c r="J363" s="299">
        <v>9</v>
      </c>
      <c r="K363" s="299">
        <v>5</v>
      </c>
      <c r="L363" s="299">
        <v>0.09</v>
      </c>
      <c r="M363" s="299">
        <v>1.88</v>
      </c>
      <c r="N363" s="299">
        <v>1.97</v>
      </c>
      <c r="O363" s="299"/>
      <c r="P363" s="299" t="s">
        <v>535</v>
      </c>
      <c r="Q363" s="299">
        <v>1.1000000000000001</v>
      </c>
      <c r="R363" s="299">
        <v>14.8</v>
      </c>
      <c r="S363" s="300">
        <v>64</v>
      </c>
      <c r="V363" s="309"/>
      <c r="X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row>
    <row r="364" spans="2:52" ht="15" customHeight="1">
      <c r="B364" s="455"/>
      <c r="C364" s="458"/>
      <c r="D364" s="297" t="s">
        <v>527</v>
      </c>
      <c r="E364" s="298">
        <v>2</v>
      </c>
      <c r="F364" s="299">
        <v>0</v>
      </c>
      <c r="G364" s="299">
        <v>7</v>
      </c>
      <c r="H364" s="299">
        <v>7</v>
      </c>
      <c r="I364" s="299">
        <v>35</v>
      </c>
      <c r="J364" s="299">
        <v>16</v>
      </c>
      <c r="K364" s="299">
        <v>1</v>
      </c>
      <c r="L364" s="299">
        <v>0.1</v>
      </c>
      <c r="M364" s="299">
        <v>1.88</v>
      </c>
      <c r="N364" s="299">
        <v>1.98</v>
      </c>
      <c r="O364" s="299"/>
      <c r="P364" s="299" t="s">
        <v>506</v>
      </c>
      <c r="Q364" s="299">
        <v>1.5</v>
      </c>
      <c r="R364" s="299">
        <v>14.8</v>
      </c>
      <c r="S364" s="300">
        <v>67</v>
      </c>
      <c r="V364" s="309"/>
      <c r="X364" s="309"/>
      <c r="AC364" s="309"/>
      <c r="AD364" s="309"/>
      <c r="AE364" s="309"/>
      <c r="AF364" s="309"/>
      <c r="AG364" s="309"/>
      <c r="AH364" s="309"/>
      <c r="AI364" s="309"/>
      <c r="AJ364" s="309"/>
      <c r="AK364" s="309"/>
      <c r="AL364" s="309"/>
      <c r="AM364" s="309"/>
      <c r="AN364" s="309"/>
      <c r="AO364" s="309"/>
      <c r="AP364" s="309"/>
      <c r="AQ364" s="309"/>
      <c r="AR364" s="309"/>
      <c r="AS364" s="309"/>
      <c r="AT364" s="309"/>
      <c r="AU364" s="309"/>
      <c r="AV364" s="309"/>
      <c r="AW364" s="309"/>
      <c r="AX364" s="309"/>
      <c r="AY364" s="309"/>
      <c r="AZ364" s="309"/>
    </row>
    <row r="365" spans="2:52" ht="15" customHeight="1">
      <c r="B365" s="455"/>
      <c r="C365" s="458"/>
      <c r="D365" s="297" t="s">
        <v>528</v>
      </c>
      <c r="E365" s="298">
        <v>2</v>
      </c>
      <c r="F365" s="299">
        <v>0</v>
      </c>
      <c r="G365" s="299">
        <v>6</v>
      </c>
      <c r="H365" s="299">
        <v>6</v>
      </c>
      <c r="I365" s="299">
        <v>33</v>
      </c>
      <c r="J365" s="299">
        <v>21</v>
      </c>
      <c r="K365" s="299">
        <v>10</v>
      </c>
      <c r="L365" s="299">
        <v>0.1</v>
      </c>
      <c r="M365" s="299">
        <v>1.88</v>
      </c>
      <c r="N365" s="299">
        <v>1.98</v>
      </c>
      <c r="O365" s="299"/>
      <c r="P365" s="299" t="s">
        <v>498</v>
      </c>
      <c r="Q365" s="299">
        <v>1.2</v>
      </c>
      <c r="R365" s="299">
        <v>14.8</v>
      </c>
      <c r="S365" s="300">
        <v>67</v>
      </c>
      <c r="V365" s="309"/>
      <c r="X365" s="309"/>
      <c r="AC365" s="309"/>
      <c r="AD365" s="309"/>
      <c r="AE365" s="309"/>
      <c r="AF365" s="309"/>
      <c r="AG365" s="309"/>
      <c r="AH365" s="309"/>
      <c r="AI365" s="309"/>
      <c r="AJ365" s="309"/>
      <c r="AK365" s="309"/>
      <c r="AL365" s="309"/>
      <c r="AM365" s="309"/>
      <c r="AN365" s="309"/>
      <c r="AO365" s="309"/>
      <c r="AP365" s="309"/>
      <c r="AQ365" s="309"/>
      <c r="AR365" s="309"/>
      <c r="AS365" s="309"/>
      <c r="AT365" s="309"/>
      <c r="AU365" s="309"/>
      <c r="AV365" s="309"/>
      <c r="AW365" s="309"/>
      <c r="AX365" s="309"/>
      <c r="AY365" s="309"/>
      <c r="AZ365" s="309"/>
    </row>
    <row r="366" spans="2:52" ht="15" customHeight="1">
      <c r="B366" s="455"/>
      <c r="C366" s="459"/>
      <c r="D366" s="312" t="s">
        <v>529</v>
      </c>
      <c r="E366" s="313">
        <v>2</v>
      </c>
      <c r="F366" s="314">
        <v>0</v>
      </c>
      <c r="G366" s="314">
        <v>5</v>
      </c>
      <c r="H366" s="314">
        <v>5</v>
      </c>
      <c r="I366" s="314">
        <v>33</v>
      </c>
      <c r="J366" s="314">
        <v>12</v>
      </c>
      <c r="K366" s="314">
        <v>10</v>
      </c>
      <c r="L366" s="314">
        <v>0.08</v>
      </c>
      <c r="M366" s="314">
        <v>1.88</v>
      </c>
      <c r="N366" s="314">
        <v>1.96</v>
      </c>
      <c r="O366" s="314"/>
      <c r="P366" s="314" t="s">
        <v>493</v>
      </c>
      <c r="Q366" s="314">
        <v>1.3</v>
      </c>
      <c r="R366" s="314">
        <v>13.4</v>
      </c>
      <c r="S366" s="315">
        <v>65</v>
      </c>
      <c r="V366" s="309"/>
      <c r="X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row>
    <row r="367" spans="2:52" ht="15" customHeight="1">
      <c r="B367" s="461"/>
      <c r="C367" s="457">
        <v>42572</v>
      </c>
      <c r="D367" s="293" t="s">
        <v>492</v>
      </c>
      <c r="E367" s="294">
        <v>0</v>
      </c>
      <c r="F367" s="295">
        <v>0</v>
      </c>
      <c r="G367" s="295">
        <v>9</v>
      </c>
      <c r="H367" s="295">
        <v>9</v>
      </c>
      <c r="I367" s="295">
        <v>26</v>
      </c>
      <c r="J367" s="295">
        <v>9</v>
      </c>
      <c r="K367" s="295">
        <v>6</v>
      </c>
      <c r="L367" s="295">
        <v>0.02</v>
      </c>
      <c r="M367" s="295">
        <v>1.85</v>
      </c>
      <c r="N367" s="295">
        <v>1.87</v>
      </c>
      <c r="O367" s="295"/>
      <c r="P367" s="295" t="s">
        <v>506</v>
      </c>
      <c r="Q367" s="295">
        <v>1.3</v>
      </c>
      <c r="R367" s="295">
        <v>21.1</v>
      </c>
      <c r="S367" s="296">
        <v>92</v>
      </c>
      <c r="U367" t="s">
        <v>540</v>
      </c>
      <c r="V367" s="309"/>
      <c r="W367" s="309"/>
      <c r="X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row>
    <row r="368" spans="2:52" ht="15" customHeight="1">
      <c r="B368" s="462"/>
      <c r="C368" s="458"/>
      <c r="D368" s="297" t="s">
        <v>495</v>
      </c>
      <c r="E368" s="298">
        <v>0</v>
      </c>
      <c r="F368" s="299">
        <v>0</v>
      </c>
      <c r="G368" s="299">
        <v>9</v>
      </c>
      <c r="H368" s="299">
        <v>9</v>
      </c>
      <c r="I368" s="299">
        <v>20</v>
      </c>
      <c r="J368" s="299">
        <v>11</v>
      </c>
      <c r="K368" s="299">
        <v>7</v>
      </c>
      <c r="L368" s="299">
        <v>0.02</v>
      </c>
      <c r="M368" s="299">
        <v>1.87</v>
      </c>
      <c r="N368" s="299">
        <v>1.89</v>
      </c>
      <c r="O368" s="299"/>
      <c r="P368" s="299" t="s">
        <v>498</v>
      </c>
      <c r="Q368" s="299">
        <v>0.8</v>
      </c>
      <c r="R368" s="299">
        <v>21.2</v>
      </c>
      <c r="S368" s="300">
        <v>88</v>
      </c>
      <c r="U368" t="s">
        <v>541</v>
      </c>
      <c r="V368" s="309"/>
      <c r="W368" s="309"/>
      <c r="X368" s="309"/>
      <c r="AN368" s="309"/>
      <c r="AO368" s="309"/>
      <c r="AP368" s="309"/>
      <c r="AQ368" s="309"/>
      <c r="AR368" s="309"/>
      <c r="AS368" s="309"/>
      <c r="AT368" s="309"/>
      <c r="AU368" s="309"/>
      <c r="AV368" s="309"/>
      <c r="AW368" s="309"/>
      <c r="AX368" s="309"/>
      <c r="AY368" s="309"/>
      <c r="AZ368" s="309"/>
    </row>
    <row r="369" spans="2:52" ht="15" customHeight="1">
      <c r="B369" s="462"/>
      <c r="C369" s="458"/>
      <c r="D369" s="297" t="s">
        <v>497</v>
      </c>
      <c r="E369" s="298">
        <v>0</v>
      </c>
      <c r="F369" s="299">
        <v>0</v>
      </c>
      <c r="G369" s="299">
        <v>8</v>
      </c>
      <c r="H369" s="299">
        <v>8</v>
      </c>
      <c r="I369" s="299">
        <v>17</v>
      </c>
      <c r="J369" s="299">
        <v>13</v>
      </c>
      <c r="K369" s="299">
        <v>8</v>
      </c>
      <c r="L369" s="299">
        <v>0.02</v>
      </c>
      <c r="M369" s="299">
        <v>1.88</v>
      </c>
      <c r="N369" s="299">
        <v>1.9</v>
      </c>
      <c r="O369" s="299"/>
      <c r="P369" s="299" t="s">
        <v>493</v>
      </c>
      <c r="Q369" s="299">
        <v>1</v>
      </c>
      <c r="R369" s="299">
        <v>20.9</v>
      </c>
      <c r="S369" s="300">
        <v>85</v>
      </c>
      <c r="U369" t="s">
        <v>542</v>
      </c>
      <c r="V369" s="309"/>
      <c r="W369" s="309"/>
      <c r="X369" s="309"/>
      <c r="AN369" s="309"/>
      <c r="AO369" s="309"/>
      <c r="AP369" s="309"/>
      <c r="AQ369" s="309"/>
      <c r="AR369" s="309"/>
      <c r="AS369" s="309"/>
      <c r="AT369" s="309"/>
      <c r="AU369" s="309"/>
      <c r="AV369" s="309"/>
      <c r="AW369" s="309"/>
      <c r="AX369" s="309"/>
      <c r="AY369" s="309"/>
      <c r="AZ369" s="309"/>
    </row>
    <row r="370" spans="2:52" ht="15" customHeight="1">
      <c r="B370" s="462"/>
      <c r="C370" s="458"/>
      <c r="D370" s="297" t="s">
        <v>500</v>
      </c>
      <c r="E370" s="298">
        <v>0</v>
      </c>
      <c r="F370" s="299">
        <v>0</v>
      </c>
      <c r="G370" s="299">
        <v>8</v>
      </c>
      <c r="H370" s="299">
        <v>8</v>
      </c>
      <c r="I370" s="299">
        <v>15</v>
      </c>
      <c r="J370" s="299">
        <v>16</v>
      </c>
      <c r="K370" s="299">
        <v>1</v>
      </c>
      <c r="L370" s="299">
        <v>0.03</v>
      </c>
      <c r="M370" s="299">
        <v>1.92</v>
      </c>
      <c r="N370" s="299">
        <v>1.95</v>
      </c>
      <c r="O370" s="299"/>
      <c r="P370" s="299" t="s">
        <v>498</v>
      </c>
      <c r="Q370" s="299">
        <v>1.4</v>
      </c>
      <c r="R370" s="299">
        <v>21</v>
      </c>
      <c r="S370" s="300">
        <v>89</v>
      </c>
      <c r="U370" t="s">
        <v>543</v>
      </c>
      <c r="V370" s="309"/>
      <c r="W370" s="309"/>
      <c r="X370" s="309"/>
      <c r="AO370" s="309"/>
      <c r="AP370" s="309"/>
      <c r="AQ370" s="309"/>
      <c r="AR370" s="309"/>
      <c r="AS370" s="309"/>
      <c r="AT370" s="309"/>
      <c r="AU370" s="309"/>
      <c r="AV370" s="309"/>
      <c r="AW370" s="309"/>
      <c r="AX370" s="309"/>
      <c r="AY370" s="309"/>
      <c r="AZ370" s="309"/>
    </row>
    <row r="371" spans="2:52" ht="15" customHeight="1">
      <c r="B371" s="462"/>
      <c r="C371" s="458"/>
      <c r="D371" s="297" t="s">
        <v>503</v>
      </c>
      <c r="E371" s="298">
        <v>0</v>
      </c>
      <c r="F371" s="299">
        <v>0</v>
      </c>
      <c r="G371" s="299">
        <v>9</v>
      </c>
      <c r="H371" s="299">
        <v>9</v>
      </c>
      <c r="I371" s="299">
        <v>13</v>
      </c>
      <c r="J371" s="299">
        <v>20</v>
      </c>
      <c r="K371" s="299">
        <v>8</v>
      </c>
      <c r="L371" s="299">
        <v>0.03</v>
      </c>
      <c r="M371" s="299">
        <v>2.02</v>
      </c>
      <c r="N371" s="299">
        <v>2.0499999999999998</v>
      </c>
      <c r="O371" s="299"/>
      <c r="P371" s="299" t="s">
        <v>498</v>
      </c>
      <c r="Q371" s="299">
        <v>1.4</v>
      </c>
      <c r="R371" s="299">
        <v>20.9</v>
      </c>
      <c r="S371" s="300">
        <v>94</v>
      </c>
      <c r="U371" t="s">
        <v>544</v>
      </c>
      <c r="V371" s="309"/>
      <c r="W371" s="309"/>
      <c r="X371" s="309"/>
      <c r="Y371" s="309"/>
      <c r="AO371" s="309"/>
      <c r="AP371" s="309"/>
      <c r="AQ371" s="309"/>
      <c r="AR371" s="309"/>
      <c r="AS371" s="309"/>
      <c r="AT371" s="309"/>
      <c r="AU371" s="309"/>
      <c r="AV371" s="309"/>
      <c r="AW371" s="309"/>
      <c r="AX371" s="309"/>
      <c r="AY371" s="309"/>
      <c r="AZ371" s="309"/>
    </row>
    <row r="372" spans="2:52" ht="15" customHeight="1">
      <c r="B372" s="462"/>
      <c r="C372" s="458"/>
      <c r="D372" s="297" t="s">
        <v>505</v>
      </c>
      <c r="E372" s="298">
        <v>0</v>
      </c>
      <c r="F372" s="299">
        <v>0</v>
      </c>
      <c r="G372" s="299">
        <v>9</v>
      </c>
      <c r="H372" s="299">
        <v>9</v>
      </c>
      <c r="I372" s="299">
        <v>14</v>
      </c>
      <c r="J372" s="299">
        <v>14</v>
      </c>
      <c r="K372" s="299">
        <v>13</v>
      </c>
      <c r="L372" s="299">
        <v>0.03</v>
      </c>
      <c r="M372" s="299">
        <v>2</v>
      </c>
      <c r="N372" s="299">
        <v>2.0299999999999998</v>
      </c>
      <c r="O372" s="299"/>
      <c r="P372" s="299" t="s">
        <v>498</v>
      </c>
      <c r="Q372" s="299">
        <v>1.7</v>
      </c>
      <c r="R372" s="299">
        <v>20.7</v>
      </c>
      <c r="S372" s="300">
        <v>94</v>
      </c>
      <c r="U372" t="s">
        <v>545</v>
      </c>
      <c r="V372" s="309"/>
      <c r="W372" s="309"/>
      <c r="X372" s="309"/>
      <c r="AO372" s="309"/>
      <c r="AP372" s="309"/>
      <c r="AQ372" s="309"/>
      <c r="AR372" s="309"/>
      <c r="AS372" s="309"/>
      <c r="AT372" s="309"/>
      <c r="AU372" s="309"/>
      <c r="AV372" s="309"/>
      <c r="AW372" s="309"/>
      <c r="AX372" s="309"/>
      <c r="AY372" s="309"/>
      <c r="AZ372" s="309"/>
    </row>
    <row r="373" spans="2:52" ht="15" customHeight="1">
      <c r="B373" s="462"/>
      <c r="C373" s="458"/>
      <c r="D373" s="297" t="s">
        <v>508</v>
      </c>
      <c r="E373" s="298">
        <v>0</v>
      </c>
      <c r="F373" s="299">
        <v>0</v>
      </c>
      <c r="G373" s="299">
        <v>9</v>
      </c>
      <c r="H373" s="299">
        <v>9</v>
      </c>
      <c r="I373" s="299">
        <v>14</v>
      </c>
      <c r="J373" s="299">
        <v>18</v>
      </c>
      <c r="K373" s="299">
        <v>10</v>
      </c>
      <c r="L373" s="299">
        <v>0.04</v>
      </c>
      <c r="M373" s="299">
        <v>1.99</v>
      </c>
      <c r="N373" s="299">
        <v>2.0299999999999998</v>
      </c>
      <c r="O373" s="299"/>
      <c r="P373" s="299" t="s">
        <v>506</v>
      </c>
      <c r="Q373" s="299">
        <v>1.3</v>
      </c>
      <c r="R373" s="299">
        <v>20.7</v>
      </c>
      <c r="S373" s="300">
        <v>89</v>
      </c>
      <c r="U373" t="s">
        <v>546</v>
      </c>
      <c r="V373" s="309"/>
      <c r="W373" s="309"/>
      <c r="X373" s="309"/>
      <c r="AO373" s="309"/>
      <c r="AP373" s="309"/>
      <c r="AQ373" s="309"/>
      <c r="AR373" s="309"/>
      <c r="AS373" s="309"/>
      <c r="AT373" s="309"/>
      <c r="AU373" s="309"/>
      <c r="AV373" s="309"/>
      <c r="AW373" s="309"/>
      <c r="AX373" s="309"/>
      <c r="AY373" s="309"/>
      <c r="AZ373" s="309"/>
    </row>
    <row r="374" spans="2:52" ht="15" customHeight="1">
      <c r="B374" s="462"/>
      <c r="C374" s="458"/>
      <c r="D374" s="297" t="s">
        <v>510</v>
      </c>
      <c r="E374" s="298">
        <v>0</v>
      </c>
      <c r="F374" s="299">
        <v>0</v>
      </c>
      <c r="G374" s="299">
        <v>10</v>
      </c>
      <c r="H374" s="299">
        <v>10</v>
      </c>
      <c r="I374" s="299">
        <v>12</v>
      </c>
      <c r="J374" s="299">
        <v>23</v>
      </c>
      <c r="K374" s="299">
        <v>8</v>
      </c>
      <c r="L374" s="299">
        <v>0.03</v>
      </c>
      <c r="M374" s="299">
        <v>1.92</v>
      </c>
      <c r="N374" s="299">
        <v>1.95</v>
      </c>
      <c r="O374" s="299"/>
      <c r="P374" s="299" t="s">
        <v>498</v>
      </c>
      <c r="Q374" s="299">
        <v>0.9</v>
      </c>
      <c r="R374" s="299">
        <v>21</v>
      </c>
      <c r="S374" s="300">
        <v>85</v>
      </c>
      <c r="V374" s="309"/>
      <c r="W374" s="309"/>
      <c r="X374" s="309"/>
      <c r="AO374" s="309"/>
      <c r="AP374" s="309"/>
      <c r="AQ374" s="309"/>
      <c r="AR374" s="309"/>
      <c r="AS374" s="309"/>
      <c r="AT374" s="309"/>
      <c r="AU374" s="309"/>
      <c r="AV374" s="309"/>
      <c r="AW374" s="309"/>
      <c r="AX374" s="309"/>
      <c r="AY374" s="309"/>
      <c r="AZ374" s="309"/>
    </row>
    <row r="375" spans="2:52" ht="15" customHeight="1">
      <c r="B375" s="462"/>
      <c r="C375" s="458"/>
      <c r="D375" s="297" t="s">
        <v>511</v>
      </c>
      <c r="E375" s="298">
        <v>0</v>
      </c>
      <c r="F375" s="299">
        <v>0</v>
      </c>
      <c r="G375" s="299">
        <v>10</v>
      </c>
      <c r="H375" s="299">
        <v>10</v>
      </c>
      <c r="I375" s="299">
        <v>13</v>
      </c>
      <c r="J375" s="299">
        <v>18</v>
      </c>
      <c r="K375" s="299">
        <v>9</v>
      </c>
      <c r="L375" s="299">
        <v>0.04</v>
      </c>
      <c r="M375" s="299">
        <v>1.9</v>
      </c>
      <c r="N375" s="299">
        <v>1.94</v>
      </c>
      <c r="O375" s="299"/>
      <c r="P375" s="299" t="s">
        <v>538</v>
      </c>
      <c r="Q375" s="299">
        <v>1.2</v>
      </c>
      <c r="R375" s="299">
        <v>21.8</v>
      </c>
      <c r="S375" s="300">
        <v>84</v>
      </c>
      <c r="V375" s="309"/>
      <c r="W375" s="309"/>
      <c r="X375" s="309"/>
    </row>
    <row r="376" spans="2:52" ht="15" customHeight="1" thickBot="1">
      <c r="B376" s="463"/>
      <c r="C376" s="458"/>
      <c r="D376" s="301" t="s">
        <v>512</v>
      </c>
      <c r="E376" s="302">
        <v>0</v>
      </c>
      <c r="F376" s="303">
        <v>0</v>
      </c>
      <c r="G376" s="304">
        <v>9</v>
      </c>
      <c r="H376" s="304">
        <v>9</v>
      </c>
      <c r="I376" s="304">
        <v>17</v>
      </c>
      <c r="J376" s="304">
        <v>13</v>
      </c>
      <c r="K376" s="304">
        <v>14</v>
      </c>
      <c r="L376" s="304">
        <v>0.03</v>
      </c>
      <c r="M376" s="304">
        <v>1.87</v>
      </c>
      <c r="N376" s="304">
        <v>1.9</v>
      </c>
      <c r="O376" s="304"/>
      <c r="P376" s="304" t="s">
        <v>518</v>
      </c>
      <c r="Q376" s="304">
        <v>1</v>
      </c>
      <c r="R376" s="304">
        <v>22.3</v>
      </c>
      <c r="S376" s="305">
        <v>81</v>
      </c>
      <c r="V376" s="309"/>
      <c r="W376" s="309"/>
      <c r="X376" s="309"/>
    </row>
    <row r="377" spans="2:52" ht="15" customHeight="1">
      <c r="B377" s="460"/>
      <c r="C377" s="458"/>
      <c r="D377" s="306" t="s">
        <v>514</v>
      </c>
      <c r="E377" s="307">
        <v>0</v>
      </c>
      <c r="F377" s="308">
        <v>0</v>
      </c>
      <c r="G377" s="295">
        <v>10</v>
      </c>
      <c r="H377" s="295">
        <v>10</v>
      </c>
      <c r="I377" s="295">
        <v>18</v>
      </c>
      <c r="J377" s="295">
        <v>24</v>
      </c>
      <c r="K377" s="295">
        <v>7</v>
      </c>
      <c r="L377" s="295">
        <v>0.05</v>
      </c>
      <c r="M377" s="295">
        <v>1.87</v>
      </c>
      <c r="N377" s="295">
        <v>1.92</v>
      </c>
      <c r="O377" s="295"/>
      <c r="P377" s="295" t="s">
        <v>535</v>
      </c>
      <c r="Q377" s="295">
        <v>1</v>
      </c>
      <c r="R377" s="295">
        <v>22.5</v>
      </c>
      <c r="S377" s="296">
        <v>76</v>
      </c>
      <c r="V377" s="309"/>
      <c r="W377" s="309"/>
      <c r="X377" s="309"/>
    </row>
    <row r="378" spans="2:52" ht="15" customHeight="1">
      <c r="B378" s="460"/>
      <c r="C378" s="458"/>
      <c r="D378" s="297" t="s">
        <v>516</v>
      </c>
      <c r="E378" s="298">
        <v>0</v>
      </c>
      <c r="F378" s="299">
        <v>0</v>
      </c>
      <c r="G378" s="299">
        <v>9</v>
      </c>
      <c r="H378" s="299">
        <v>9</v>
      </c>
      <c r="I378" s="299">
        <v>19</v>
      </c>
      <c r="J378" s="299">
        <v>16</v>
      </c>
      <c r="K378" s="299">
        <v>9</v>
      </c>
      <c r="L378" s="299">
        <v>0.04</v>
      </c>
      <c r="M378" s="299">
        <v>1.85</v>
      </c>
      <c r="N378" s="299">
        <v>1.89</v>
      </c>
      <c r="O378" s="299"/>
      <c r="P378" s="299" t="s">
        <v>518</v>
      </c>
      <c r="Q378" s="299">
        <v>1.1000000000000001</v>
      </c>
      <c r="R378" s="299">
        <v>22.6</v>
      </c>
      <c r="S378" s="300">
        <v>75</v>
      </c>
      <c r="V378" s="309"/>
      <c r="W378" s="309"/>
      <c r="X378" s="309"/>
    </row>
    <row r="379" spans="2:52" ht="15" customHeight="1">
      <c r="B379" s="460"/>
      <c r="C379" s="458"/>
      <c r="D379" s="297" t="s">
        <v>517</v>
      </c>
      <c r="E379" s="298">
        <v>1</v>
      </c>
      <c r="F379" s="299">
        <v>0</v>
      </c>
      <c r="G379" s="299">
        <v>8</v>
      </c>
      <c r="H379" s="299">
        <v>8</v>
      </c>
      <c r="I379" s="299">
        <v>22</v>
      </c>
      <c r="J379" s="299">
        <v>13</v>
      </c>
      <c r="K379" s="299">
        <v>2</v>
      </c>
      <c r="L379" s="299">
        <v>0.05</v>
      </c>
      <c r="M379" s="299">
        <v>1.85</v>
      </c>
      <c r="N379" s="299">
        <v>1.9</v>
      </c>
      <c r="O379" s="299"/>
      <c r="P379" s="299" t="s">
        <v>530</v>
      </c>
      <c r="Q379" s="299">
        <v>1.2</v>
      </c>
      <c r="R379" s="299">
        <v>22.8</v>
      </c>
      <c r="S379" s="300">
        <v>80</v>
      </c>
      <c r="V379" s="309"/>
      <c r="W379" s="309"/>
      <c r="X379" s="309"/>
    </row>
    <row r="380" spans="2:52" ht="15" customHeight="1">
      <c r="B380" s="460"/>
      <c r="C380" s="458"/>
      <c r="D380" s="297" t="s">
        <v>519</v>
      </c>
      <c r="E380" s="298">
        <v>0</v>
      </c>
      <c r="F380" s="299">
        <v>0</v>
      </c>
      <c r="G380" s="299">
        <v>8</v>
      </c>
      <c r="H380" s="299">
        <v>8</v>
      </c>
      <c r="I380" s="299">
        <v>23</v>
      </c>
      <c r="J380" s="299">
        <v>18</v>
      </c>
      <c r="K380" s="299">
        <v>9</v>
      </c>
      <c r="L380" s="299">
        <v>0.05</v>
      </c>
      <c r="M380" s="299">
        <v>1.84</v>
      </c>
      <c r="N380" s="299">
        <v>1.89</v>
      </c>
      <c r="O380" s="299"/>
      <c r="P380" s="299" t="s">
        <v>538</v>
      </c>
      <c r="Q380" s="299">
        <v>1.9</v>
      </c>
      <c r="R380" s="299">
        <v>22.4</v>
      </c>
      <c r="S380" s="300">
        <v>80</v>
      </c>
      <c r="V380" s="309"/>
      <c r="W380" s="309"/>
      <c r="X380" s="309"/>
    </row>
    <row r="381" spans="2:52" ht="15" customHeight="1">
      <c r="B381" s="460"/>
      <c r="C381" s="458"/>
      <c r="D381" s="297" t="s">
        <v>520</v>
      </c>
      <c r="E381" s="298">
        <v>0</v>
      </c>
      <c r="F381" s="299">
        <v>0</v>
      </c>
      <c r="G381" s="299">
        <v>7</v>
      </c>
      <c r="H381" s="299">
        <v>7</v>
      </c>
      <c r="I381" s="299">
        <v>22</v>
      </c>
      <c r="J381" s="299">
        <v>15</v>
      </c>
      <c r="K381" s="299">
        <v>9</v>
      </c>
      <c r="L381" s="299">
        <v>0.04</v>
      </c>
      <c r="M381" s="299">
        <v>1.83</v>
      </c>
      <c r="N381" s="299">
        <v>1.87</v>
      </c>
      <c r="O381" s="299"/>
      <c r="P381" s="299" t="s">
        <v>538</v>
      </c>
      <c r="Q381" s="299">
        <v>1.1000000000000001</v>
      </c>
      <c r="R381" s="299">
        <v>22</v>
      </c>
      <c r="S381" s="300">
        <v>84</v>
      </c>
      <c r="V381" s="309"/>
      <c r="W381" s="309"/>
      <c r="X381" s="309"/>
      <c r="AE381" s="309"/>
      <c r="AF381" s="309"/>
      <c r="AG381" s="309"/>
      <c r="AH381" s="309"/>
      <c r="AI381" s="309"/>
      <c r="AJ381" s="309"/>
      <c r="AK381" s="309"/>
      <c r="AL381" s="309"/>
    </row>
    <row r="382" spans="2:52" ht="15" customHeight="1">
      <c r="B382" s="460"/>
      <c r="C382" s="458"/>
      <c r="D382" s="297" t="s">
        <v>521</v>
      </c>
      <c r="E382" s="298">
        <v>0</v>
      </c>
      <c r="F382" s="299">
        <v>0</v>
      </c>
      <c r="G382" s="299">
        <v>8</v>
      </c>
      <c r="H382" s="299">
        <v>8</v>
      </c>
      <c r="I382" s="299">
        <v>23</v>
      </c>
      <c r="J382" s="299">
        <v>19</v>
      </c>
      <c r="K382" s="299">
        <v>9</v>
      </c>
      <c r="L382" s="299">
        <v>0.05</v>
      </c>
      <c r="M382" s="299">
        <v>1.83</v>
      </c>
      <c r="N382" s="299">
        <v>1.88</v>
      </c>
      <c r="O382" s="299"/>
      <c r="P382" s="299" t="s">
        <v>535</v>
      </c>
      <c r="Q382" s="299">
        <v>1.2</v>
      </c>
      <c r="R382" s="299">
        <v>22</v>
      </c>
      <c r="S382" s="300">
        <v>90</v>
      </c>
      <c r="W382" s="309"/>
      <c r="X382" s="309"/>
      <c r="AE382" s="309"/>
      <c r="AF382" s="309"/>
      <c r="AG382" s="309"/>
      <c r="AH382" s="309"/>
      <c r="AI382" s="309"/>
      <c r="AJ382" s="309"/>
      <c r="AK382" s="309"/>
      <c r="AL382" s="309"/>
    </row>
    <row r="383" spans="2:52" ht="15" customHeight="1">
      <c r="B383" s="460"/>
      <c r="C383" s="458"/>
      <c r="D383" s="297" t="s">
        <v>522</v>
      </c>
      <c r="E383" s="298">
        <v>1</v>
      </c>
      <c r="F383" s="299">
        <v>0</v>
      </c>
      <c r="G383" s="299">
        <v>10</v>
      </c>
      <c r="H383" s="299">
        <v>10</v>
      </c>
      <c r="I383" s="299">
        <v>20</v>
      </c>
      <c r="J383" s="299">
        <v>20</v>
      </c>
      <c r="K383" s="299">
        <v>8</v>
      </c>
      <c r="L383" s="299">
        <v>0.05</v>
      </c>
      <c r="M383" s="299">
        <v>1.82</v>
      </c>
      <c r="N383" s="299">
        <v>1.87</v>
      </c>
      <c r="O383" s="299"/>
      <c r="P383" s="299" t="s">
        <v>535</v>
      </c>
      <c r="Q383" s="299">
        <v>1.1000000000000001</v>
      </c>
      <c r="R383" s="299">
        <v>22.3</v>
      </c>
      <c r="S383" s="300">
        <v>87</v>
      </c>
      <c r="W383" s="309"/>
      <c r="X383" s="309"/>
      <c r="AE383" s="309"/>
      <c r="AF383" s="309"/>
      <c r="AG383" s="309"/>
      <c r="AH383" s="309"/>
      <c r="AI383" s="309"/>
      <c r="AJ383" s="309"/>
      <c r="AK383" s="309"/>
      <c r="AL383" s="309"/>
    </row>
    <row r="384" spans="2:52" ht="15" customHeight="1">
      <c r="B384" s="460"/>
      <c r="C384" s="458"/>
      <c r="D384" s="297" t="s">
        <v>523</v>
      </c>
      <c r="E384" s="298">
        <v>1</v>
      </c>
      <c r="F384" s="299">
        <v>0</v>
      </c>
      <c r="G384" s="299">
        <v>11</v>
      </c>
      <c r="H384" s="299">
        <v>11</v>
      </c>
      <c r="I384" s="299">
        <v>18</v>
      </c>
      <c r="J384" s="299">
        <v>16</v>
      </c>
      <c r="K384" s="299">
        <v>6</v>
      </c>
      <c r="L384" s="299">
        <v>0.05</v>
      </c>
      <c r="M384" s="299">
        <v>1.84</v>
      </c>
      <c r="N384" s="299">
        <v>1.89</v>
      </c>
      <c r="O384" s="299"/>
      <c r="P384" s="299" t="s">
        <v>534</v>
      </c>
      <c r="Q384" s="299">
        <v>1.7</v>
      </c>
      <c r="R384" s="299">
        <v>22.3</v>
      </c>
      <c r="S384" s="300">
        <v>85</v>
      </c>
      <c r="W384" s="309"/>
      <c r="X384" s="309"/>
      <c r="AE384" s="309"/>
      <c r="AF384" s="309"/>
      <c r="AG384" s="309"/>
      <c r="AH384" s="309"/>
      <c r="AI384" s="309"/>
      <c r="AJ384" s="309"/>
      <c r="AK384" s="309"/>
      <c r="AL384" s="309"/>
    </row>
    <row r="385" spans="2:38" ht="15" customHeight="1">
      <c r="B385" s="460"/>
      <c r="C385" s="458"/>
      <c r="D385" s="297" t="s">
        <v>524</v>
      </c>
      <c r="E385" s="298">
        <v>0</v>
      </c>
      <c r="F385" s="299">
        <v>0</v>
      </c>
      <c r="G385" s="299">
        <v>10</v>
      </c>
      <c r="H385" s="299">
        <v>10</v>
      </c>
      <c r="I385" s="299">
        <v>18</v>
      </c>
      <c r="J385" s="299">
        <v>14</v>
      </c>
      <c r="K385" s="299">
        <v>7</v>
      </c>
      <c r="L385" s="299">
        <v>0.04</v>
      </c>
      <c r="M385" s="299">
        <v>1.84</v>
      </c>
      <c r="N385" s="299">
        <v>1.88</v>
      </c>
      <c r="O385" s="299"/>
      <c r="P385" s="299" t="s">
        <v>506</v>
      </c>
      <c r="Q385" s="299">
        <v>1.9</v>
      </c>
      <c r="R385" s="299">
        <v>21.9</v>
      </c>
      <c r="S385" s="300">
        <v>86</v>
      </c>
      <c r="W385" s="309"/>
      <c r="X385" s="309"/>
      <c r="AE385" s="309"/>
      <c r="AF385" s="309"/>
      <c r="AG385" s="309"/>
      <c r="AH385" s="309"/>
      <c r="AI385" s="309"/>
      <c r="AJ385" s="309"/>
      <c r="AK385" s="309"/>
      <c r="AL385" s="309"/>
    </row>
    <row r="386" spans="2:38" ht="15" customHeight="1">
      <c r="B386" s="460"/>
      <c r="C386" s="458"/>
      <c r="D386" s="297" t="s">
        <v>525</v>
      </c>
      <c r="E386" s="298">
        <v>0</v>
      </c>
      <c r="F386" s="299">
        <v>0</v>
      </c>
      <c r="G386" s="299">
        <v>10</v>
      </c>
      <c r="H386" s="299">
        <v>10</v>
      </c>
      <c r="I386" s="299">
        <v>16</v>
      </c>
      <c r="J386" s="299">
        <v>22</v>
      </c>
      <c r="K386" s="299">
        <v>9</v>
      </c>
      <c r="L386" s="299">
        <v>0.03</v>
      </c>
      <c r="M386" s="299">
        <v>1.84</v>
      </c>
      <c r="N386" s="299">
        <v>1.87</v>
      </c>
      <c r="O386" s="299"/>
      <c r="P386" s="299" t="s">
        <v>506</v>
      </c>
      <c r="Q386" s="299">
        <v>1.9</v>
      </c>
      <c r="R386" s="299">
        <v>21.6</v>
      </c>
      <c r="S386" s="300">
        <v>82</v>
      </c>
      <c r="W386" s="309"/>
      <c r="X386" s="309"/>
      <c r="AE386" s="309"/>
      <c r="AF386" s="309"/>
      <c r="AG386" s="309"/>
      <c r="AH386" s="309"/>
      <c r="AI386" s="309"/>
      <c r="AJ386" s="309"/>
      <c r="AK386" s="309"/>
      <c r="AL386" s="309"/>
    </row>
    <row r="387" spans="2:38" ht="15" customHeight="1">
      <c r="B387" s="460"/>
      <c r="C387" s="458"/>
      <c r="D387" s="297" t="s">
        <v>526</v>
      </c>
      <c r="E387" s="298">
        <v>0</v>
      </c>
      <c r="F387" s="299">
        <v>0</v>
      </c>
      <c r="G387" s="299">
        <v>8</v>
      </c>
      <c r="H387" s="299">
        <v>8</v>
      </c>
      <c r="I387" s="299">
        <v>15</v>
      </c>
      <c r="J387" s="299">
        <v>15</v>
      </c>
      <c r="K387" s="299">
        <v>11</v>
      </c>
      <c r="L387" s="299">
        <v>0.04</v>
      </c>
      <c r="M387" s="299">
        <v>1.86</v>
      </c>
      <c r="N387" s="299">
        <v>1.9</v>
      </c>
      <c r="O387" s="299"/>
      <c r="P387" s="299" t="s">
        <v>498</v>
      </c>
      <c r="Q387" s="299">
        <v>1.2</v>
      </c>
      <c r="R387" s="299">
        <v>21.4</v>
      </c>
      <c r="S387" s="300">
        <v>88</v>
      </c>
      <c r="W387" s="309"/>
      <c r="X387" s="309"/>
      <c r="AE387" s="309"/>
      <c r="AF387" s="309"/>
      <c r="AG387" s="309"/>
      <c r="AH387" s="309"/>
      <c r="AI387" s="309"/>
      <c r="AJ387" s="309"/>
      <c r="AK387" s="309"/>
      <c r="AL387" s="309"/>
    </row>
    <row r="388" spans="2:38" ht="15" customHeight="1">
      <c r="B388" s="460"/>
      <c r="C388" s="458"/>
      <c r="D388" s="297" t="s">
        <v>527</v>
      </c>
      <c r="E388" s="298">
        <v>0</v>
      </c>
      <c r="F388" s="299">
        <v>0</v>
      </c>
      <c r="G388" s="299">
        <v>8</v>
      </c>
      <c r="H388" s="299">
        <v>8</v>
      </c>
      <c r="I388" s="299">
        <v>14</v>
      </c>
      <c r="J388" s="299">
        <v>16</v>
      </c>
      <c r="K388" s="299">
        <v>10</v>
      </c>
      <c r="L388" s="299">
        <v>0.05</v>
      </c>
      <c r="M388" s="299">
        <v>1.89</v>
      </c>
      <c r="N388" s="299">
        <v>1.94</v>
      </c>
      <c r="O388" s="299"/>
      <c r="P388" s="299" t="s">
        <v>506</v>
      </c>
      <c r="Q388" s="299">
        <v>1.2</v>
      </c>
      <c r="R388" s="299">
        <v>20.7</v>
      </c>
      <c r="S388" s="300">
        <v>87</v>
      </c>
      <c r="W388" s="309"/>
      <c r="X388" s="309"/>
      <c r="AE388" s="309"/>
      <c r="AF388" s="309"/>
      <c r="AG388" s="309"/>
      <c r="AH388" s="309"/>
      <c r="AI388" s="309"/>
      <c r="AJ388" s="309"/>
      <c r="AK388" s="309"/>
      <c r="AL388" s="309"/>
    </row>
    <row r="389" spans="2:38" ht="15" customHeight="1">
      <c r="B389" s="460"/>
      <c r="C389" s="458"/>
      <c r="D389" s="297" t="s">
        <v>528</v>
      </c>
      <c r="E389" s="298">
        <v>0</v>
      </c>
      <c r="F389" s="299">
        <v>0</v>
      </c>
      <c r="G389" s="299">
        <v>8</v>
      </c>
      <c r="H389" s="299">
        <v>8</v>
      </c>
      <c r="I389" s="299">
        <v>15</v>
      </c>
      <c r="J389" s="299">
        <v>14</v>
      </c>
      <c r="K389" s="299">
        <v>9</v>
      </c>
      <c r="L389" s="299">
        <v>0.03</v>
      </c>
      <c r="M389" s="299">
        <v>1.86</v>
      </c>
      <c r="N389" s="299">
        <v>1.89</v>
      </c>
      <c r="O389" s="299"/>
      <c r="P389" s="299" t="s">
        <v>506</v>
      </c>
      <c r="Q389" s="299">
        <v>2.2000000000000002</v>
      </c>
      <c r="R389" s="299">
        <v>20.100000000000001</v>
      </c>
      <c r="S389" s="300">
        <v>93</v>
      </c>
      <c r="W389" s="309"/>
      <c r="X389" s="309"/>
      <c r="AE389" s="309"/>
      <c r="AF389" s="309"/>
      <c r="AG389" s="309"/>
      <c r="AH389" s="309"/>
      <c r="AI389" s="309"/>
      <c r="AJ389" s="309"/>
      <c r="AK389" s="309"/>
      <c r="AL389" s="309"/>
    </row>
    <row r="390" spans="2:38" ht="15" customHeight="1">
      <c r="B390" s="460"/>
      <c r="C390" s="459"/>
      <c r="D390" s="297" t="s">
        <v>529</v>
      </c>
      <c r="E390" s="298">
        <v>0</v>
      </c>
      <c r="F390" s="299">
        <v>0</v>
      </c>
      <c r="G390" s="299">
        <v>7</v>
      </c>
      <c r="H390" s="299">
        <v>7</v>
      </c>
      <c r="I390" s="299">
        <v>18</v>
      </c>
      <c r="J390" s="299">
        <v>16</v>
      </c>
      <c r="K390" s="299">
        <v>-1</v>
      </c>
      <c r="L390" s="299">
        <v>0.02</v>
      </c>
      <c r="M390" s="299">
        <v>1.83</v>
      </c>
      <c r="N390" s="299">
        <v>1.85</v>
      </c>
      <c r="O390" s="299"/>
      <c r="P390" s="299" t="s">
        <v>498</v>
      </c>
      <c r="Q390" s="299">
        <v>1.9</v>
      </c>
      <c r="R390" s="299">
        <v>20.100000000000001</v>
      </c>
      <c r="S390" s="300">
        <v>93</v>
      </c>
      <c r="W390" s="309"/>
      <c r="X390" s="309"/>
      <c r="AE390" s="309"/>
      <c r="AF390" s="309"/>
      <c r="AG390" s="309"/>
      <c r="AH390" s="309"/>
      <c r="AI390" s="309"/>
      <c r="AJ390" s="309"/>
      <c r="AK390" s="309"/>
      <c r="AL390" s="309"/>
    </row>
    <row r="391" spans="2:38" ht="15" customHeight="1">
      <c r="B391" s="460"/>
      <c r="C391" s="457">
        <v>42573</v>
      </c>
      <c r="D391" s="297" t="s">
        <v>492</v>
      </c>
      <c r="E391" s="298">
        <v>0</v>
      </c>
      <c r="F391" s="299">
        <v>0</v>
      </c>
      <c r="G391" s="299">
        <v>8</v>
      </c>
      <c r="H391" s="299">
        <v>8</v>
      </c>
      <c r="I391" s="299">
        <v>15</v>
      </c>
      <c r="J391" s="299">
        <v>14</v>
      </c>
      <c r="K391" s="299">
        <v>5</v>
      </c>
      <c r="L391" s="299">
        <v>0.02</v>
      </c>
      <c r="M391" s="299">
        <v>1.86</v>
      </c>
      <c r="N391" s="299">
        <v>1.88</v>
      </c>
      <c r="O391" s="299"/>
      <c r="P391" s="299" t="s">
        <v>498</v>
      </c>
      <c r="Q391" s="299">
        <v>1.9</v>
      </c>
      <c r="R391" s="299">
        <v>20.2</v>
      </c>
      <c r="S391" s="300">
        <v>94</v>
      </c>
      <c r="W391" s="309"/>
      <c r="X391" s="309"/>
      <c r="AE391" s="309"/>
      <c r="AF391" s="309"/>
      <c r="AG391" s="309"/>
      <c r="AH391" s="309"/>
      <c r="AI391" s="309"/>
      <c r="AJ391" s="309"/>
      <c r="AK391" s="309"/>
      <c r="AL391" s="309"/>
    </row>
    <row r="392" spans="2:38" ht="15" customHeight="1">
      <c r="B392" s="460"/>
      <c r="C392" s="458"/>
      <c r="D392" s="297" t="s">
        <v>495</v>
      </c>
      <c r="E392" s="298">
        <v>0</v>
      </c>
      <c r="F392" s="299">
        <v>0</v>
      </c>
      <c r="G392" s="299">
        <v>7</v>
      </c>
      <c r="H392" s="299">
        <v>7</v>
      </c>
      <c r="I392" s="299">
        <v>14</v>
      </c>
      <c r="J392" s="299">
        <v>12</v>
      </c>
      <c r="K392" s="299">
        <v>2</v>
      </c>
      <c r="L392" s="299">
        <v>0.02</v>
      </c>
      <c r="M392" s="299">
        <v>1.94</v>
      </c>
      <c r="N392" s="299">
        <v>1.96</v>
      </c>
      <c r="O392" s="299"/>
      <c r="P392" s="299" t="s">
        <v>498</v>
      </c>
      <c r="Q392" s="299">
        <v>2</v>
      </c>
      <c r="R392" s="299">
        <v>20.100000000000001</v>
      </c>
      <c r="S392" s="300">
        <v>92</v>
      </c>
      <c r="W392" s="309"/>
      <c r="X392" s="309"/>
      <c r="AE392" s="309"/>
      <c r="AF392" s="309"/>
      <c r="AG392" s="309"/>
      <c r="AH392" s="309"/>
      <c r="AI392" s="309"/>
      <c r="AJ392" s="309"/>
      <c r="AK392" s="309"/>
      <c r="AL392" s="309"/>
    </row>
    <row r="393" spans="2:38" ht="15" customHeight="1">
      <c r="B393" s="460"/>
      <c r="C393" s="458"/>
      <c r="D393" s="297" t="s">
        <v>497</v>
      </c>
      <c r="E393" s="298">
        <v>0</v>
      </c>
      <c r="F393" s="299">
        <v>0</v>
      </c>
      <c r="G393" s="299">
        <v>6</v>
      </c>
      <c r="H393" s="299">
        <v>6</v>
      </c>
      <c r="I393" s="299">
        <v>14</v>
      </c>
      <c r="J393" s="299">
        <v>7</v>
      </c>
      <c r="K393" s="299">
        <v>12</v>
      </c>
      <c r="L393" s="299">
        <v>0.01</v>
      </c>
      <c r="M393" s="299">
        <v>1.96</v>
      </c>
      <c r="N393" s="299">
        <v>1.97</v>
      </c>
      <c r="O393" s="299"/>
      <c r="P393" s="299" t="s">
        <v>498</v>
      </c>
      <c r="Q393" s="299">
        <v>2.9</v>
      </c>
      <c r="R393" s="299">
        <v>19.899999999999999</v>
      </c>
      <c r="S393" s="300">
        <v>91</v>
      </c>
      <c r="W393" s="309"/>
      <c r="X393" s="309"/>
      <c r="AE393" s="309"/>
      <c r="AF393" s="309"/>
      <c r="AG393" s="309"/>
      <c r="AH393" s="309"/>
      <c r="AI393" s="309"/>
      <c r="AJ393" s="309"/>
      <c r="AK393" s="309"/>
      <c r="AL393" s="309"/>
    </row>
    <row r="394" spans="2:38" ht="15" customHeight="1">
      <c r="B394" s="460"/>
      <c r="C394" s="458"/>
      <c r="D394" s="297" t="s">
        <v>500</v>
      </c>
      <c r="E394" s="298">
        <v>0</v>
      </c>
      <c r="F394" s="299">
        <v>0</v>
      </c>
      <c r="G394" s="299">
        <v>6</v>
      </c>
      <c r="H394" s="299">
        <v>6</v>
      </c>
      <c r="I394" s="299" t="s">
        <v>501</v>
      </c>
      <c r="J394" s="299">
        <v>12</v>
      </c>
      <c r="K394" s="299">
        <v>1</v>
      </c>
      <c r="L394" s="299">
        <v>0.02</v>
      </c>
      <c r="M394" s="299">
        <v>1.97</v>
      </c>
      <c r="N394" s="299">
        <v>1.99</v>
      </c>
      <c r="O394" s="299"/>
      <c r="P394" s="299" t="s">
        <v>493</v>
      </c>
      <c r="Q394" s="299">
        <v>2.9</v>
      </c>
      <c r="R394" s="299">
        <v>19.899999999999999</v>
      </c>
      <c r="S394" s="300">
        <v>89</v>
      </c>
      <c r="W394" s="309"/>
      <c r="X394" s="309"/>
      <c r="AE394" s="309"/>
      <c r="AF394" s="309"/>
      <c r="AG394" s="309"/>
      <c r="AH394" s="309"/>
      <c r="AI394" s="309"/>
      <c r="AJ394" s="309"/>
      <c r="AK394" s="309"/>
      <c r="AL394" s="309"/>
    </row>
    <row r="395" spans="2:38" ht="15" customHeight="1">
      <c r="B395" s="460"/>
      <c r="C395" s="458"/>
      <c r="D395" s="297" t="s">
        <v>503</v>
      </c>
      <c r="E395" s="298">
        <v>0</v>
      </c>
      <c r="F395" s="299">
        <v>0</v>
      </c>
      <c r="G395" s="299">
        <v>6</v>
      </c>
      <c r="H395" s="299">
        <v>6</v>
      </c>
      <c r="I395" s="299">
        <v>12</v>
      </c>
      <c r="J395" s="299">
        <v>18</v>
      </c>
      <c r="K395" s="299">
        <v>-1</v>
      </c>
      <c r="L395" s="299">
        <v>0.02</v>
      </c>
      <c r="M395" s="299">
        <v>1.99</v>
      </c>
      <c r="N395" s="299">
        <v>2.0099999999999998</v>
      </c>
      <c r="O395" s="299"/>
      <c r="P395" s="299" t="s">
        <v>498</v>
      </c>
      <c r="Q395" s="299">
        <v>2.6</v>
      </c>
      <c r="R395" s="299">
        <v>19.899999999999999</v>
      </c>
      <c r="S395" s="300">
        <v>90</v>
      </c>
      <c r="W395" s="309"/>
      <c r="X395" s="309"/>
      <c r="AE395" s="309"/>
      <c r="AF395" s="309"/>
      <c r="AG395" s="309"/>
      <c r="AH395" s="309"/>
      <c r="AI395" s="309"/>
      <c r="AJ395" s="309"/>
      <c r="AK395" s="309"/>
      <c r="AL395" s="309"/>
    </row>
    <row r="396" spans="2:38" ht="15" customHeight="1">
      <c r="B396" s="460"/>
      <c r="C396" s="458"/>
      <c r="D396" s="297" t="s">
        <v>505</v>
      </c>
      <c r="E396" s="298">
        <v>0</v>
      </c>
      <c r="F396" s="299">
        <v>0</v>
      </c>
      <c r="G396" s="299">
        <v>6</v>
      </c>
      <c r="H396" s="299">
        <v>6</v>
      </c>
      <c r="I396" s="299">
        <v>15</v>
      </c>
      <c r="J396" s="299">
        <v>8</v>
      </c>
      <c r="K396" s="299">
        <v>3</v>
      </c>
      <c r="L396" s="299">
        <v>0.02</v>
      </c>
      <c r="M396" s="299">
        <v>1.92</v>
      </c>
      <c r="N396" s="299">
        <v>1.94</v>
      </c>
      <c r="O396" s="299"/>
      <c r="P396" s="299" t="s">
        <v>498</v>
      </c>
      <c r="Q396" s="299">
        <v>3</v>
      </c>
      <c r="R396" s="299">
        <v>19.7</v>
      </c>
      <c r="S396" s="300">
        <v>88</v>
      </c>
      <c r="W396" s="309"/>
      <c r="X396" s="309"/>
      <c r="AE396" s="309"/>
      <c r="AF396" s="309"/>
      <c r="AG396" s="309"/>
      <c r="AH396" s="309"/>
      <c r="AI396" s="309"/>
      <c r="AJ396" s="309"/>
      <c r="AK396" s="309"/>
      <c r="AL396" s="309"/>
    </row>
    <row r="397" spans="2:38" ht="15" customHeight="1">
      <c r="B397" s="460"/>
      <c r="C397" s="458"/>
      <c r="D397" s="297" t="s">
        <v>508</v>
      </c>
      <c r="E397" s="298">
        <v>0</v>
      </c>
      <c r="F397" s="299">
        <v>0</v>
      </c>
      <c r="G397" s="299">
        <v>7</v>
      </c>
      <c r="H397" s="299">
        <v>7</v>
      </c>
      <c r="I397" s="299">
        <v>18</v>
      </c>
      <c r="J397" s="299">
        <v>18</v>
      </c>
      <c r="K397" s="299">
        <v>9</v>
      </c>
      <c r="L397" s="299">
        <v>0.02</v>
      </c>
      <c r="M397" s="299">
        <v>1.83</v>
      </c>
      <c r="N397" s="299">
        <v>1.85</v>
      </c>
      <c r="O397" s="299"/>
      <c r="P397" s="299" t="s">
        <v>506</v>
      </c>
      <c r="Q397" s="299">
        <v>3.8</v>
      </c>
      <c r="R397" s="299">
        <v>19.8</v>
      </c>
      <c r="S397" s="300">
        <v>93</v>
      </c>
      <c r="W397" s="309"/>
      <c r="X397" s="309"/>
      <c r="AE397" s="309"/>
      <c r="AF397" s="309"/>
      <c r="AG397" s="309"/>
      <c r="AH397" s="309"/>
      <c r="AI397" s="309"/>
      <c r="AJ397" s="309"/>
      <c r="AK397" s="309"/>
      <c r="AL397" s="309"/>
    </row>
    <row r="398" spans="2:38" ht="15" customHeight="1">
      <c r="B398" s="460"/>
      <c r="C398" s="458"/>
      <c r="D398" s="297" t="s">
        <v>510</v>
      </c>
      <c r="E398" s="298">
        <v>0</v>
      </c>
      <c r="F398" s="299">
        <v>0</v>
      </c>
      <c r="G398" s="299">
        <v>6</v>
      </c>
      <c r="H398" s="299">
        <v>6</v>
      </c>
      <c r="I398" s="299">
        <v>18</v>
      </c>
      <c r="J398" s="299">
        <v>16</v>
      </c>
      <c r="K398" s="299">
        <v>7</v>
      </c>
      <c r="L398" s="299">
        <v>0.02</v>
      </c>
      <c r="M398" s="299">
        <v>1.82</v>
      </c>
      <c r="N398" s="299">
        <v>1.84</v>
      </c>
      <c r="O398" s="299"/>
      <c r="P398" s="299" t="s">
        <v>506</v>
      </c>
      <c r="Q398" s="299">
        <v>2.8</v>
      </c>
      <c r="R398" s="299">
        <v>20.5</v>
      </c>
      <c r="S398" s="300">
        <v>93</v>
      </c>
      <c r="W398" s="309"/>
      <c r="X398" s="309"/>
      <c r="AE398" s="309"/>
      <c r="AF398" s="309"/>
      <c r="AG398" s="309"/>
      <c r="AH398" s="309"/>
      <c r="AI398" s="309"/>
      <c r="AJ398" s="309"/>
      <c r="AK398" s="309"/>
      <c r="AL398" s="309"/>
    </row>
    <row r="399" spans="2:38" ht="15" customHeight="1">
      <c r="B399" s="460"/>
      <c r="C399" s="458"/>
      <c r="D399" s="297" t="s">
        <v>511</v>
      </c>
      <c r="E399" s="298">
        <v>0</v>
      </c>
      <c r="F399" s="299">
        <v>0</v>
      </c>
      <c r="G399" s="299">
        <v>7</v>
      </c>
      <c r="H399" s="299">
        <v>7</v>
      </c>
      <c r="I399" s="299">
        <v>17</v>
      </c>
      <c r="J399" s="299">
        <v>10</v>
      </c>
      <c r="K399" s="299">
        <v>10</v>
      </c>
      <c r="L399" s="299">
        <v>0.02</v>
      </c>
      <c r="M399" s="299">
        <v>1.82</v>
      </c>
      <c r="N399" s="299">
        <v>1.84</v>
      </c>
      <c r="O399" s="299"/>
      <c r="P399" s="299" t="s">
        <v>506</v>
      </c>
      <c r="Q399" s="299">
        <v>2.1</v>
      </c>
      <c r="R399" s="299">
        <v>21.6</v>
      </c>
      <c r="S399" s="300">
        <v>85</v>
      </c>
      <c r="W399" s="309"/>
      <c r="X399" s="309"/>
      <c r="AE399" s="309"/>
      <c r="AF399" s="309"/>
      <c r="AG399" s="309"/>
      <c r="AH399" s="309"/>
      <c r="AI399" s="309"/>
      <c r="AJ399" s="309"/>
      <c r="AK399" s="309"/>
      <c r="AL399" s="309"/>
    </row>
    <row r="400" spans="2:38" ht="15" customHeight="1" thickBot="1">
      <c r="B400" s="460"/>
      <c r="C400" s="458"/>
      <c r="D400" s="310" t="s">
        <v>512</v>
      </c>
      <c r="E400" s="311">
        <v>0</v>
      </c>
      <c r="F400" s="304">
        <v>0</v>
      </c>
      <c r="G400" s="304">
        <v>6</v>
      </c>
      <c r="H400" s="304">
        <v>6</v>
      </c>
      <c r="I400" s="304">
        <v>20</v>
      </c>
      <c r="J400" s="304">
        <v>9</v>
      </c>
      <c r="K400" s="304">
        <v>3</v>
      </c>
      <c r="L400" s="304">
        <v>0.03</v>
      </c>
      <c r="M400" s="304">
        <v>1.82</v>
      </c>
      <c r="N400" s="304">
        <v>1.85</v>
      </c>
      <c r="O400" s="304"/>
      <c r="P400" s="304" t="s">
        <v>506</v>
      </c>
      <c r="Q400" s="304">
        <v>3.6</v>
      </c>
      <c r="R400" s="304">
        <v>21.9</v>
      </c>
      <c r="S400" s="305">
        <v>81</v>
      </c>
      <c r="W400" s="309"/>
      <c r="X400" s="309"/>
      <c r="AE400" s="309"/>
      <c r="AF400" s="309"/>
      <c r="AG400" s="309"/>
      <c r="AH400" s="309"/>
      <c r="AI400" s="309"/>
      <c r="AJ400" s="309"/>
      <c r="AK400" s="309"/>
      <c r="AL400" s="309"/>
    </row>
    <row r="401" spans="2:38" ht="15" customHeight="1">
      <c r="B401" s="460"/>
      <c r="C401" s="458"/>
      <c r="D401" s="293" t="s">
        <v>514</v>
      </c>
      <c r="E401" s="294">
        <v>0</v>
      </c>
      <c r="F401" s="295">
        <v>0</v>
      </c>
      <c r="G401" s="295">
        <v>6</v>
      </c>
      <c r="H401" s="295">
        <v>6</v>
      </c>
      <c r="I401" s="295">
        <v>23</v>
      </c>
      <c r="J401" s="295">
        <v>16</v>
      </c>
      <c r="K401" s="295">
        <v>12</v>
      </c>
      <c r="L401" s="295">
        <v>0.03</v>
      </c>
      <c r="M401" s="295">
        <v>1.81</v>
      </c>
      <c r="N401" s="295">
        <v>1.84</v>
      </c>
      <c r="O401" s="295"/>
      <c r="P401" s="295" t="s">
        <v>498</v>
      </c>
      <c r="Q401" s="295">
        <v>1.5</v>
      </c>
      <c r="R401" s="295">
        <v>22.5</v>
      </c>
      <c r="S401" s="296">
        <v>88</v>
      </c>
      <c r="W401" s="309"/>
      <c r="X401" s="309"/>
      <c r="AE401" s="309"/>
      <c r="AF401" s="309"/>
      <c r="AG401" s="309"/>
      <c r="AH401" s="309"/>
      <c r="AI401" s="309"/>
      <c r="AJ401" s="309"/>
      <c r="AK401" s="309"/>
      <c r="AL401" s="309"/>
    </row>
    <row r="402" spans="2:38" ht="15" customHeight="1">
      <c r="B402" s="460"/>
      <c r="C402" s="458"/>
      <c r="D402" s="297" t="s">
        <v>516</v>
      </c>
      <c r="E402" s="298">
        <v>0</v>
      </c>
      <c r="F402" s="299">
        <v>0</v>
      </c>
      <c r="G402" s="299">
        <v>6</v>
      </c>
      <c r="H402" s="299">
        <v>6</v>
      </c>
      <c r="I402" s="299">
        <v>26</v>
      </c>
      <c r="J402" s="299">
        <v>16</v>
      </c>
      <c r="K402" s="299">
        <v>6</v>
      </c>
      <c r="L402" s="299">
        <v>0.03</v>
      </c>
      <c r="M402" s="299">
        <v>1.81</v>
      </c>
      <c r="N402" s="299">
        <v>1.84</v>
      </c>
      <c r="O402" s="299"/>
      <c r="P402" s="299" t="s">
        <v>535</v>
      </c>
      <c r="Q402" s="299">
        <v>1.4</v>
      </c>
      <c r="R402" s="299">
        <v>22.9</v>
      </c>
      <c r="S402" s="300">
        <v>83</v>
      </c>
      <c r="W402" s="309"/>
      <c r="X402" s="309"/>
      <c r="AE402" s="309"/>
      <c r="AF402" s="309"/>
      <c r="AG402" s="309"/>
      <c r="AH402" s="309"/>
      <c r="AI402" s="309"/>
      <c r="AJ402" s="309"/>
      <c r="AK402" s="309"/>
      <c r="AL402" s="309"/>
    </row>
    <row r="403" spans="2:38" ht="15" customHeight="1">
      <c r="B403" s="460"/>
      <c r="C403" s="458"/>
      <c r="D403" s="297" t="s">
        <v>517</v>
      </c>
      <c r="E403" s="298">
        <v>0</v>
      </c>
      <c r="F403" s="299">
        <v>0</v>
      </c>
      <c r="G403" s="299">
        <v>5</v>
      </c>
      <c r="H403" s="299">
        <v>5</v>
      </c>
      <c r="I403" s="299">
        <v>28</v>
      </c>
      <c r="J403" s="299">
        <v>17</v>
      </c>
      <c r="K403" s="299">
        <v>4</v>
      </c>
      <c r="L403" s="299">
        <v>0.03</v>
      </c>
      <c r="M403" s="299">
        <v>1.82</v>
      </c>
      <c r="N403" s="299">
        <v>1.85</v>
      </c>
      <c r="O403" s="299"/>
      <c r="P403" s="299" t="s">
        <v>539</v>
      </c>
      <c r="Q403" s="299">
        <v>1.1000000000000001</v>
      </c>
      <c r="R403" s="299">
        <v>22.6</v>
      </c>
      <c r="S403" s="300">
        <v>79</v>
      </c>
      <c r="W403" s="309"/>
      <c r="X403" s="309"/>
      <c r="AE403" s="309"/>
      <c r="AF403" s="309"/>
      <c r="AG403" s="309"/>
      <c r="AH403" s="309"/>
      <c r="AI403" s="309"/>
      <c r="AJ403" s="309"/>
      <c r="AK403" s="309"/>
      <c r="AL403" s="309"/>
    </row>
    <row r="404" spans="2:38" ht="15" customHeight="1">
      <c r="B404" s="460"/>
      <c r="C404" s="458"/>
      <c r="D404" s="297" t="s">
        <v>519</v>
      </c>
      <c r="E404" s="298">
        <v>0</v>
      </c>
      <c r="F404" s="299">
        <v>0</v>
      </c>
      <c r="G404" s="299">
        <v>5</v>
      </c>
      <c r="H404" s="299">
        <v>5</v>
      </c>
      <c r="I404" s="299">
        <v>28</v>
      </c>
      <c r="J404" s="299">
        <v>18</v>
      </c>
      <c r="K404" s="299">
        <v>5</v>
      </c>
      <c r="L404" s="299">
        <v>0.03</v>
      </c>
      <c r="M404" s="299">
        <v>1.84</v>
      </c>
      <c r="N404" s="299">
        <v>1.87</v>
      </c>
      <c r="O404" s="299"/>
      <c r="P404" s="299" t="s">
        <v>538</v>
      </c>
      <c r="Q404" s="299">
        <v>1.2</v>
      </c>
      <c r="R404" s="299">
        <v>23.4</v>
      </c>
      <c r="S404" s="300">
        <v>72</v>
      </c>
      <c r="W404" s="309"/>
      <c r="X404" s="309"/>
      <c r="AE404" s="309"/>
      <c r="AF404" s="309"/>
      <c r="AG404" s="309"/>
      <c r="AH404" s="309"/>
      <c r="AI404" s="309"/>
      <c r="AJ404" s="309"/>
      <c r="AK404" s="309"/>
      <c r="AL404" s="309"/>
    </row>
    <row r="405" spans="2:38" ht="15" customHeight="1">
      <c r="B405" s="460"/>
      <c r="C405" s="458"/>
      <c r="D405" s="297" t="s">
        <v>520</v>
      </c>
      <c r="E405" s="298" t="s">
        <v>501</v>
      </c>
      <c r="F405" s="299" t="s">
        <v>501</v>
      </c>
      <c r="G405" s="299" t="s">
        <v>501</v>
      </c>
      <c r="H405" s="299" t="s">
        <v>501</v>
      </c>
      <c r="I405" s="299" t="s">
        <v>501</v>
      </c>
      <c r="J405" s="299" t="s">
        <v>501</v>
      </c>
      <c r="K405" s="299">
        <v>9</v>
      </c>
      <c r="L405" s="299" t="s">
        <v>501</v>
      </c>
      <c r="M405" s="299" t="s">
        <v>501</v>
      </c>
      <c r="N405" s="299" t="s">
        <v>501</v>
      </c>
      <c r="O405" s="299"/>
      <c r="P405" s="299" t="s">
        <v>530</v>
      </c>
      <c r="Q405" s="299">
        <v>1.6</v>
      </c>
      <c r="R405" s="299">
        <v>22.5</v>
      </c>
      <c r="S405" s="300">
        <v>72</v>
      </c>
      <c r="W405" s="309"/>
      <c r="X405" s="309"/>
      <c r="AE405" s="309"/>
      <c r="AF405" s="309"/>
      <c r="AG405" s="309"/>
      <c r="AH405" s="309"/>
      <c r="AI405" s="309"/>
      <c r="AJ405" s="309"/>
      <c r="AK405" s="309"/>
      <c r="AL405" s="309"/>
    </row>
    <row r="406" spans="2:38" ht="15" customHeight="1">
      <c r="B406" s="460"/>
      <c r="C406" s="458"/>
      <c r="D406" s="297" t="s">
        <v>521</v>
      </c>
      <c r="E406" s="298">
        <v>0</v>
      </c>
      <c r="F406" s="299" t="s">
        <v>501</v>
      </c>
      <c r="G406" s="299" t="s">
        <v>501</v>
      </c>
      <c r="H406" s="299" t="s">
        <v>501</v>
      </c>
      <c r="I406" s="299">
        <v>19</v>
      </c>
      <c r="J406" s="299" t="s">
        <v>501</v>
      </c>
      <c r="K406" s="299">
        <v>11</v>
      </c>
      <c r="L406" s="299" t="s">
        <v>501</v>
      </c>
      <c r="M406" s="299" t="s">
        <v>501</v>
      </c>
      <c r="N406" s="299" t="s">
        <v>501</v>
      </c>
      <c r="O406" s="299"/>
      <c r="P406" s="299" t="s">
        <v>506</v>
      </c>
      <c r="Q406" s="299">
        <v>1.6</v>
      </c>
      <c r="R406" s="299">
        <v>20.100000000000001</v>
      </c>
      <c r="S406" s="300">
        <v>83</v>
      </c>
      <c r="W406" s="309"/>
      <c r="X406" s="309"/>
      <c r="AE406" s="309"/>
      <c r="AF406" s="309"/>
      <c r="AG406" s="309"/>
      <c r="AH406" s="309"/>
      <c r="AI406" s="309"/>
      <c r="AJ406" s="309"/>
      <c r="AK406" s="309"/>
      <c r="AL406" s="309"/>
    </row>
    <row r="407" spans="2:38" ht="15" customHeight="1">
      <c r="B407" s="460"/>
      <c r="C407" s="458"/>
      <c r="D407" s="297" t="s">
        <v>522</v>
      </c>
      <c r="E407" s="298">
        <v>0</v>
      </c>
      <c r="F407" s="299">
        <v>1</v>
      </c>
      <c r="G407" s="299">
        <v>6</v>
      </c>
      <c r="H407" s="299">
        <v>7</v>
      </c>
      <c r="I407" s="299">
        <v>19</v>
      </c>
      <c r="J407" s="299">
        <v>24</v>
      </c>
      <c r="K407" s="299">
        <v>5</v>
      </c>
      <c r="L407" s="299">
        <v>0.11</v>
      </c>
      <c r="M407" s="299">
        <v>1.85</v>
      </c>
      <c r="N407" s="299">
        <v>1.96</v>
      </c>
      <c r="O407" s="299"/>
      <c r="P407" s="299" t="s">
        <v>498</v>
      </c>
      <c r="Q407" s="299">
        <v>2.9</v>
      </c>
      <c r="R407" s="299">
        <v>20.2</v>
      </c>
      <c r="S407" s="300">
        <v>91</v>
      </c>
      <c r="W407" s="309"/>
      <c r="X407" s="309"/>
      <c r="AE407" s="309"/>
      <c r="AF407" s="309"/>
      <c r="AG407" s="309"/>
      <c r="AH407" s="309"/>
      <c r="AI407" s="309"/>
      <c r="AJ407" s="309"/>
      <c r="AK407" s="309"/>
      <c r="AL407" s="309"/>
    </row>
    <row r="408" spans="2:38" ht="15" customHeight="1">
      <c r="B408" s="460"/>
      <c r="C408" s="458"/>
      <c r="D408" s="297" t="s">
        <v>523</v>
      </c>
      <c r="E408" s="298">
        <v>0</v>
      </c>
      <c r="F408" s="299">
        <v>0</v>
      </c>
      <c r="G408" s="299">
        <v>5</v>
      </c>
      <c r="H408" s="299">
        <v>5</v>
      </c>
      <c r="I408" s="299">
        <v>19</v>
      </c>
      <c r="J408" s="299">
        <v>18</v>
      </c>
      <c r="K408" s="299">
        <v>7</v>
      </c>
      <c r="L408" s="299">
        <v>0.06</v>
      </c>
      <c r="M408" s="299">
        <v>1.85</v>
      </c>
      <c r="N408" s="299">
        <v>1.91</v>
      </c>
      <c r="O408" s="299"/>
      <c r="P408" s="299" t="s">
        <v>534</v>
      </c>
      <c r="Q408" s="299">
        <v>1.8</v>
      </c>
      <c r="R408" s="299">
        <v>19.899999999999999</v>
      </c>
      <c r="S408" s="300">
        <v>93</v>
      </c>
      <c r="W408" s="309"/>
      <c r="X408" s="309"/>
      <c r="AE408" s="309"/>
      <c r="AF408" s="309"/>
      <c r="AG408" s="309"/>
      <c r="AH408" s="309"/>
      <c r="AI408" s="309"/>
      <c r="AJ408" s="309"/>
      <c r="AK408" s="309"/>
      <c r="AL408" s="309"/>
    </row>
    <row r="409" spans="2:38" ht="15" customHeight="1">
      <c r="B409" s="460"/>
      <c r="C409" s="458"/>
      <c r="D409" s="297" t="s">
        <v>524</v>
      </c>
      <c r="E409" s="298">
        <v>0</v>
      </c>
      <c r="F409" s="299">
        <v>0</v>
      </c>
      <c r="G409" s="299">
        <v>6</v>
      </c>
      <c r="H409" s="299">
        <v>6</v>
      </c>
      <c r="I409" s="299">
        <v>18</v>
      </c>
      <c r="J409" s="299">
        <v>23</v>
      </c>
      <c r="K409" s="299">
        <v>9</v>
      </c>
      <c r="L409" s="299">
        <v>0.06</v>
      </c>
      <c r="M409" s="299">
        <v>1.85</v>
      </c>
      <c r="N409" s="299">
        <v>1.91</v>
      </c>
      <c r="O409" s="299"/>
      <c r="P409" s="299" t="s">
        <v>531</v>
      </c>
      <c r="Q409" s="299">
        <v>0.7</v>
      </c>
      <c r="R409" s="299">
        <v>19.8</v>
      </c>
      <c r="S409" s="300">
        <v>95</v>
      </c>
      <c r="W409" s="309"/>
      <c r="X409" s="309"/>
      <c r="AE409" s="309"/>
      <c r="AF409" s="309"/>
      <c r="AG409" s="309"/>
      <c r="AH409" s="309"/>
      <c r="AI409" s="309"/>
      <c r="AJ409" s="309"/>
      <c r="AK409" s="309"/>
      <c r="AL409" s="309"/>
    </row>
    <row r="410" spans="2:38" ht="15" customHeight="1">
      <c r="B410" s="460"/>
      <c r="C410" s="458"/>
      <c r="D410" s="297" t="s">
        <v>525</v>
      </c>
      <c r="E410" s="298">
        <v>0</v>
      </c>
      <c r="F410" s="299">
        <v>1</v>
      </c>
      <c r="G410" s="299">
        <v>8</v>
      </c>
      <c r="H410" s="299">
        <v>9</v>
      </c>
      <c r="I410" s="299">
        <v>17</v>
      </c>
      <c r="J410" s="299">
        <v>16</v>
      </c>
      <c r="K410" s="299">
        <v>10</v>
      </c>
      <c r="L410" s="299">
        <v>7.0000000000000007E-2</v>
      </c>
      <c r="M410" s="299">
        <v>1.87</v>
      </c>
      <c r="N410" s="299">
        <v>1.94</v>
      </c>
      <c r="O410" s="299"/>
      <c r="P410" s="299" t="s">
        <v>539</v>
      </c>
      <c r="Q410" s="299">
        <v>0.4</v>
      </c>
      <c r="R410" s="299">
        <v>19.8</v>
      </c>
      <c r="S410" s="300">
        <v>94</v>
      </c>
      <c r="W410" s="309"/>
      <c r="X410" s="309"/>
      <c r="AE410" s="309"/>
      <c r="AF410" s="309"/>
      <c r="AG410" s="309"/>
      <c r="AH410" s="309"/>
      <c r="AI410" s="309"/>
      <c r="AJ410" s="309"/>
      <c r="AK410" s="309"/>
      <c r="AL410" s="309"/>
    </row>
    <row r="411" spans="2:38" ht="15" customHeight="1">
      <c r="B411" s="460"/>
      <c r="C411" s="458"/>
      <c r="D411" s="297" t="s">
        <v>526</v>
      </c>
      <c r="E411" s="298">
        <v>0</v>
      </c>
      <c r="F411" s="299">
        <v>0</v>
      </c>
      <c r="G411" s="299">
        <v>7</v>
      </c>
      <c r="H411" s="299">
        <v>7</v>
      </c>
      <c r="I411" s="299">
        <v>16</v>
      </c>
      <c r="J411" s="299">
        <v>18</v>
      </c>
      <c r="K411" s="299">
        <v>13</v>
      </c>
      <c r="L411" s="299">
        <v>7.0000000000000007E-2</v>
      </c>
      <c r="M411" s="299">
        <v>1.91</v>
      </c>
      <c r="N411" s="299">
        <v>1.98</v>
      </c>
      <c r="O411" s="299"/>
      <c r="P411" s="299" t="s">
        <v>535</v>
      </c>
      <c r="Q411" s="299">
        <v>0.7</v>
      </c>
      <c r="R411" s="299">
        <v>19.899999999999999</v>
      </c>
      <c r="S411" s="300">
        <v>95</v>
      </c>
      <c r="W411" s="309"/>
      <c r="X411" s="309"/>
      <c r="AE411" s="309"/>
      <c r="AF411" s="309"/>
      <c r="AG411" s="309"/>
      <c r="AH411" s="309"/>
      <c r="AI411" s="309"/>
      <c r="AJ411" s="309"/>
      <c r="AK411" s="309"/>
      <c r="AL411" s="309"/>
    </row>
    <row r="412" spans="2:38" ht="15" customHeight="1">
      <c r="B412" s="460"/>
      <c r="C412" s="458"/>
      <c r="D412" s="297" t="s">
        <v>527</v>
      </c>
      <c r="E412" s="298">
        <v>0</v>
      </c>
      <c r="F412" s="299">
        <v>0</v>
      </c>
      <c r="G412" s="299">
        <v>7</v>
      </c>
      <c r="H412" s="299">
        <v>7</v>
      </c>
      <c r="I412" s="299">
        <v>17</v>
      </c>
      <c r="J412" s="299">
        <v>27</v>
      </c>
      <c r="K412" s="299">
        <v>15</v>
      </c>
      <c r="L412" s="299">
        <v>0.06</v>
      </c>
      <c r="M412" s="299">
        <v>1.89</v>
      </c>
      <c r="N412" s="299">
        <v>1.95</v>
      </c>
      <c r="O412" s="299"/>
      <c r="P412" s="299" t="s">
        <v>531</v>
      </c>
      <c r="Q412" s="299">
        <v>0.7</v>
      </c>
      <c r="R412" s="299">
        <v>19.8</v>
      </c>
      <c r="S412" s="300">
        <v>94</v>
      </c>
      <c r="W412" s="309"/>
      <c r="X412" s="309"/>
      <c r="AE412" s="309"/>
      <c r="AF412" s="309"/>
      <c r="AG412" s="309"/>
      <c r="AH412" s="309"/>
      <c r="AI412" s="309"/>
      <c r="AJ412" s="309"/>
      <c r="AK412" s="309"/>
      <c r="AL412" s="309"/>
    </row>
    <row r="413" spans="2:38" ht="15" customHeight="1">
      <c r="B413" s="460"/>
      <c r="C413" s="458"/>
      <c r="D413" s="297" t="s">
        <v>528</v>
      </c>
      <c r="E413" s="298">
        <v>0</v>
      </c>
      <c r="F413" s="299">
        <v>0</v>
      </c>
      <c r="G413" s="299">
        <v>5</v>
      </c>
      <c r="H413" s="299">
        <v>5</v>
      </c>
      <c r="I413" s="299">
        <v>17</v>
      </c>
      <c r="J413" s="299">
        <v>13</v>
      </c>
      <c r="K413" s="299">
        <v>7</v>
      </c>
      <c r="L413" s="299">
        <v>0.05</v>
      </c>
      <c r="M413" s="299">
        <v>1.87</v>
      </c>
      <c r="N413" s="299">
        <v>1.92</v>
      </c>
      <c r="O413" s="299"/>
      <c r="P413" s="299" t="s">
        <v>506</v>
      </c>
      <c r="Q413" s="299">
        <v>1.1000000000000001</v>
      </c>
      <c r="R413" s="299">
        <v>19.600000000000001</v>
      </c>
      <c r="S413" s="300">
        <v>94</v>
      </c>
      <c r="W413" s="309"/>
      <c r="X413" s="309"/>
      <c r="AE413" s="309"/>
      <c r="AF413" s="309"/>
      <c r="AG413" s="309"/>
      <c r="AH413" s="309"/>
      <c r="AI413" s="309"/>
      <c r="AJ413" s="309"/>
      <c r="AK413" s="309"/>
      <c r="AL413" s="309"/>
    </row>
    <row r="414" spans="2:38" ht="15" customHeight="1">
      <c r="B414" s="460"/>
      <c r="C414" s="459"/>
      <c r="D414" s="297" t="s">
        <v>529</v>
      </c>
      <c r="E414" s="298">
        <v>1</v>
      </c>
      <c r="F414" s="299">
        <v>0</v>
      </c>
      <c r="G414" s="299">
        <v>5</v>
      </c>
      <c r="H414" s="299">
        <v>5</v>
      </c>
      <c r="I414" s="299">
        <v>15</v>
      </c>
      <c r="J414" s="299">
        <v>13</v>
      </c>
      <c r="K414" s="299">
        <v>5</v>
      </c>
      <c r="L414" s="299">
        <v>0.05</v>
      </c>
      <c r="M414" s="299">
        <v>1.87</v>
      </c>
      <c r="N414" s="299">
        <v>1.92</v>
      </c>
      <c r="O414" s="299"/>
      <c r="P414" s="299" t="s">
        <v>506</v>
      </c>
      <c r="Q414" s="299">
        <v>1.6</v>
      </c>
      <c r="R414" s="299">
        <v>19.399999999999999</v>
      </c>
      <c r="S414" s="300">
        <v>94</v>
      </c>
      <c r="W414" s="309"/>
      <c r="X414" s="309"/>
      <c r="AE414" s="309"/>
      <c r="AF414" s="309"/>
      <c r="AG414" s="309"/>
      <c r="AH414" s="309"/>
      <c r="AI414" s="309"/>
      <c r="AJ414" s="309"/>
      <c r="AK414" s="309"/>
      <c r="AL414" s="309"/>
    </row>
    <row r="415" spans="2:38" ht="15" customHeight="1">
      <c r="B415" s="460"/>
      <c r="C415" s="457">
        <v>42574</v>
      </c>
      <c r="D415" s="297" t="s">
        <v>492</v>
      </c>
      <c r="E415" s="298">
        <v>0</v>
      </c>
      <c r="F415" s="299">
        <v>0</v>
      </c>
      <c r="G415" s="299">
        <v>4</v>
      </c>
      <c r="H415" s="299">
        <v>4</v>
      </c>
      <c r="I415" s="299">
        <v>15</v>
      </c>
      <c r="J415" s="299">
        <v>13</v>
      </c>
      <c r="K415" s="299">
        <v>9</v>
      </c>
      <c r="L415" s="299">
        <v>0.06</v>
      </c>
      <c r="M415" s="299">
        <v>1.87</v>
      </c>
      <c r="N415" s="299">
        <v>1.93</v>
      </c>
      <c r="O415" s="299"/>
      <c r="P415" s="299" t="s">
        <v>506</v>
      </c>
      <c r="Q415" s="299">
        <v>1.4</v>
      </c>
      <c r="R415" s="299">
        <v>19</v>
      </c>
      <c r="S415" s="300">
        <v>82</v>
      </c>
      <c r="W415" s="309"/>
      <c r="X415" s="309"/>
      <c r="AE415" s="309"/>
      <c r="AF415" s="309"/>
      <c r="AG415" s="309"/>
      <c r="AH415" s="309"/>
      <c r="AI415" s="309"/>
      <c r="AJ415" s="309"/>
      <c r="AK415" s="309"/>
      <c r="AL415" s="309"/>
    </row>
    <row r="416" spans="2:38" ht="15" customHeight="1">
      <c r="B416" s="460"/>
      <c r="C416" s="458"/>
      <c r="D416" s="297" t="s">
        <v>495</v>
      </c>
      <c r="E416" s="298">
        <v>0</v>
      </c>
      <c r="F416" s="299">
        <v>0</v>
      </c>
      <c r="G416" s="299">
        <v>3</v>
      </c>
      <c r="H416" s="299">
        <v>3</v>
      </c>
      <c r="I416" s="299">
        <v>15</v>
      </c>
      <c r="J416" s="299">
        <v>16</v>
      </c>
      <c r="K416" s="299">
        <v>4</v>
      </c>
      <c r="L416" s="299">
        <v>0.05</v>
      </c>
      <c r="M416" s="299">
        <v>1.88</v>
      </c>
      <c r="N416" s="299">
        <v>1.93</v>
      </c>
      <c r="O416" s="299"/>
      <c r="P416" s="299" t="s">
        <v>531</v>
      </c>
      <c r="Q416" s="299">
        <v>1.5</v>
      </c>
      <c r="R416" s="299">
        <v>19</v>
      </c>
      <c r="S416" s="300">
        <v>82</v>
      </c>
      <c r="W416" s="309"/>
      <c r="X416" s="309"/>
      <c r="AE416" s="309"/>
      <c r="AF416" s="309"/>
      <c r="AG416" s="309"/>
      <c r="AH416" s="309"/>
      <c r="AI416" s="309"/>
      <c r="AJ416" s="309"/>
      <c r="AK416" s="309"/>
      <c r="AL416" s="309"/>
    </row>
    <row r="417" spans="2:38" ht="15" customHeight="1">
      <c r="B417" s="460"/>
      <c r="C417" s="458"/>
      <c r="D417" s="297" t="s">
        <v>497</v>
      </c>
      <c r="E417" s="298">
        <v>0</v>
      </c>
      <c r="F417" s="299">
        <v>0</v>
      </c>
      <c r="G417" s="299">
        <v>2</v>
      </c>
      <c r="H417" s="299">
        <v>2</v>
      </c>
      <c r="I417" s="299">
        <v>13</v>
      </c>
      <c r="J417" s="299">
        <v>22</v>
      </c>
      <c r="K417" s="299">
        <v>5</v>
      </c>
      <c r="L417" s="299">
        <v>0.05</v>
      </c>
      <c r="M417" s="299">
        <v>1.92</v>
      </c>
      <c r="N417" s="299">
        <v>1.97</v>
      </c>
      <c r="O417" s="299"/>
      <c r="P417" s="299" t="s">
        <v>498</v>
      </c>
      <c r="Q417" s="299">
        <v>1.5</v>
      </c>
      <c r="R417" s="299">
        <v>18.600000000000001</v>
      </c>
      <c r="S417" s="300">
        <v>81</v>
      </c>
      <c r="W417" s="309"/>
      <c r="X417" s="309"/>
      <c r="AE417" s="309"/>
      <c r="AF417" s="309"/>
      <c r="AG417" s="309"/>
      <c r="AH417" s="309"/>
      <c r="AI417" s="309"/>
      <c r="AJ417" s="309"/>
      <c r="AK417" s="309"/>
      <c r="AL417" s="309"/>
    </row>
    <row r="418" spans="2:38" ht="15" customHeight="1">
      <c r="B418" s="460"/>
      <c r="C418" s="458"/>
      <c r="D418" s="297" t="s">
        <v>500</v>
      </c>
      <c r="E418" s="298">
        <v>0</v>
      </c>
      <c r="F418" s="299">
        <v>0</v>
      </c>
      <c r="G418" s="299">
        <v>2</v>
      </c>
      <c r="H418" s="299">
        <v>2</v>
      </c>
      <c r="I418" s="299">
        <v>13</v>
      </c>
      <c r="J418" s="299">
        <v>12</v>
      </c>
      <c r="K418" s="299">
        <v>5</v>
      </c>
      <c r="L418" s="299">
        <v>0.05</v>
      </c>
      <c r="M418" s="299">
        <v>1.96</v>
      </c>
      <c r="N418" s="299">
        <v>2.0099999999999998</v>
      </c>
      <c r="O418" s="299"/>
      <c r="P418" s="299" t="s">
        <v>498</v>
      </c>
      <c r="Q418" s="299">
        <v>1.9</v>
      </c>
      <c r="R418" s="299">
        <v>18.3</v>
      </c>
      <c r="S418" s="300">
        <v>80</v>
      </c>
      <c r="W418" s="309"/>
      <c r="X418" s="309"/>
      <c r="AE418" s="309"/>
      <c r="AF418" s="309"/>
      <c r="AG418" s="309"/>
      <c r="AH418" s="309"/>
      <c r="AI418" s="309"/>
      <c r="AJ418" s="309"/>
      <c r="AK418" s="309"/>
      <c r="AL418" s="309"/>
    </row>
    <row r="419" spans="2:38" ht="15" customHeight="1">
      <c r="B419" s="460"/>
      <c r="C419" s="458"/>
      <c r="D419" s="297" t="s">
        <v>503</v>
      </c>
      <c r="E419" s="298">
        <v>0</v>
      </c>
      <c r="F419" s="299">
        <v>0</v>
      </c>
      <c r="G419" s="299">
        <v>2</v>
      </c>
      <c r="H419" s="299">
        <v>2</v>
      </c>
      <c r="I419" s="299">
        <v>14</v>
      </c>
      <c r="J419" s="299">
        <v>17</v>
      </c>
      <c r="K419" s="299">
        <v>1</v>
      </c>
      <c r="L419" s="299">
        <v>0.04</v>
      </c>
      <c r="M419" s="299">
        <v>1.96</v>
      </c>
      <c r="N419" s="299">
        <v>2</v>
      </c>
      <c r="O419" s="299"/>
      <c r="P419" s="299" t="s">
        <v>498</v>
      </c>
      <c r="Q419" s="299">
        <v>1.8</v>
      </c>
      <c r="R419" s="299">
        <v>18.3</v>
      </c>
      <c r="S419" s="300">
        <v>82</v>
      </c>
      <c r="W419" s="309"/>
      <c r="X419" s="309"/>
      <c r="AE419" s="309"/>
      <c r="AF419" s="309"/>
      <c r="AG419" s="309"/>
      <c r="AH419" s="309"/>
      <c r="AI419" s="309"/>
      <c r="AJ419" s="309"/>
      <c r="AK419" s="309"/>
      <c r="AL419" s="309"/>
    </row>
    <row r="420" spans="2:38" ht="15" customHeight="1">
      <c r="B420" s="460"/>
      <c r="C420" s="458"/>
      <c r="D420" s="297" t="s">
        <v>505</v>
      </c>
      <c r="E420" s="298">
        <v>0</v>
      </c>
      <c r="F420" s="299">
        <v>0</v>
      </c>
      <c r="G420" s="299">
        <v>2</v>
      </c>
      <c r="H420" s="299">
        <v>2</v>
      </c>
      <c r="I420" s="299">
        <v>15</v>
      </c>
      <c r="J420" s="299">
        <v>16</v>
      </c>
      <c r="K420" s="299">
        <v>5</v>
      </c>
      <c r="L420" s="299">
        <v>0.05</v>
      </c>
      <c r="M420" s="299">
        <v>1.94</v>
      </c>
      <c r="N420" s="299">
        <v>1.99</v>
      </c>
      <c r="O420" s="299"/>
      <c r="P420" s="299" t="s">
        <v>498</v>
      </c>
      <c r="Q420" s="299">
        <v>1.5</v>
      </c>
      <c r="R420" s="299">
        <v>18.600000000000001</v>
      </c>
      <c r="S420" s="300">
        <v>80</v>
      </c>
      <c r="W420" s="309"/>
      <c r="X420" s="309"/>
      <c r="AE420" s="309"/>
      <c r="AF420" s="309"/>
      <c r="AG420" s="309"/>
      <c r="AH420" s="309"/>
      <c r="AI420" s="309"/>
      <c r="AJ420" s="309"/>
      <c r="AK420" s="309"/>
      <c r="AL420" s="309"/>
    </row>
    <row r="421" spans="2:38" ht="15" customHeight="1">
      <c r="B421" s="460"/>
      <c r="C421" s="458"/>
      <c r="D421" s="297" t="s">
        <v>508</v>
      </c>
      <c r="E421" s="298">
        <v>0</v>
      </c>
      <c r="F421" s="299">
        <v>1</v>
      </c>
      <c r="G421" s="299">
        <v>3</v>
      </c>
      <c r="H421" s="299">
        <v>4</v>
      </c>
      <c r="I421" s="299">
        <v>14</v>
      </c>
      <c r="J421" s="299">
        <v>13</v>
      </c>
      <c r="K421" s="299">
        <v>8</v>
      </c>
      <c r="L421" s="299">
        <v>0.06</v>
      </c>
      <c r="M421" s="299">
        <v>1.98</v>
      </c>
      <c r="N421" s="299">
        <v>2.04</v>
      </c>
      <c r="O421" s="299"/>
      <c r="P421" s="299" t="s">
        <v>506</v>
      </c>
      <c r="Q421" s="299">
        <v>2.4</v>
      </c>
      <c r="R421" s="299">
        <v>18.8</v>
      </c>
      <c r="S421" s="300">
        <v>76</v>
      </c>
      <c r="W421" s="309"/>
      <c r="X421" s="309"/>
      <c r="AE421" s="309"/>
      <c r="AF421" s="309"/>
      <c r="AG421" s="309"/>
      <c r="AH421" s="309"/>
      <c r="AI421" s="309"/>
      <c r="AJ421" s="309"/>
      <c r="AK421" s="309"/>
      <c r="AL421" s="309"/>
    </row>
    <row r="422" spans="2:38" ht="15" customHeight="1">
      <c r="B422" s="460"/>
      <c r="C422" s="458"/>
      <c r="D422" s="297" t="s">
        <v>510</v>
      </c>
      <c r="E422" s="298">
        <v>0</v>
      </c>
      <c r="F422" s="299">
        <v>1</v>
      </c>
      <c r="G422" s="299">
        <v>3</v>
      </c>
      <c r="H422" s="299">
        <v>4</v>
      </c>
      <c r="I422" s="299">
        <v>15</v>
      </c>
      <c r="J422" s="299">
        <v>21</v>
      </c>
      <c r="K422" s="299">
        <v>10</v>
      </c>
      <c r="L422" s="299">
        <v>0.05</v>
      </c>
      <c r="M422" s="299">
        <v>1.93</v>
      </c>
      <c r="N422" s="299">
        <v>1.98</v>
      </c>
      <c r="O422" s="299"/>
      <c r="P422" s="299" t="s">
        <v>498</v>
      </c>
      <c r="Q422" s="299">
        <v>2.8</v>
      </c>
      <c r="R422" s="299">
        <v>19.600000000000001</v>
      </c>
      <c r="S422" s="300">
        <v>72</v>
      </c>
      <c r="W422" s="309"/>
      <c r="X422" s="309"/>
      <c r="AE422" s="309"/>
      <c r="AF422" s="309"/>
      <c r="AG422" s="309"/>
      <c r="AH422" s="309"/>
      <c r="AI422" s="309"/>
      <c r="AJ422" s="309"/>
      <c r="AK422" s="309"/>
      <c r="AL422" s="309"/>
    </row>
    <row r="423" spans="2:38" ht="15" customHeight="1">
      <c r="B423" s="460"/>
      <c r="C423" s="458"/>
      <c r="D423" s="297" t="s">
        <v>511</v>
      </c>
      <c r="E423" s="298">
        <v>0</v>
      </c>
      <c r="F423" s="299">
        <v>1</v>
      </c>
      <c r="G423" s="299">
        <v>3</v>
      </c>
      <c r="H423" s="299">
        <v>4</v>
      </c>
      <c r="I423" s="299">
        <v>16</v>
      </c>
      <c r="J423" s="299">
        <v>21</v>
      </c>
      <c r="K423" s="299">
        <v>10</v>
      </c>
      <c r="L423" s="299">
        <v>0.06</v>
      </c>
      <c r="M423" s="299">
        <v>1.92</v>
      </c>
      <c r="N423" s="299">
        <v>1.98</v>
      </c>
      <c r="O423" s="299"/>
      <c r="P423" s="299" t="s">
        <v>493</v>
      </c>
      <c r="Q423" s="299">
        <v>3</v>
      </c>
      <c r="R423" s="299">
        <v>20.399999999999999</v>
      </c>
      <c r="S423" s="300">
        <v>70</v>
      </c>
      <c r="W423" s="309"/>
      <c r="X423" s="309"/>
      <c r="AE423" s="309"/>
      <c r="AF423" s="309"/>
      <c r="AG423" s="309"/>
      <c r="AH423" s="309"/>
      <c r="AI423" s="309"/>
      <c r="AJ423" s="309"/>
      <c r="AK423" s="309"/>
      <c r="AL423" s="309"/>
    </row>
    <row r="424" spans="2:38" ht="15" customHeight="1" thickBot="1">
      <c r="B424" s="460"/>
      <c r="C424" s="458"/>
      <c r="D424" s="310" t="s">
        <v>512</v>
      </c>
      <c r="E424" s="311">
        <v>0</v>
      </c>
      <c r="F424" s="304">
        <v>1</v>
      </c>
      <c r="G424" s="304">
        <v>3</v>
      </c>
      <c r="H424" s="304">
        <v>4</v>
      </c>
      <c r="I424" s="304">
        <v>18</v>
      </c>
      <c r="J424" s="304">
        <v>19</v>
      </c>
      <c r="K424" s="304">
        <v>11</v>
      </c>
      <c r="L424" s="304">
        <v>0.05</v>
      </c>
      <c r="M424" s="304">
        <v>1.89</v>
      </c>
      <c r="N424" s="304">
        <v>1.94</v>
      </c>
      <c r="O424" s="304"/>
      <c r="P424" s="304" t="s">
        <v>498</v>
      </c>
      <c r="Q424" s="304">
        <v>2.2999999999999998</v>
      </c>
      <c r="R424" s="304">
        <v>21.4</v>
      </c>
      <c r="S424" s="305">
        <v>68</v>
      </c>
      <c r="W424" s="309"/>
      <c r="X424" s="309"/>
      <c r="AE424" s="309"/>
      <c r="AF424" s="309"/>
      <c r="AG424" s="309"/>
      <c r="AH424" s="309"/>
      <c r="AI424" s="309"/>
      <c r="AJ424" s="309"/>
      <c r="AK424" s="309"/>
      <c r="AL424" s="309"/>
    </row>
    <row r="425" spans="2:38" ht="15" customHeight="1">
      <c r="B425" s="460"/>
      <c r="C425" s="458"/>
      <c r="D425" s="293" t="s">
        <v>514</v>
      </c>
      <c r="E425" s="294">
        <v>0</v>
      </c>
      <c r="F425" s="295">
        <v>1</v>
      </c>
      <c r="G425" s="295">
        <v>5</v>
      </c>
      <c r="H425" s="295">
        <v>6</v>
      </c>
      <c r="I425" s="295">
        <v>22</v>
      </c>
      <c r="J425" s="295">
        <v>21</v>
      </c>
      <c r="K425" s="295">
        <v>10</v>
      </c>
      <c r="L425" s="295">
        <v>0.06</v>
      </c>
      <c r="M425" s="295">
        <v>1.88</v>
      </c>
      <c r="N425" s="295">
        <v>1.94</v>
      </c>
      <c r="O425" s="295"/>
      <c r="P425" s="295" t="s">
        <v>498</v>
      </c>
      <c r="Q425" s="295">
        <v>0.7</v>
      </c>
      <c r="R425" s="295">
        <v>22.4</v>
      </c>
      <c r="S425" s="296">
        <v>64</v>
      </c>
      <c r="W425" s="309"/>
      <c r="X425" s="309"/>
      <c r="AE425" s="309"/>
      <c r="AF425" s="309"/>
      <c r="AG425" s="309"/>
      <c r="AH425" s="309"/>
      <c r="AI425" s="309"/>
      <c r="AJ425" s="309"/>
      <c r="AK425" s="309"/>
      <c r="AL425" s="309"/>
    </row>
    <row r="426" spans="2:38" ht="15" customHeight="1">
      <c r="B426" s="460"/>
      <c r="C426" s="458"/>
      <c r="D426" s="297" t="s">
        <v>516</v>
      </c>
      <c r="E426" s="298">
        <v>0</v>
      </c>
      <c r="F426" s="299">
        <v>1</v>
      </c>
      <c r="G426" s="299">
        <v>4</v>
      </c>
      <c r="H426" s="299">
        <v>5</v>
      </c>
      <c r="I426" s="299">
        <v>27</v>
      </c>
      <c r="J426" s="299">
        <v>18</v>
      </c>
      <c r="K426" s="299">
        <v>5</v>
      </c>
      <c r="L426" s="299">
        <v>0.06</v>
      </c>
      <c r="M426" s="299">
        <v>1.87</v>
      </c>
      <c r="N426" s="299">
        <v>1.93</v>
      </c>
      <c r="O426" s="299"/>
      <c r="P426" s="299" t="s">
        <v>498</v>
      </c>
      <c r="Q426" s="299">
        <v>2.2000000000000002</v>
      </c>
      <c r="R426" s="299">
        <v>22.9</v>
      </c>
      <c r="S426" s="300">
        <v>62</v>
      </c>
      <c r="W426" s="309"/>
      <c r="X426" s="309"/>
      <c r="AE426" s="309"/>
      <c r="AF426" s="309"/>
      <c r="AG426" s="309"/>
      <c r="AH426" s="309"/>
      <c r="AI426" s="309"/>
      <c r="AJ426" s="309"/>
      <c r="AK426" s="309"/>
      <c r="AL426" s="309"/>
    </row>
    <row r="427" spans="2:38" ht="15" customHeight="1">
      <c r="B427" s="460"/>
      <c r="C427" s="458"/>
      <c r="D427" s="297" t="s">
        <v>517</v>
      </c>
      <c r="E427" s="298">
        <v>0</v>
      </c>
      <c r="F427" s="299">
        <v>1</v>
      </c>
      <c r="G427" s="299">
        <v>3</v>
      </c>
      <c r="H427" s="299">
        <v>4</v>
      </c>
      <c r="I427" s="299">
        <v>27</v>
      </c>
      <c r="J427" s="299">
        <v>11</v>
      </c>
      <c r="K427" s="299">
        <v>15</v>
      </c>
      <c r="L427" s="299">
        <v>0.06</v>
      </c>
      <c r="M427" s="299">
        <v>1.88</v>
      </c>
      <c r="N427" s="299">
        <v>1.94</v>
      </c>
      <c r="O427" s="299"/>
      <c r="P427" s="299" t="s">
        <v>506</v>
      </c>
      <c r="Q427" s="299">
        <v>1.3</v>
      </c>
      <c r="R427" s="299">
        <v>23.7</v>
      </c>
      <c r="S427" s="300">
        <v>61</v>
      </c>
      <c r="W427" s="309"/>
      <c r="X427" s="309"/>
      <c r="AE427" s="309"/>
      <c r="AF427" s="309"/>
      <c r="AG427" s="309"/>
      <c r="AH427" s="309"/>
      <c r="AI427" s="309"/>
      <c r="AJ427" s="309"/>
      <c r="AK427" s="309"/>
      <c r="AL427" s="309"/>
    </row>
    <row r="428" spans="2:38" ht="15" customHeight="1">
      <c r="B428" s="460"/>
      <c r="C428" s="458"/>
      <c r="D428" s="297" t="s">
        <v>519</v>
      </c>
      <c r="E428" s="298">
        <v>0</v>
      </c>
      <c r="F428" s="299">
        <v>1</v>
      </c>
      <c r="G428" s="299">
        <v>3</v>
      </c>
      <c r="H428" s="299">
        <v>4</v>
      </c>
      <c r="I428" s="299">
        <v>27</v>
      </c>
      <c r="J428" s="299">
        <v>20</v>
      </c>
      <c r="K428" s="299">
        <v>9</v>
      </c>
      <c r="L428" s="299">
        <v>7.0000000000000007E-2</v>
      </c>
      <c r="M428" s="299">
        <v>1.88</v>
      </c>
      <c r="N428" s="299">
        <v>1.95</v>
      </c>
      <c r="O428" s="299"/>
      <c r="P428" s="299" t="s">
        <v>498</v>
      </c>
      <c r="Q428" s="299">
        <v>1.2</v>
      </c>
      <c r="R428" s="299">
        <v>23.9</v>
      </c>
      <c r="S428" s="300">
        <v>61</v>
      </c>
      <c r="W428" s="309"/>
      <c r="X428" s="309"/>
      <c r="AE428" s="309"/>
      <c r="AF428" s="309"/>
      <c r="AG428" s="309"/>
      <c r="AH428" s="309"/>
      <c r="AI428" s="309"/>
      <c r="AJ428" s="309"/>
      <c r="AK428" s="309"/>
      <c r="AL428" s="309"/>
    </row>
    <row r="429" spans="2:38" ht="15" customHeight="1">
      <c r="B429" s="460"/>
      <c r="C429" s="458"/>
      <c r="D429" s="297" t="s">
        <v>520</v>
      </c>
      <c r="E429" s="298">
        <v>0</v>
      </c>
      <c r="F429" s="299">
        <v>1</v>
      </c>
      <c r="G429" s="299">
        <v>3</v>
      </c>
      <c r="H429" s="299">
        <v>4</v>
      </c>
      <c r="I429" s="299">
        <v>28</v>
      </c>
      <c r="J429" s="299">
        <v>13</v>
      </c>
      <c r="K429" s="299">
        <v>8</v>
      </c>
      <c r="L429" s="299">
        <v>0.1</v>
      </c>
      <c r="M429" s="299">
        <v>1.88</v>
      </c>
      <c r="N429" s="299">
        <v>1.98</v>
      </c>
      <c r="O429" s="299"/>
      <c r="P429" s="299" t="s">
        <v>530</v>
      </c>
      <c r="Q429" s="299">
        <v>1.4</v>
      </c>
      <c r="R429" s="299">
        <v>24</v>
      </c>
      <c r="S429" s="300">
        <v>60</v>
      </c>
      <c r="W429" s="309"/>
      <c r="X429" s="309"/>
      <c r="AE429" s="309"/>
      <c r="AF429" s="309"/>
      <c r="AG429" s="309"/>
      <c r="AH429" s="309"/>
      <c r="AI429" s="309"/>
      <c r="AJ429" s="309"/>
      <c r="AK429" s="309"/>
      <c r="AL429" s="309"/>
    </row>
    <row r="430" spans="2:38" ht="15" customHeight="1">
      <c r="B430" s="460"/>
      <c r="C430" s="458"/>
      <c r="D430" s="297" t="s">
        <v>521</v>
      </c>
      <c r="E430" s="298">
        <v>0</v>
      </c>
      <c r="F430" s="299">
        <v>0</v>
      </c>
      <c r="G430" s="299">
        <v>3</v>
      </c>
      <c r="H430" s="299">
        <v>3</v>
      </c>
      <c r="I430" s="299">
        <v>29</v>
      </c>
      <c r="J430" s="299">
        <v>12</v>
      </c>
      <c r="K430" s="299">
        <v>9</v>
      </c>
      <c r="L430" s="299">
        <v>7.0000000000000007E-2</v>
      </c>
      <c r="M430" s="299">
        <v>1.88</v>
      </c>
      <c r="N430" s="299">
        <v>1.95</v>
      </c>
      <c r="O430" s="299"/>
      <c r="P430" s="299" t="s">
        <v>265</v>
      </c>
      <c r="Q430" s="299">
        <v>0.9</v>
      </c>
      <c r="R430" s="299">
        <v>23.7</v>
      </c>
      <c r="S430" s="300">
        <v>60</v>
      </c>
      <c r="W430" s="309"/>
      <c r="X430" s="309"/>
      <c r="AE430" s="309"/>
      <c r="AF430" s="309"/>
      <c r="AG430" s="309"/>
      <c r="AH430" s="309"/>
      <c r="AI430" s="309"/>
      <c r="AJ430" s="309"/>
      <c r="AK430" s="309"/>
      <c r="AL430" s="309"/>
    </row>
    <row r="431" spans="2:38" ht="15" customHeight="1">
      <c r="B431" s="460"/>
      <c r="C431" s="458"/>
      <c r="D431" s="297" t="s">
        <v>522</v>
      </c>
      <c r="E431" s="298">
        <v>0</v>
      </c>
      <c r="F431" s="299">
        <v>1</v>
      </c>
      <c r="G431" s="299">
        <v>5</v>
      </c>
      <c r="H431" s="299">
        <v>6</v>
      </c>
      <c r="I431" s="299">
        <v>30</v>
      </c>
      <c r="J431" s="299">
        <v>15</v>
      </c>
      <c r="K431" s="299">
        <v>15</v>
      </c>
      <c r="L431" s="299">
        <v>0.15</v>
      </c>
      <c r="M431" s="299">
        <v>1.89</v>
      </c>
      <c r="N431" s="299">
        <v>2.04</v>
      </c>
      <c r="O431" s="299"/>
      <c r="P431" s="299" t="s">
        <v>506</v>
      </c>
      <c r="Q431" s="299">
        <v>1.5</v>
      </c>
      <c r="R431" s="299">
        <v>24</v>
      </c>
      <c r="S431" s="300">
        <v>58</v>
      </c>
      <c r="W431" s="309"/>
      <c r="X431" s="309"/>
      <c r="AE431" s="309"/>
      <c r="AF431" s="309"/>
      <c r="AG431" s="309"/>
      <c r="AH431" s="309"/>
      <c r="AI431" s="309"/>
      <c r="AJ431" s="309"/>
      <c r="AK431" s="309"/>
      <c r="AL431" s="309"/>
    </row>
    <row r="432" spans="2:38" ht="15" customHeight="1">
      <c r="B432" s="460"/>
      <c r="C432" s="458"/>
      <c r="D432" s="297" t="s">
        <v>523</v>
      </c>
      <c r="E432" s="298">
        <v>0</v>
      </c>
      <c r="F432" s="299">
        <v>1</v>
      </c>
      <c r="G432" s="299">
        <v>7</v>
      </c>
      <c r="H432" s="299">
        <v>8</v>
      </c>
      <c r="I432" s="299">
        <v>30</v>
      </c>
      <c r="J432" s="299">
        <v>38</v>
      </c>
      <c r="K432" s="299">
        <v>25</v>
      </c>
      <c r="L432" s="299">
        <v>0.21</v>
      </c>
      <c r="M432" s="299">
        <v>1.9</v>
      </c>
      <c r="N432" s="299">
        <v>2.11</v>
      </c>
      <c r="O432" s="299"/>
      <c r="P432" s="299" t="s">
        <v>531</v>
      </c>
      <c r="Q432" s="299">
        <v>0.6</v>
      </c>
      <c r="R432" s="299">
        <v>23.6</v>
      </c>
      <c r="S432" s="300">
        <v>60</v>
      </c>
      <c r="W432" s="309"/>
      <c r="X432" s="309"/>
      <c r="AE432" s="309"/>
      <c r="AF432" s="309"/>
      <c r="AG432" s="309"/>
      <c r="AH432" s="309"/>
      <c r="AI432" s="309"/>
      <c r="AJ432" s="309"/>
      <c r="AK432" s="309"/>
      <c r="AL432" s="309"/>
    </row>
    <row r="433" spans="2:38" ht="15" customHeight="1">
      <c r="B433" s="460"/>
      <c r="C433" s="458"/>
      <c r="D433" s="297" t="s">
        <v>524</v>
      </c>
      <c r="E433" s="298">
        <v>0</v>
      </c>
      <c r="F433" s="299">
        <v>1</v>
      </c>
      <c r="G433" s="299">
        <v>5</v>
      </c>
      <c r="H433" s="299">
        <v>6</v>
      </c>
      <c r="I433" s="299">
        <v>28</v>
      </c>
      <c r="J433" s="299">
        <v>25</v>
      </c>
      <c r="K433" s="299">
        <v>13</v>
      </c>
      <c r="L433" s="299">
        <v>0.13</v>
      </c>
      <c r="M433" s="299">
        <v>1.89</v>
      </c>
      <c r="N433" s="299">
        <v>2.02</v>
      </c>
      <c r="O433" s="299"/>
      <c r="P433" s="299" t="s">
        <v>530</v>
      </c>
      <c r="Q433" s="299">
        <v>1.9</v>
      </c>
      <c r="R433" s="299">
        <v>22.6</v>
      </c>
      <c r="S433" s="300">
        <v>67</v>
      </c>
      <c r="W433" s="309"/>
      <c r="X433" s="309"/>
      <c r="AE433" s="309"/>
      <c r="AF433" s="309"/>
      <c r="AG433" s="309"/>
      <c r="AH433" s="309"/>
      <c r="AI433" s="309"/>
      <c r="AJ433" s="309"/>
      <c r="AK433" s="309"/>
      <c r="AL433" s="309"/>
    </row>
    <row r="434" spans="2:38" ht="15" customHeight="1">
      <c r="B434" s="460"/>
      <c r="C434" s="458"/>
      <c r="D434" s="297" t="s">
        <v>525</v>
      </c>
      <c r="E434" s="298">
        <v>0</v>
      </c>
      <c r="F434" s="299">
        <v>1</v>
      </c>
      <c r="G434" s="299">
        <v>5</v>
      </c>
      <c r="H434" s="299">
        <v>6</v>
      </c>
      <c r="I434" s="299">
        <v>25</v>
      </c>
      <c r="J434" s="299">
        <v>21</v>
      </c>
      <c r="K434" s="299">
        <v>14</v>
      </c>
      <c r="L434" s="299">
        <v>0.1</v>
      </c>
      <c r="M434" s="299">
        <v>1.87</v>
      </c>
      <c r="N434" s="299">
        <v>1.97</v>
      </c>
      <c r="O434" s="299"/>
      <c r="P434" s="299" t="s">
        <v>530</v>
      </c>
      <c r="Q434" s="299">
        <v>1.5</v>
      </c>
      <c r="R434" s="299">
        <v>21.9</v>
      </c>
      <c r="S434" s="300">
        <v>71</v>
      </c>
      <c r="W434" s="309"/>
      <c r="X434" s="309"/>
      <c r="AE434" s="309"/>
      <c r="AF434" s="309"/>
      <c r="AG434" s="309"/>
      <c r="AH434" s="309"/>
      <c r="AI434" s="309"/>
      <c r="AJ434" s="309"/>
      <c r="AK434" s="309"/>
      <c r="AL434" s="309"/>
    </row>
    <row r="435" spans="2:38" ht="15" customHeight="1">
      <c r="B435" s="460"/>
      <c r="C435" s="458"/>
      <c r="D435" s="297" t="s">
        <v>526</v>
      </c>
      <c r="E435" s="298">
        <v>0</v>
      </c>
      <c r="F435" s="299">
        <v>4</v>
      </c>
      <c r="G435" s="299">
        <v>12</v>
      </c>
      <c r="H435" s="299">
        <v>16</v>
      </c>
      <c r="I435" s="299">
        <v>19</v>
      </c>
      <c r="J435" s="299">
        <v>91</v>
      </c>
      <c r="K435" s="299">
        <v>137</v>
      </c>
      <c r="L435" s="299">
        <v>7.0000000000000007E-2</v>
      </c>
      <c r="M435" s="299">
        <v>1.92</v>
      </c>
      <c r="N435" s="299">
        <v>1.99</v>
      </c>
      <c r="O435" s="299"/>
      <c r="P435" s="299" t="s">
        <v>530</v>
      </c>
      <c r="Q435" s="299">
        <v>0.8</v>
      </c>
      <c r="R435" s="299">
        <v>21.4</v>
      </c>
      <c r="S435" s="300">
        <v>72</v>
      </c>
      <c r="W435" s="309"/>
      <c r="X435" s="309"/>
      <c r="AE435" s="309"/>
      <c r="AF435" s="309"/>
      <c r="AG435" s="309"/>
      <c r="AH435" s="309"/>
      <c r="AI435" s="309"/>
      <c r="AJ435" s="309"/>
      <c r="AK435" s="309"/>
      <c r="AL435" s="309"/>
    </row>
    <row r="436" spans="2:38" ht="15" customHeight="1">
      <c r="B436" s="460"/>
      <c r="C436" s="458"/>
      <c r="D436" s="297" t="s">
        <v>527</v>
      </c>
      <c r="E436" s="298">
        <v>0</v>
      </c>
      <c r="F436" s="299">
        <v>1</v>
      </c>
      <c r="G436" s="299">
        <v>10</v>
      </c>
      <c r="H436" s="299">
        <v>11</v>
      </c>
      <c r="I436" s="299">
        <v>18</v>
      </c>
      <c r="J436" s="299">
        <v>106</v>
      </c>
      <c r="K436" s="299">
        <v>17</v>
      </c>
      <c r="L436" s="299">
        <v>0.16</v>
      </c>
      <c r="M436" s="299">
        <v>2.0299999999999998</v>
      </c>
      <c r="N436" s="299">
        <v>2.19</v>
      </c>
      <c r="O436" s="299"/>
      <c r="P436" s="299" t="s">
        <v>493</v>
      </c>
      <c r="Q436" s="299">
        <v>1.4</v>
      </c>
      <c r="R436" s="299">
        <v>21.1</v>
      </c>
      <c r="S436" s="300">
        <v>71</v>
      </c>
      <c r="W436" s="309"/>
      <c r="X436" s="309"/>
      <c r="AE436" s="309"/>
      <c r="AF436" s="309"/>
      <c r="AG436" s="309"/>
      <c r="AH436" s="309"/>
      <c r="AI436" s="309"/>
      <c r="AJ436" s="309"/>
      <c r="AK436" s="309"/>
      <c r="AL436" s="309"/>
    </row>
    <row r="437" spans="2:38" ht="15" customHeight="1">
      <c r="B437" s="460"/>
      <c r="C437" s="458"/>
      <c r="D437" s="297" t="s">
        <v>528</v>
      </c>
      <c r="E437" s="298">
        <v>0</v>
      </c>
      <c r="F437" s="299">
        <v>4</v>
      </c>
      <c r="G437" s="299">
        <v>14</v>
      </c>
      <c r="H437" s="299">
        <v>18</v>
      </c>
      <c r="I437" s="299">
        <v>13</v>
      </c>
      <c r="J437" s="299">
        <v>19</v>
      </c>
      <c r="K437" s="299">
        <v>6</v>
      </c>
      <c r="L437" s="299">
        <v>0.16</v>
      </c>
      <c r="M437" s="299">
        <v>1.96</v>
      </c>
      <c r="N437" s="299">
        <v>2.12</v>
      </c>
      <c r="O437" s="299"/>
      <c r="P437" s="299" t="s">
        <v>493</v>
      </c>
      <c r="Q437" s="299">
        <v>1.8</v>
      </c>
      <c r="R437" s="299">
        <v>20.7</v>
      </c>
      <c r="S437" s="300">
        <v>72</v>
      </c>
      <c r="W437" s="309"/>
      <c r="X437" s="309"/>
      <c r="AE437" s="309"/>
      <c r="AF437" s="309"/>
      <c r="AG437" s="309"/>
      <c r="AH437" s="309"/>
      <c r="AI437" s="309"/>
      <c r="AJ437" s="309"/>
      <c r="AK437" s="309"/>
      <c r="AL437" s="309"/>
    </row>
    <row r="438" spans="2:38" ht="15" customHeight="1">
      <c r="B438" s="460"/>
      <c r="C438" s="459"/>
      <c r="D438" s="297" t="s">
        <v>529</v>
      </c>
      <c r="E438" s="298">
        <v>0</v>
      </c>
      <c r="F438" s="299">
        <v>2</v>
      </c>
      <c r="G438" s="299">
        <v>9</v>
      </c>
      <c r="H438" s="299">
        <v>11</v>
      </c>
      <c r="I438" s="299">
        <v>14</v>
      </c>
      <c r="J438" s="299">
        <v>11</v>
      </c>
      <c r="K438" s="299">
        <v>10</v>
      </c>
      <c r="L438" s="299">
        <v>0.1</v>
      </c>
      <c r="M438" s="299">
        <v>2.06</v>
      </c>
      <c r="N438" s="299">
        <v>2.16</v>
      </c>
      <c r="O438" s="299"/>
      <c r="P438" s="299" t="s">
        <v>493</v>
      </c>
      <c r="Q438" s="299">
        <v>1.9</v>
      </c>
      <c r="R438" s="299">
        <v>20.8</v>
      </c>
      <c r="S438" s="300">
        <v>73</v>
      </c>
      <c r="W438" s="309"/>
      <c r="X438" s="309"/>
      <c r="AE438" s="309"/>
      <c r="AF438" s="309"/>
      <c r="AG438" s="309"/>
      <c r="AH438" s="309"/>
      <c r="AI438" s="309"/>
      <c r="AJ438" s="309"/>
      <c r="AK438" s="309"/>
      <c r="AL438" s="309"/>
    </row>
    <row r="439" spans="2:38" ht="15" customHeight="1">
      <c r="B439" s="460"/>
      <c r="C439" s="457">
        <v>42575</v>
      </c>
      <c r="D439" s="297" t="s">
        <v>492</v>
      </c>
      <c r="E439" s="298">
        <v>1</v>
      </c>
      <c r="F439" s="299">
        <v>0</v>
      </c>
      <c r="G439" s="299">
        <v>7</v>
      </c>
      <c r="H439" s="299">
        <v>7</v>
      </c>
      <c r="I439" s="299">
        <v>15</v>
      </c>
      <c r="J439" s="299">
        <v>15</v>
      </c>
      <c r="K439" s="299">
        <v>5</v>
      </c>
      <c r="L439" s="299">
        <v>0.09</v>
      </c>
      <c r="M439" s="299">
        <v>2.0099999999999998</v>
      </c>
      <c r="N439" s="299">
        <v>2.1</v>
      </c>
      <c r="O439" s="299"/>
      <c r="P439" s="299" t="s">
        <v>498</v>
      </c>
      <c r="Q439" s="299">
        <v>1.2</v>
      </c>
      <c r="R439" s="299">
        <v>20.2</v>
      </c>
      <c r="S439" s="300">
        <v>73</v>
      </c>
      <c r="W439" s="309"/>
      <c r="X439" s="309"/>
      <c r="AE439" s="309"/>
      <c r="AF439" s="309"/>
      <c r="AG439" s="309"/>
      <c r="AH439" s="309"/>
      <c r="AI439" s="309"/>
      <c r="AJ439" s="309"/>
      <c r="AK439" s="309"/>
      <c r="AL439" s="309"/>
    </row>
    <row r="440" spans="2:38" ht="15" customHeight="1">
      <c r="B440" s="460"/>
      <c r="C440" s="458"/>
      <c r="D440" s="297" t="s">
        <v>495</v>
      </c>
      <c r="E440" s="298">
        <v>0</v>
      </c>
      <c r="F440" s="299">
        <v>0</v>
      </c>
      <c r="G440" s="299">
        <v>7</v>
      </c>
      <c r="H440" s="299">
        <v>7</v>
      </c>
      <c r="I440" s="299">
        <v>12</v>
      </c>
      <c r="J440" s="299">
        <v>19</v>
      </c>
      <c r="K440" s="299">
        <v>6</v>
      </c>
      <c r="L440" s="299">
        <v>0.08</v>
      </c>
      <c r="M440" s="299">
        <v>2.12</v>
      </c>
      <c r="N440" s="299">
        <v>2.2000000000000002</v>
      </c>
      <c r="O440" s="299"/>
      <c r="P440" s="299" t="s">
        <v>498</v>
      </c>
      <c r="Q440" s="299">
        <v>1.5</v>
      </c>
      <c r="R440" s="299">
        <v>18.399999999999999</v>
      </c>
      <c r="S440" s="300">
        <v>75</v>
      </c>
      <c r="W440" s="309"/>
      <c r="X440" s="309"/>
      <c r="AE440" s="309"/>
      <c r="AF440" s="309"/>
      <c r="AG440" s="309"/>
      <c r="AH440" s="309"/>
      <c r="AI440" s="309"/>
      <c r="AJ440" s="309"/>
      <c r="AK440" s="309"/>
      <c r="AL440" s="309"/>
    </row>
    <row r="441" spans="2:38" ht="15" customHeight="1">
      <c r="B441" s="460"/>
      <c r="C441" s="458"/>
      <c r="D441" s="297" t="s">
        <v>497</v>
      </c>
      <c r="E441" s="298">
        <v>0</v>
      </c>
      <c r="F441" s="299">
        <v>0</v>
      </c>
      <c r="G441" s="299">
        <v>6</v>
      </c>
      <c r="H441" s="299">
        <v>6</v>
      </c>
      <c r="I441" s="299">
        <v>11</v>
      </c>
      <c r="J441" s="299">
        <v>13</v>
      </c>
      <c r="K441" s="299">
        <v>11</v>
      </c>
      <c r="L441" s="299">
        <v>0.09</v>
      </c>
      <c r="M441" s="299">
        <v>2.15</v>
      </c>
      <c r="N441" s="299">
        <v>2.2400000000000002</v>
      </c>
      <c r="O441" s="299"/>
      <c r="P441" s="299" t="s">
        <v>498</v>
      </c>
      <c r="Q441" s="299">
        <v>0.9</v>
      </c>
      <c r="R441" s="299">
        <v>18.399999999999999</v>
      </c>
      <c r="S441" s="300">
        <v>78</v>
      </c>
      <c r="W441" s="309"/>
      <c r="X441" s="309"/>
      <c r="AE441" s="309"/>
      <c r="AF441" s="309"/>
      <c r="AG441" s="309"/>
      <c r="AH441" s="309"/>
      <c r="AI441" s="309"/>
      <c r="AJ441" s="309"/>
      <c r="AK441" s="309"/>
      <c r="AL441" s="309"/>
    </row>
    <row r="442" spans="2:38" ht="15" customHeight="1">
      <c r="B442" s="460"/>
      <c r="C442" s="458"/>
      <c r="D442" s="297" t="s">
        <v>500</v>
      </c>
      <c r="E442" s="298">
        <v>0</v>
      </c>
      <c r="F442" s="299">
        <v>1</v>
      </c>
      <c r="G442" s="299">
        <v>6</v>
      </c>
      <c r="H442" s="299">
        <v>7</v>
      </c>
      <c r="I442" s="299">
        <v>7</v>
      </c>
      <c r="J442" s="299">
        <v>14</v>
      </c>
      <c r="K442" s="299">
        <v>11</v>
      </c>
      <c r="L442" s="299">
        <v>0.08</v>
      </c>
      <c r="M442" s="299">
        <v>2.27</v>
      </c>
      <c r="N442" s="299">
        <v>2.35</v>
      </c>
      <c r="O442" s="299"/>
      <c r="P442" s="299" t="s">
        <v>498</v>
      </c>
      <c r="Q442" s="299">
        <v>1.4</v>
      </c>
      <c r="R442" s="299">
        <v>17.8</v>
      </c>
      <c r="S442" s="300">
        <v>77</v>
      </c>
      <c r="W442" s="309"/>
      <c r="X442" s="309"/>
      <c r="AE442" s="309"/>
      <c r="AF442" s="309"/>
      <c r="AG442" s="309"/>
      <c r="AH442" s="309"/>
      <c r="AI442" s="309"/>
      <c r="AJ442" s="309"/>
      <c r="AK442" s="309"/>
      <c r="AL442" s="309"/>
    </row>
    <row r="443" spans="2:38" ht="15" customHeight="1">
      <c r="B443" s="460"/>
      <c r="C443" s="458"/>
      <c r="D443" s="297" t="s">
        <v>503</v>
      </c>
      <c r="E443" s="298">
        <v>0</v>
      </c>
      <c r="F443" s="299">
        <v>1</v>
      </c>
      <c r="G443" s="299">
        <v>5</v>
      </c>
      <c r="H443" s="299">
        <v>6</v>
      </c>
      <c r="I443" s="299">
        <v>7</v>
      </c>
      <c r="J443" s="299">
        <v>12</v>
      </c>
      <c r="K443" s="299">
        <v>6</v>
      </c>
      <c r="L443" s="299">
        <v>0.09</v>
      </c>
      <c r="M443" s="299">
        <v>2.4700000000000002</v>
      </c>
      <c r="N443" s="299">
        <v>2.56</v>
      </c>
      <c r="O443" s="299"/>
      <c r="P443" s="299" t="s">
        <v>498</v>
      </c>
      <c r="Q443" s="299">
        <v>1.4</v>
      </c>
      <c r="R443" s="299">
        <v>17</v>
      </c>
      <c r="S443" s="300">
        <v>77</v>
      </c>
      <c r="W443" s="309"/>
      <c r="X443" s="309"/>
      <c r="AE443" s="309"/>
      <c r="AF443" s="309"/>
      <c r="AG443" s="309"/>
      <c r="AH443" s="309"/>
      <c r="AI443" s="309"/>
      <c r="AJ443" s="309"/>
      <c r="AK443" s="309"/>
      <c r="AL443" s="309"/>
    </row>
    <row r="444" spans="2:38" ht="15" customHeight="1">
      <c r="B444" s="460"/>
      <c r="C444" s="458"/>
      <c r="D444" s="297" t="s">
        <v>505</v>
      </c>
      <c r="E444" s="298">
        <v>0</v>
      </c>
      <c r="F444" s="299">
        <v>1</v>
      </c>
      <c r="G444" s="299">
        <v>6</v>
      </c>
      <c r="H444" s="299">
        <v>7</v>
      </c>
      <c r="I444" s="299">
        <v>8</v>
      </c>
      <c r="J444" s="299">
        <v>27</v>
      </c>
      <c r="K444" s="299">
        <v>15</v>
      </c>
      <c r="L444" s="299">
        <v>0.09</v>
      </c>
      <c r="M444" s="299">
        <v>2.31</v>
      </c>
      <c r="N444" s="299">
        <v>2.4</v>
      </c>
      <c r="O444" s="299"/>
      <c r="P444" s="299" t="s">
        <v>498</v>
      </c>
      <c r="Q444" s="299">
        <v>2.1</v>
      </c>
      <c r="R444" s="299">
        <v>18.100000000000001</v>
      </c>
      <c r="S444" s="300">
        <v>76</v>
      </c>
      <c r="W444" s="309"/>
      <c r="X444" s="309"/>
      <c r="AE444" s="309"/>
      <c r="AF444" s="309"/>
      <c r="AG444" s="309"/>
      <c r="AH444" s="309"/>
      <c r="AI444" s="309"/>
      <c r="AJ444" s="309"/>
      <c r="AK444" s="309"/>
      <c r="AL444" s="309"/>
    </row>
    <row r="445" spans="2:38" ht="15" customHeight="1">
      <c r="B445" s="460"/>
      <c r="C445" s="458"/>
      <c r="D445" s="297" t="s">
        <v>508</v>
      </c>
      <c r="E445" s="298">
        <v>0</v>
      </c>
      <c r="F445" s="299">
        <v>1</v>
      </c>
      <c r="G445" s="299">
        <v>4</v>
      </c>
      <c r="H445" s="299">
        <v>5</v>
      </c>
      <c r="I445" s="299">
        <v>7</v>
      </c>
      <c r="J445" s="299">
        <v>20</v>
      </c>
      <c r="K445" s="299">
        <v>11</v>
      </c>
      <c r="L445" s="299">
        <v>7.0000000000000007E-2</v>
      </c>
      <c r="M445" s="299">
        <v>2.15</v>
      </c>
      <c r="N445" s="299">
        <v>2.2200000000000002</v>
      </c>
      <c r="O445" s="299"/>
      <c r="P445" s="299" t="s">
        <v>493</v>
      </c>
      <c r="Q445" s="299">
        <v>2.5</v>
      </c>
      <c r="R445" s="299">
        <v>19.399999999999999</v>
      </c>
      <c r="S445" s="300">
        <v>75</v>
      </c>
      <c r="W445" s="309"/>
      <c r="X445" s="309"/>
      <c r="AE445" s="309"/>
      <c r="AF445" s="309"/>
      <c r="AG445" s="309"/>
      <c r="AH445" s="309"/>
      <c r="AI445" s="309"/>
      <c r="AJ445" s="309"/>
      <c r="AK445" s="309"/>
      <c r="AL445" s="309"/>
    </row>
    <row r="446" spans="2:38" ht="15" customHeight="1">
      <c r="B446" s="460"/>
      <c r="C446" s="458"/>
      <c r="D446" s="297" t="s">
        <v>510</v>
      </c>
      <c r="E446" s="298">
        <v>0</v>
      </c>
      <c r="F446" s="299">
        <v>2</v>
      </c>
      <c r="G446" s="299">
        <v>4</v>
      </c>
      <c r="H446" s="299">
        <v>6</v>
      </c>
      <c r="I446" s="299">
        <v>9</v>
      </c>
      <c r="J446" s="299">
        <v>12</v>
      </c>
      <c r="K446" s="299">
        <v>4</v>
      </c>
      <c r="L446" s="299">
        <v>7.0000000000000007E-2</v>
      </c>
      <c r="M446" s="299">
        <v>2.09</v>
      </c>
      <c r="N446" s="299">
        <v>2.16</v>
      </c>
      <c r="O446" s="299"/>
      <c r="P446" s="299" t="s">
        <v>506</v>
      </c>
      <c r="Q446" s="299">
        <v>2.5</v>
      </c>
      <c r="R446" s="299">
        <v>21</v>
      </c>
      <c r="S446" s="300">
        <v>69</v>
      </c>
      <c r="W446" s="309"/>
      <c r="X446" s="309"/>
      <c r="AE446" s="309"/>
      <c r="AF446" s="309"/>
      <c r="AG446" s="309"/>
      <c r="AH446" s="309"/>
      <c r="AI446" s="309"/>
      <c r="AJ446" s="309"/>
      <c r="AK446" s="309"/>
      <c r="AL446" s="309"/>
    </row>
    <row r="447" spans="2:38" ht="15" customHeight="1">
      <c r="B447" s="460"/>
      <c r="C447" s="458"/>
      <c r="D447" s="297" t="s">
        <v>511</v>
      </c>
      <c r="E447" s="298">
        <v>0</v>
      </c>
      <c r="F447" s="299">
        <v>1</v>
      </c>
      <c r="G447" s="299">
        <v>4</v>
      </c>
      <c r="H447" s="299">
        <v>5</v>
      </c>
      <c r="I447" s="299">
        <v>14</v>
      </c>
      <c r="J447" s="299">
        <v>18</v>
      </c>
      <c r="K447" s="299">
        <v>9</v>
      </c>
      <c r="L447" s="299">
        <v>0.06</v>
      </c>
      <c r="M447" s="299">
        <v>2.02</v>
      </c>
      <c r="N447" s="299">
        <v>2.08</v>
      </c>
      <c r="O447" s="299"/>
      <c r="P447" s="299" t="s">
        <v>506</v>
      </c>
      <c r="Q447" s="299">
        <v>1.7</v>
      </c>
      <c r="R447" s="299">
        <v>22.9</v>
      </c>
      <c r="S447" s="300">
        <v>63</v>
      </c>
      <c r="W447" s="309"/>
      <c r="X447" s="309"/>
      <c r="AE447" s="309"/>
      <c r="AF447" s="309"/>
      <c r="AG447" s="309"/>
      <c r="AH447" s="309"/>
      <c r="AI447" s="309"/>
      <c r="AJ447" s="309"/>
      <c r="AK447" s="309"/>
      <c r="AL447" s="309"/>
    </row>
    <row r="448" spans="2:38" ht="15" customHeight="1" thickBot="1">
      <c r="B448" s="460"/>
      <c r="C448" s="458"/>
      <c r="D448" s="310" t="s">
        <v>512</v>
      </c>
      <c r="E448" s="311">
        <v>0</v>
      </c>
      <c r="F448" s="304">
        <v>1</v>
      </c>
      <c r="G448" s="304">
        <v>3</v>
      </c>
      <c r="H448" s="304">
        <v>4</v>
      </c>
      <c r="I448" s="304">
        <v>21</v>
      </c>
      <c r="J448" s="304">
        <v>9</v>
      </c>
      <c r="K448" s="304">
        <v>10</v>
      </c>
      <c r="L448" s="304">
        <v>0.06</v>
      </c>
      <c r="M448" s="304">
        <v>1.92</v>
      </c>
      <c r="N448" s="304">
        <v>1.98</v>
      </c>
      <c r="O448" s="304"/>
      <c r="P448" s="304" t="s">
        <v>506</v>
      </c>
      <c r="Q448" s="304">
        <v>2.2000000000000002</v>
      </c>
      <c r="R448" s="304">
        <v>24.5</v>
      </c>
      <c r="S448" s="305">
        <v>59</v>
      </c>
      <c r="W448" s="309"/>
      <c r="X448" s="309"/>
      <c r="AE448" s="309"/>
      <c r="AF448" s="309"/>
      <c r="AG448" s="309"/>
      <c r="AH448" s="309"/>
      <c r="AI448" s="309"/>
      <c r="AJ448" s="309"/>
      <c r="AK448" s="309"/>
      <c r="AL448" s="309"/>
    </row>
    <row r="449" spans="2:38" ht="15" customHeight="1">
      <c r="B449" s="460"/>
      <c r="C449" s="458"/>
      <c r="D449" s="293" t="s">
        <v>514</v>
      </c>
      <c r="E449" s="294">
        <v>0</v>
      </c>
      <c r="F449" s="295">
        <v>1</v>
      </c>
      <c r="G449" s="295">
        <v>4</v>
      </c>
      <c r="H449" s="295">
        <v>5</v>
      </c>
      <c r="I449" s="295">
        <v>26</v>
      </c>
      <c r="J449" s="295">
        <v>16</v>
      </c>
      <c r="K449" s="295">
        <v>13</v>
      </c>
      <c r="L449" s="295">
        <v>0.06</v>
      </c>
      <c r="M449" s="295">
        <v>1.89</v>
      </c>
      <c r="N449" s="295">
        <v>1.95</v>
      </c>
      <c r="O449" s="295"/>
      <c r="P449" s="295" t="s">
        <v>493</v>
      </c>
      <c r="Q449" s="295">
        <v>1.1000000000000001</v>
      </c>
      <c r="R449" s="295">
        <v>25.6</v>
      </c>
      <c r="S449" s="296">
        <v>56</v>
      </c>
      <c r="W449" s="309"/>
      <c r="X449" s="309"/>
      <c r="AE449" s="309"/>
      <c r="AF449" s="309"/>
      <c r="AG449" s="309"/>
      <c r="AH449" s="309"/>
      <c r="AI449" s="309"/>
      <c r="AJ449" s="309"/>
      <c r="AK449" s="309"/>
      <c r="AL449" s="309"/>
    </row>
    <row r="450" spans="2:38" ht="15" customHeight="1">
      <c r="B450" s="460"/>
      <c r="C450" s="458"/>
      <c r="D450" s="297" t="s">
        <v>516</v>
      </c>
      <c r="E450" s="298">
        <v>0</v>
      </c>
      <c r="F450" s="299">
        <v>1</v>
      </c>
      <c r="G450" s="299">
        <v>4</v>
      </c>
      <c r="H450" s="299">
        <v>5</v>
      </c>
      <c r="I450" s="299">
        <v>28</v>
      </c>
      <c r="J450" s="299">
        <v>19</v>
      </c>
      <c r="K450" s="299">
        <v>9</v>
      </c>
      <c r="L450" s="299">
        <v>0.08</v>
      </c>
      <c r="M450" s="299">
        <v>1.88</v>
      </c>
      <c r="N450" s="299">
        <v>1.96</v>
      </c>
      <c r="O450" s="299"/>
      <c r="P450" s="299" t="s">
        <v>535</v>
      </c>
      <c r="Q450" s="299">
        <v>1.3</v>
      </c>
      <c r="R450" s="299">
        <v>25.8</v>
      </c>
      <c r="S450" s="300">
        <v>54</v>
      </c>
      <c r="W450" s="309"/>
      <c r="X450" s="309"/>
      <c r="AE450" s="309"/>
      <c r="AF450" s="309"/>
      <c r="AG450" s="309"/>
      <c r="AH450" s="309"/>
      <c r="AI450" s="309"/>
      <c r="AJ450" s="309"/>
      <c r="AK450" s="309"/>
      <c r="AL450" s="309"/>
    </row>
    <row r="451" spans="2:38" ht="15" customHeight="1">
      <c r="B451" s="460"/>
      <c r="C451" s="458"/>
      <c r="D451" s="297" t="s">
        <v>517</v>
      </c>
      <c r="E451" s="298">
        <v>0</v>
      </c>
      <c r="F451" s="299">
        <v>1</v>
      </c>
      <c r="G451" s="299">
        <v>4</v>
      </c>
      <c r="H451" s="299">
        <v>5</v>
      </c>
      <c r="I451" s="299">
        <v>27</v>
      </c>
      <c r="J451" s="299">
        <v>17</v>
      </c>
      <c r="K451" s="299">
        <v>7</v>
      </c>
      <c r="L451" s="299">
        <v>7.0000000000000007E-2</v>
      </c>
      <c r="M451" s="299">
        <v>1.87</v>
      </c>
      <c r="N451" s="299">
        <v>1.94</v>
      </c>
      <c r="O451" s="299"/>
      <c r="P451" s="299" t="s">
        <v>518</v>
      </c>
      <c r="Q451" s="299">
        <v>1.3</v>
      </c>
      <c r="R451" s="299">
        <v>27.4</v>
      </c>
      <c r="S451" s="300">
        <v>57</v>
      </c>
      <c r="W451" s="309"/>
      <c r="X451" s="309"/>
      <c r="AE451" s="309"/>
      <c r="AF451" s="309"/>
      <c r="AG451" s="309"/>
      <c r="AH451" s="309"/>
      <c r="AI451" s="309"/>
      <c r="AJ451" s="309"/>
      <c r="AK451" s="309"/>
      <c r="AL451" s="309"/>
    </row>
    <row r="452" spans="2:38" ht="15" customHeight="1">
      <c r="B452" s="460"/>
      <c r="C452" s="458"/>
      <c r="D452" s="297" t="s">
        <v>519</v>
      </c>
      <c r="E452" s="298">
        <v>0</v>
      </c>
      <c r="F452" s="299">
        <v>1</v>
      </c>
      <c r="G452" s="299">
        <v>3</v>
      </c>
      <c r="H452" s="299">
        <v>4</v>
      </c>
      <c r="I452" s="299">
        <v>33</v>
      </c>
      <c r="J452" s="299">
        <v>13</v>
      </c>
      <c r="K452" s="299">
        <v>10</v>
      </c>
      <c r="L452" s="299">
        <v>0.06</v>
      </c>
      <c r="M452" s="299">
        <v>1.85</v>
      </c>
      <c r="N452" s="299">
        <v>1.91</v>
      </c>
      <c r="O452" s="299"/>
      <c r="P452" s="299" t="s">
        <v>538</v>
      </c>
      <c r="Q452" s="299">
        <v>2.5</v>
      </c>
      <c r="R452" s="299">
        <v>28.2</v>
      </c>
      <c r="S452" s="300">
        <v>47</v>
      </c>
      <c r="W452" s="309"/>
      <c r="X452" s="309"/>
      <c r="AE452" s="309"/>
      <c r="AF452" s="309"/>
      <c r="AG452" s="309"/>
      <c r="AH452" s="309"/>
      <c r="AI452" s="309"/>
      <c r="AJ452" s="309"/>
      <c r="AK452" s="309"/>
      <c r="AL452" s="309"/>
    </row>
    <row r="453" spans="2:38" ht="15" customHeight="1">
      <c r="B453" s="460"/>
      <c r="C453" s="458"/>
      <c r="D453" s="297" t="s">
        <v>520</v>
      </c>
      <c r="E453" s="298">
        <v>0</v>
      </c>
      <c r="F453" s="299">
        <v>0</v>
      </c>
      <c r="G453" s="299">
        <v>4</v>
      </c>
      <c r="H453" s="299">
        <v>4</v>
      </c>
      <c r="I453" s="299">
        <v>32</v>
      </c>
      <c r="J453" s="299">
        <v>13</v>
      </c>
      <c r="K453" s="299">
        <v>7</v>
      </c>
      <c r="L453" s="299">
        <v>0.05</v>
      </c>
      <c r="M453" s="299">
        <v>1.85</v>
      </c>
      <c r="N453" s="299">
        <v>1.9</v>
      </c>
      <c r="O453" s="299"/>
      <c r="P453" s="299" t="s">
        <v>530</v>
      </c>
      <c r="Q453" s="299">
        <v>2.7</v>
      </c>
      <c r="R453" s="299">
        <v>26.4</v>
      </c>
      <c r="S453" s="300">
        <v>52</v>
      </c>
      <c r="W453" s="309"/>
      <c r="X453" s="309"/>
      <c r="AE453" s="309"/>
      <c r="AF453" s="309"/>
      <c r="AG453" s="309"/>
      <c r="AH453" s="309"/>
      <c r="AI453" s="309"/>
      <c r="AJ453" s="309"/>
      <c r="AK453" s="309"/>
      <c r="AL453" s="309"/>
    </row>
    <row r="454" spans="2:38" ht="15" customHeight="1">
      <c r="B454" s="460"/>
      <c r="C454" s="458"/>
      <c r="D454" s="297" t="s">
        <v>521</v>
      </c>
      <c r="E454" s="298">
        <v>0</v>
      </c>
      <c r="F454" s="299">
        <v>0</v>
      </c>
      <c r="G454" s="299">
        <v>4</v>
      </c>
      <c r="H454" s="299">
        <v>4</v>
      </c>
      <c r="I454" s="299">
        <v>30</v>
      </c>
      <c r="J454" s="299">
        <v>15</v>
      </c>
      <c r="K454" s="299">
        <v>12</v>
      </c>
      <c r="L454" s="299">
        <v>0.06</v>
      </c>
      <c r="M454" s="299">
        <v>1.84</v>
      </c>
      <c r="N454" s="299">
        <v>1.9</v>
      </c>
      <c r="O454" s="299"/>
      <c r="P454" s="299" t="s">
        <v>538</v>
      </c>
      <c r="Q454" s="299">
        <v>3.1</v>
      </c>
      <c r="R454" s="299">
        <v>26.4</v>
      </c>
      <c r="S454" s="300">
        <v>61</v>
      </c>
      <c r="W454" s="309"/>
      <c r="X454" s="309"/>
      <c r="AE454" s="309"/>
      <c r="AF454" s="309"/>
      <c r="AG454" s="309"/>
      <c r="AH454" s="309"/>
      <c r="AI454" s="309"/>
      <c r="AJ454" s="309"/>
      <c r="AK454" s="309"/>
      <c r="AL454" s="309"/>
    </row>
    <row r="455" spans="2:38" ht="15" customHeight="1">
      <c r="B455" s="460"/>
      <c r="C455" s="458"/>
      <c r="D455" s="297" t="s">
        <v>522</v>
      </c>
      <c r="E455" s="298">
        <v>1</v>
      </c>
      <c r="F455" s="299">
        <v>0</v>
      </c>
      <c r="G455" s="299">
        <v>5</v>
      </c>
      <c r="H455" s="299">
        <v>5</v>
      </c>
      <c r="I455" s="299">
        <v>29</v>
      </c>
      <c r="J455" s="299">
        <v>18</v>
      </c>
      <c r="K455" s="299">
        <v>12</v>
      </c>
      <c r="L455" s="299">
        <v>0.06</v>
      </c>
      <c r="M455" s="299">
        <v>1.84</v>
      </c>
      <c r="N455" s="299">
        <v>1.9</v>
      </c>
      <c r="O455" s="299"/>
      <c r="P455" s="299" t="s">
        <v>530</v>
      </c>
      <c r="Q455" s="299">
        <v>3.6</v>
      </c>
      <c r="R455" s="299">
        <v>25.5</v>
      </c>
      <c r="S455" s="300">
        <v>62</v>
      </c>
      <c r="W455" s="309"/>
      <c r="X455" s="309"/>
      <c r="AE455" s="309"/>
      <c r="AF455" s="309"/>
      <c r="AG455" s="309"/>
      <c r="AH455" s="309"/>
      <c r="AI455" s="309"/>
      <c r="AJ455" s="309"/>
      <c r="AK455" s="309"/>
      <c r="AL455" s="309"/>
    </row>
    <row r="456" spans="2:38" ht="15" customHeight="1">
      <c r="B456" s="460"/>
      <c r="C456" s="458"/>
      <c r="D456" s="297" t="s">
        <v>523</v>
      </c>
      <c r="E456" s="298">
        <v>0</v>
      </c>
      <c r="F456" s="299">
        <v>0</v>
      </c>
      <c r="G456" s="299">
        <v>5</v>
      </c>
      <c r="H456" s="299">
        <v>5</v>
      </c>
      <c r="I456" s="299">
        <v>24</v>
      </c>
      <c r="J456" s="299">
        <v>14</v>
      </c>
      <c r="K456" s="299">
        <v>7</v>
      </c>
      <c r="L456" s="299">
        <v>0.06</v>
      </c>
      <c r="M456" s="299">
        <v>1.84</v>
      </c>
      <c r="N456" s="299">
        <v>1.9</v>
      </c>
      <c r="O456" s="299"/>
      <c r="P456" s="299" t="s">
        <v>530</v>
      </c>
      <c r="Q456" s="299">
        <v>2.9</v>
      </c>
      <c r="R456" s="299">
        <v>24</v>
      </c>
      <c r="S456" s="300">
        <v>67</v>
      </c>
      <c r="W456" s="309"/>
      <c r="X456" s="309"/>
      <c r="AE456" s="309"/>
      <c r="AF456" s="309"/>
      <c r="AG456" s="309"/>
      <c r="AH456" s="309"/>
      <c r="AI456" s="309"/>
      <c r="AJ456" s="309"/>
      <c r="AK456" s="309"/>
      <c r="AL456" s="309"/>
    </row>
    <row r="457" spans="2:38" ht="15" customHeight="1">
      <c r="B457" s="460"/>
      <c r="C457" s="458"/>
      <c r="D457" s="297" t="s">
        <v>524</v>
      </c>
      <c r="E457" s="298">
        <v>0</v>
      </c>
      <c r="F457" s="299">
        <v>0</v>
      </c>
      <c r="G457" s="299">
        <v>5</v>
      </c>
      <c r="H457" s="299">
        <v>5</v>
      </c>
      <c r="I457" s="299">
        <v>21</v>
      </c>
      <c r="J457" s="299">
        <v>10</v>
      </c>
      <c r="K457" s="299">
        <v>2</v>
      </c>
      <c r="L457" s="299">
        <v>0.06</v>
      </c>
      <c r="M457" s="299">
        <v>1.85</v>
      </c>
      <c r="N457" s="299">
        <v>1.91</v>
      </c>
      <c r="O457" s="299"/>
      <c r="P457" s="299" t="s">
        <v>534</v>
      </c>
      <c r="Q457" s="299">
        <v>1.9</v>
      </c>
      <c r="R457" s="299">
        <v>23</v>
      </c>
      <c r="S457" s="300">
        <v>70</v>
      </c>
      <c r="W457" s="309"/>
      <c r="X457" s="309"/>
      <c r="AE457" s="309"/>
      <c r="AF457" s="309"/>
      <c r="AG457" s="309"/>
      <c r="AH457" s="309"/>
      <c r="AI457" s="309"/>
      <c r="AJ457" s="309"/>
      <c r="AK457" s="309"/>
      <c r="AL457" s="309"/>
    </row>
    <row r="458" spans="2:38" ht="15" customHeight="1">
      <c r="B458" s="460"/>
      <c r="C458" s="458"/>
      <c r="D458" s="297" t="s">
        <v>525</v>
      </c>
      <c r="E458" s="298">
        <v>0</v>
      </c>
      <c r="F458" s="299">
        <v>0</v>
      </c>
      <c r="G458" s="299">
        <v>6</v>
      </c>
      <c r="H458" s="299">
        <v>6</v>
      </c>
      <c r="I458" s="299">
        <v>21</v>
      </c>
      <c r="J458" s="299">
        <v>19</v>
      </c>
      <c r="K458" s="299">
        <v>2</v>
      </c>
      <c r="L458" s="299">
        <v>0.05</v>
      </c>
      <c r="M458" s="299">
        <v>1.84</v>
      </c>
      <c r="N458" s="299">
        <v>1.89</v>
      </c>
      <c r="O458" s="299"/>
      <c r="P458" s="299" t="s">
        <v>534</v>
      </c>
      <c r="Q458" s="299">
        <v>1.3</v>
      </c>
      <c r="R458" s="299">
        <v>22.4</v>
      </c>
      <c r="S458" s="300">
        <v>70</v>
      </c>
      <c r="W458" s="309"/>
      <c r="X458" s="309"/>
      <c r="AE458" s="309"/>
      <c r="AF458" s="309"/>
      <c r="AG458" s="309"/>
      <c r="AH458" s="309"/>
      <c r="AI458" s="309"/>
      <c r="AJ458" s="309"/>
      <c r="AK458" s="309"/>
      <c r="AL458" s="309"/>
    </row>
    <row r="459" spans="2:38" ht="15" customHeight="1">
      <c r="B459" s="460"/>
      <c r="C459" s="458"/>
      <c r="D459" s="297" t="s">
        <v>526</v>
      </c>
      <c r="E459" s="298">
        <v>0</v>
      </c>
      <c r="F459" s="299">
        <v>0</v>
      </c>
      <c r="G459" s="299">
        <v>6</v>
      </c>
      <c r="H459" s="299">
        <v>6</v>
      </c>
      <c r="I459" s="299">
        <v>20</v>
      </c>
      <c r="J459" s="299">
        <v>12</v>
      </c>
      <c r="K459" s="299">
        <v>1</v>
      </c>
      <c r="L459" s="299">
        <v>0.05</v>
      </c>
      <c r="M459" s="299">
        <v>1.85</v>
      </c>
      <c r="N459" s="299">
        <v>1.9</v>
      </c>
      <c r="O459" s="299"/>
      <c r="P459" s="299" t="s">
        <v>506</v>
      </c>
      <c r="Q459" s="299">
        <v>1.6</v>
      </c>
      <c r="R459" s="299">
        <v>22.2</v>
      </c>
      <c r="S459" s="300">
        <v>70</v>
      </c>
      <c r="W459" s="309"/>
      <c r="X459" s="309"/>
      <c r="AE459" s="309"/>
      <c r="AF459" s="309"/>
      <c r="AG459" s="309"/>
      <c r="AH459" s="309"/>
      <c r="AI459" s="309"/>
      <c r="AJ459" s="309"/>
      <c r="AK459" s="309"/>
      <c r="AL459" s="309"/>
    </row>
    <row r="460" spans="2:38" ht="15" customHeight="1">
      <c r="B460" s="460"/>
      <c r="C460" s="458"/>
      <c r="D460" s="297" t="s">
        <v>527</v>
      </c>
      <c r="E460" s="298">
        <v>0</v>
      </c>
      <c r="F460" s="299">
        <v>0</v>
      </c>
      <c r="G460" s="299">
        <v>7</v>
      </c>
      <c r="H460" s="299">
        <v>7</v>
      </c>
      <c r="I460" s="299">
        <v>19</v>
      </c>
      <c r="J460" s="299">
        <v>11</v>
      </c>
      <c r="K460" s="299">
        <v>6</v>
      </c>
      <c r="L460" s="299">
        <v>0.06</v>
      </c>
      <c r="M460" s="299">
        <v>1.86</v>
      </c>
      <c r="N460" s="299">
        <v>1.92</v>
      </c>
      <c r="O460" s="299"/>
      <c r="P460" s="299" t="s">
        <v>535</v>
      </c>
      <c r="Q460" s="299">
        <v>1.1000000000000001</v>
      </c>
      <c r="R460" s="299">
        <v>21.9</v>
      </c>
      <c r="S460" s="300">
        <v>73</v>
      </c>
      <c r="W460" s="309"/>
      <c r="X460" s="309"/>
      <c r="AE460" s="309"/>
      <c r="AF460" s="309"/>
      <c r="AG460" s="309"/>
      <c r="AH460" s="309"/>
      <c r="AI460" s="309"/>
      <c r="AJ460" s="309"/>
      <c r="AK460" s="309"/>
      <c r="AL460" s="309"/>
    </row>
    <row r="461" spans="2:38" ht="15" customHeight="1">
      <c r="B461" s="460"/>
      <c r="C461" s="458"/>
      <c r="D461" s="297" t="s">
        <v>528</v>
      </c>
      <c r="E461" s="298">
        <v>1</v>
      </c>
      <c r="F461" s="299">
        <v>0</v>
      </c>
      <c r="G461" s="299">
        <v>7</v>
      </c>
      <c r="H461" s="299">
        <v>7</v>
      </c>
      <c r="I461" s="299">
        <v>17</v>
      </c>
      <c r="J461" s="299">
        <v>15</v>
      </c>
      <c r="K461" s="299">
        <v>8</v>
      </c>
      <c r="L461" s="299">
        <v>0.06</v>
      </c>
      <c r="M461" s="299">
        <v>1.86</v>
      </c>
      <c r="N461" s="299">
        <v>1.92</v>
      </c>
      <c r="O461" s="299"/>
      <c r="P461" s="299" t="s">
        <v>531</v>
      </c>
      <c r="Q461" s="299">
        <v>1.1000000000000001</v>
      </c>
      <c r="R461" s="299">
        <v>21.6</v>
      </c>
      <c r="S461" s="300">
        <v>72</v>
      </c>
      <c r="W461" s="309"/>
      <c r="X461" s="309"/>
      <c r="AE461" s="309"/>
      <c r="AF461" s="309"/>
      <c r="AG461" s="309"/>
      <c r="AH461" s="309"/>
      <c r="AI461" s="309"/>
      <c r="AJ461" s="309"/>
      <c r="AK461" s="309"/>
      <c r="AL461" s="309"/>
    </row>
    <row r="462" spans="2:38" ht="15" customHeight="1">
      <c r="B462" s="460"/>
      <c r="C462" s="459"/>
      <c r="D462" s="297" t="s">
        <v>529</v>
      </c>
      <c r="E462" s="298">
        <v>1</v>
      </c>
      <c r="F462" s="299">
        <v>0</v>
      </c>
      <c r="G462" s="299">
        <v>7</v>
      </c>
      <c r="H462" s="299">
        <v>7</v>
      </c>
      <c r="I462" s="299">
        <v>16</v>
      </c>
      <c r="J462" s="299">
        <v>18</v>
      </c>
      <c r="K462" s="299">
        <v>11</v>
      </c>
      <c r="L462" s="299">
        <v>0.06</v>
      </c>
      <c r="M462" s="299">
        <v>1.87</v>
      </c>
      <c r="N462" s="299">
        <v>1.93</v>
      </c>
      <c r="O462" s="299"/>
      <c r="P462" s="299" t="s">
        <v>534</v>
      </c>
      <c r="Q462" s="299">
        <v>0.8</v>
      </c>
      <c r="R462" s="299">
        <v>21.1</v>
      </c>
      <c r="S462" s="300">
        <v>72</v>
      </c>
      <c r="W462" s="309"/>
      <c r="X462" s="309"/>
      <c r="AE462" s="309"/>
      <c r="AF462" s="309"/>
      <c r="AG462" s="309"/>
      <c r="AH462" s="309"/>
      <c r="AI462" s="309"/>
      <c r="AJ462" s="309"/>
      <c r="AK462" s="309"/>
      <c r="AL462" s="309"/>
    </row>
    <row r="463" spans="2:38" ht="15" customHeight="1">
      <c r="B463" s="460"/>
      <c r="C463" s="457">
        <v>42576</v>
      </c>
      <c r="D463" s="297" t="s">
        <v>492</v>
      </c>
      <c r="E463" s="298">
        <v>1</v>
      </c>
      <c r="F463" s="299">
        <v>0</v>
      </c>
      <c r="G463" s="299">
        <v>9</v>
      </c>
      <c r="H463" s="299">
        <v>9</v>
      </c>
      <c r="I463" s="299">
        <v>13</v>
      </c>
      <c r="J463" s="299">
        <v>20</v>
      </c>
      <c r="K463" s="299">
        <v>1</v>
      </c>
      <c r="L463" s="299">
        <v>0.06</v>
      </c>
      <c r="M463" s="299">
        <v>1.9</v>
      </c>
      <c r="N463" s="299">
        <v>1.96</v>
      </c>
      <c r="O463" s="299"/>
      <c r="P463" s="299" t="s">
        <v>498</v>
      </c>
      <c r="Q463" s="299">
        <v>1.3</v>
      </c>
      <c r="R463" s="299">
        <v>20.9</v>
      </c>
      <c r="S463" s="300">
        <v>74</v>
      </c>
      <c r="W463" s="309"/>
      <c r="X463" s="309"/>
      <c r="AE463" s="309"/>
      <c r="AF463" s="309"/>
      <c r="AG463" s="309"/>
      <c r="AH463" s="309"/>
      <c r="AI463" s="309"/>
      <c r="AJ463" s="309"/>
      <c r="AK463" s="309"/>
      <c r="AL463" s="309"/>
    </row>
    <row r="464" spans="2:38" ht="15" customHeight="1">
      <c r="B464" s="460"/>
      <c r="C464" s="458"/>
      <c r="D464" s="297" t="s">
        <v>495</v>
      </c>
      <c r="E464" s="298">
        <v>1</v>
      </c>
      <c r="F464" s="299">
        <v>0</v>
      </c>
      <c r="G464" s="299">
        <v>8</v>
      </c>
      <c r="H464" s="299">
        <v>8</v>
      </c>
      <c r="I464" s="299">
        <v>11</v>
      </c>
      <c r="J464" s="299">
        <v>21</v>
      </c>
      <c r="K464" s="299">
        <v>7</v>
      </c>
      <c r="L464" s="299">
        <v>7.0000000000000007E-2</v>
      </c>
      <c r="M464" s="299">
        <v>2.02</v>
      </c>
      <c r="N464" s="299">
        <v>2.09</v>
      </c>
      <c r="O464" s="299"/>
      <c r="P464" s="299" t="s">
        <v>538</v>
      </c>
      <c r="Q464" s="299">
        <v>0.8</v>
      </c>
      <c r="R464" s="299">
        <v>20.5</v>
      </c>
      <c r="S464" s="300">
        <v>75</v>
      </c>
      <c r="W464" s="309"/>
      <c r="X464" s="309"/>
      <c r="AE464" s="309"/>
      <c r="AF464" s="309"/>
      <c r="AG464" s="309"/>
      <c r="AH464" s="309"/>
      <c r="AI464" s="309"/>
      <c r="AJ464" s="309"/>
      <c r="AK464" s="309"/>
      <c r="AL464" s="309"/>
    </row>
    <row r="465" spans="2:38" ht="15" customHeight="1">
      <c r="B465" s="460"/>
      <c r="C465" s="458"/>
      <c r="D465" s="297" t="s">
        <v>497</v>
      </c>
      <c r="E465" s="298">
        <v>1</v>
      </c>
      <c r="F465" s="299">
        <v>0</v>
      </c>
      <c r="G465" s="299">
        <v>9</v>
      </c>
      <c r="H465" s="299">
        <v>9</v>
      </c>
      <c r="I465" s="299">
        <v>11</v>
      </c>
      <c r="J465" s="299">
        <v>14</v>
      </c>
      <c r="K465" s="299">
        <v>6</v>
      </c>
      <c r="L465" s="299">
        <v>7.0000000000000007E-2</v>
      </c>
      <c r="M465" s="299">
        <v>1.93</v>
      </c>
      <c r="N465" s="299">
        <v>2</v>
      </c>
      <c r="O465" s="299"/>
      <c r="P465" s="299" t="s">
        <v>531</v>
      </c>
      <c r="Q465" s="299">
        <v>0.6</v>
      </c>
      <c r="R465" s="299">
        <v>20.6</v>
      </c>
      <c r="S465" s="300">
        <v>79</v>
      </c>
      <c r="W465" s="309"/>
      <c r="X465" s="309"/>
      <c r="AE465" s="309"/>
      <c r="AF465" s="309"/>
      <c r="AG465" s="309"/>
      <c r="AH465" s="309"/>
      <c r="AI465" s="309"/>
      <c r="AJ465" s="309"/>
      <c r="AK465" s="309"/>
      <c r="AL465" s="309"/>
    </row>
    <row r="466" spans="2:38" ht="15" customHeight="1">
      <c r="B466" s="460"/>
      <c r="C466" s="458"/>
      <c r="D466" s="297" t="s">
        <v>500</v>
      </c>
      <c r="E466" s="298">
        <v>0</v>
      </c>
      <c r="F466" s="299">
        <v>0</v>
      </c>
      <c r="G466" s="299">
        <v>9</v>
      </c>
      <c r="H466" s="299">
        <v>9</v>
      </c>
      <c r="I466" s="299">
        <v>8</v>
      </c>
      <c r="J466" s="299">
        <v>18</v>
      </c>
      <c r="K466" s="299">
        <v>9</v>
      </c>
      <c r="L466" s="299">
        <v>7.0000000000000007E-2</v>
      </c>
      <c r="M466" s="299">
        <v>1.99</v>
      </c>
      <c r="N466" s="299">
        <v>2.06</v>
      </c>
      <c r="O466" s="299"/>
      <c r="P466" s="299" t="s">
        <v>506</v>
      </c>
      <c r="Q466" s="299">
        <v>0.8</v>
      </c>
      <c r="R466" s="299">
        <v>20.3</v>
      </c>
      <c r="S466" s="300">
        <v>79</v>
      </c>
      <c r="W466" s="309"/>
      <c r="X466" s="309"/>
      <c r="AE466" s="309"/>
      <c r="AF466" s="309"/>
      <c r="AG466" s="309"/>
      <c r="AH466" s="309"/>
      <c r="AI466" s="309"/>
      <c r="AJ466" s="309"/>
      <c r="AK466" s="309"/>
      <c r="AL466" s="309"/>
    </row>
    <row r="467" spans="2:38" ht="15" customHeight="1">
      <c r="B467" s="460"/>
      <c r="C467" s="458"/>
      <c r="D467" s="297" t="s">
        <v>503</v>
      </c>
      <c r="E467" s="298">
        <v>0</v>
      </c>
      <c r="F467" s="299">
        <v>1</v>
      </c>
      <c r="G467" s="299">
        <v>10</v>
      </c>
      <c r="H467" s="299">
        <v>11</v>
      </c>
      <c r="I467" s="299">
        <v>6</v>
      </c>
      <c r="J467" s="299">
        <v>12</v>
      </c>
      <c r="K467" s="299">
        <v>5</v>
      </c>
      <c r="L467" s="299">
        <v>0.11</v>
      </c>
      <c r="M467" s="299">
        <v>2.0099999999999998</v>
      </c>
      <c r="N467" s="299">
        <v>2.12</v>
      </c>
      <c r="O467" s="299"/>
      <c r="P467" s="299" t="s">
        <v>506</v>
      </c>
      <c r="Q467" s="299">
        <v>0.6</v>
      </c>
      <c r="R467" s="299">
        <v>19.899999999999999</v>
      </c>
      <c r="S467" s="300">
        <v>85</v>
      </c>
      <c r="W467" s="309"/>
      <c r="X467" s="309"/>
      <c r="AE467" s="309"/>
      <c r="AF467" s="309"/>
      <c r="AG467" s="309"/>
      <c r="AH467" s="309"/>
      <c r="AI467" s="309"/>
      <c r="AJ467" s="309"/>
      <c r="AK467" s="309"/>
      <c r="AL467" s="309"/>
    </row>
    <row r="468" spans="2:38" ht="15" customHeight="1">
      <c r="B468" s="460"/>
      <c r="C468" s="458"/>
      <c r="D468" s="297" t="s">
        <v>505</v>
      </c>
      <c r="E468" s="298">
        <v>0</v>
      </c>
      <c r="F468" s="299">
        <v>1</v>
      </c>
      <c r="G468" s="299">
        <v>10</v>
      </c>
      <c r="H468" s="299">
        <v>11</v>
      </c>
      <c r="I468" s="299">
        <v>7</v>
      </c>
      <c r="J468" s="299">
        <v>19</v>
      </c>
      <c r="K468" s="299">
        <v>8</v>
      </c>
      <c r="L468" s="299">
        <v>0.1</v>
      </c>
      <c r="M468" s="299">
        <v>2</v>
      </c>
      <c r="N468" s="299">
        <v>2.1</v>
      </c>
      <c r="O468" s="299"/>
      <c r="P468" s="299" t="s">
        <v>531</v>
      </c>
      <c r="Q468" s="299">
        <v>0.5</v>
      </c>
      <c r="R468" s="299">
        <v>20.399999999999999</v>
      </c>
      <c r="S468" s="300">
        <v>83</v>
      </c>
      <c r="W468" s="309"/>
      <c r="X468" s="309"/>
      <c r="AE468" s="309"/>
      <c r="AF468" s="309"/>
      <c r="AG468" s="309"/>
      <c r="AH468" s="309"/>
      <c r="AI468" s="309"/>
      <c r="AJ468" s="309"/>
      <c r="AK468" s="309"/>
      <c r="AL468" s="309"/>
    </row>
    <row r="469" spans="2:38" ht="15" customHeight="1">
      <c r="B469" s="460"/>
      <c r="C469" s="458"/>
      <c r="D469" s="297" t="s">
        <v>508</v>
      </c>
      <c r="E469" s="298">
        <v>0</v>
      </c>
      <c r="F469" s="299">
        <v>2</v>
      </c>
      <c r="G469" s="299">
        <v>9</v>
      </c>
      <c r="H469" s="299">
        <v>11</v>
      </c>
      <c r="I469" s="299">
        <v>8</v>
      </c>
      <c r="J469" s="299">
        <v>21</v>
      </c>
      <c r="K469" s="299">
        <v>5</v>
      </c>
      <c r="L469" s="299">
        <v>0.1</v>
      </c>
      <c r="M469" s="299">
        <v>1.97</v>
      </c>
      <c r="N469" s="299">
        <v>2.0699999999999998</v>
      </c>
      <c r="O469" s="299"/>
      <c r="P469" s="299" t="s">
        <v>506</v>
      </c>
      <c r="Q469" s="299">
        <v>0.6</v>
      </c>
      <c r="R469" s="299">
        <v>21.3</v>
      </c>
      <c r="S469" s="300">
        <v>81</v>
      </c>
      <c r="W469" s="309"/>
      <c r="X469" s="309"/>
      <c r="AE469" s="309"/>
      <c r="AF469" s="309"/>
      <c r="AG469" s="309"/>
      <c r="AH469" s="309"/>
      <c r="AI469" s="309"/>
      <c r="AJ469" s="309"/>
      <c r="AK469" s="309"/>
      <c r="AL469" s="309"/>
    </row>
    <row r="470" spans="2:38" ht="15" customHeight="1">
      <c r="B470" s="460"/>
      <c r="C470" s="458"/>
      <c r="D470" s="297" t="s">
        <v>510</v>
      </c>
      <c r="E470" s="298">
        <v>1</v>
      </c>
      <c r="F470" s="299">
        <v>2</v>
      </c>
      <c r="G470" s="299">
        <v>9</v>
      </c>
      <c r="H470" s="299">
        <v>11</v>
      </c>
      <c r="I470" s="299">
        <v>10</v>
      </c>
      <c r="J470" s="299">
        <v>27</v>
      </c>
      <c r="K470" s="299">
        <v>6</v>
      </c>
      <c r="L470" s="299">
        <v>0.09</v>
      </c>
      <c r="M470" s="299">
        <v>1.98</v>
      </c>
      <c r="N470" s="299">
        <v>2.0699999999999998</v>
      </c>
      <c r="O470" s="299"/>
      <c r="P470" s="299" t="s">
        <v>535</v>
      </c>
      <c r="Q470" s="299">
        <v>0.9</v>
      </c>
      <c r="R470" s="299">
        <v>22.1</v>
      </c>
      <c r="S470" s="300">
        <v>78</v>
      </c>
      <c r="W470" s="309"/>
      <c r="X470" s="309"/>
      <c r="AE470" s="309"/>
      <c r="AF470" s="309"/>
      <c r="AG470" s="309"/>
      <c r="AH470" s="309"/>
      <c r="AI470" s="309"/>
      <c r="AJ470" s="309"/>
      <c r="AK470" s="309"/>
      <c r="AL470" s="309"/>
    </row>
    <row r="471" spans="2:38" ht="15" customHeight="1">
      <c r="B471" s="460"/>
      <c r="C471" s="458"/>
      <c r="D471" s="297" t="s">
        <v>511</v>
      </c>
      <c r="E471" s="298">
        <v>1</v>
      </c>
      <c r="F471" s="299">
        <v>1</v>
      </c>
      <c r="G471" s="299">
        <v>8</v>
      </c>
      <c r="H471" s="299">
        <v>9</v>
      </c>
      <c r="I471" s="299">
        <v>16</v>
      </c>
      <c r="J471" s="299">
        <v>14</v>
      </c>
      <c r="K471" s="299">
        <v>10</v>
      </c>
      <c r="L471" s="299">
        <v>7.0000000000000007E-2</v>
      </c>
      <c r="M471" s="299">
        <v>1.89</v>
      </c>
      <c r="N471" s="299">
        <v>1.96</v>
      </c>
      <c r="O471" s="299"/>
      <c r="P471" s="299" t="s">
        <v>506</v>
      </c>
      <c r="Q471" s="299">
        <v>0.9</v>
      </c>
      <c r="R471" s="299">
        <v>23</v>
      </c>
      <c r="S471" s="300">
        <v>77</v>
      </c>
      <c r="W471" s="309"/>
      <c r="X471" s="309"/>
      <c r="AE471" s="309"/>
      <c r="AF471" s="309"/>
      <c r="AG471" s="309"/>
      <c r="AH471" s="309"/>
      <c r="AI471" s="309"/>
      <c r="AJ471" s="309"/>
      <c r="AK471" s="309"/>
      <c r="AL471" s="309"/>
    </row>
    <row r="472" spans="2:38" ht="15" customHeight="1" thickBot="1">
      <c r="B472" s="460"/>
      <c r="C472" s="458"/>
      <c r="D472" s="310" t="s">
        <v>512</v>
      </c>
      <c r="E472" s="311">
        <v>1</v>
      </c>
      <c r="F472" s="304">
        <v>2</v>
      </c>
      <c r="G472" s="304">
        <v>8</v>
      </c>
      <c r="H472" s="304">
        <v>10</v>
      </c>
      <c r="I472" s="304">
        <v>17</v>
      </c>
      <c r="J472" s="304">
        <v>23</v>
      </c>
      <c r="K472" s="304">
        <v>8</v>
      </c>
      <c r="L472" s="304">
        <v>0.08</v>
      </c>
      <c r="M472" s="304">
        <v>1.9</v>
      </c>
      <c r="N472" s="304">
        <v>1.98</v>
      </c>
      <c r="O472" s="304"/>
      <c r="P472" s="304" t="s">
        <v>493</v>
      </c>
      <c r="Q472" s="304">
        <v>1.4</v>
      </c>
      <c r="R472" s="304">
        <v>23.8</v>
      </c>
      <c r="S472" s="305">
        <v>76</v>
      </c>
      <c r="W472" s="309"/>
      <c r="X472" s="309"/>
      <c r="AE472" s="309"/>
      <c r="AF472" s="309"/>
      <c r="AG472" s="309"/>
      <c r="AH472" s="309"/>
      <c r="AI472" s="309"/>
      <c r="AJ472" s="309"/>
      <c r="AK472" s="309"/>
      <c r="AL472" s="309"/>
    </row>
    <row r="473" spans="2:38" ht="15" customHeight="1">
      <c r="B473" s="456" t="s">
        <v>537</v>
      </c>
      <c r="C473" s="458"/>
      <c r="D473" s="293" t="s">
        <v>514</v>
      </c>
      <c r="E473" s="294">
        <v>0</v>
      </c>
      <c r="F473" s="295">
        <v>2</v>
      </c>
      <c r="G473" s="295">
        <v>8</v>
      </c>
      <c r="H473" s="295">
        <v>10</v>
      </c>
      <c r="I473" s="295">
        <v>20</v>
      </c>
      <c r="J473" s="295">
        <v>16</v>
      </c>
      <c r="K473" s="295">
        <v>9</v>
      </c>
      <c r="L473" s="295">
        <v>0.09</v>
      </c>
      <c r="M473" s="295">
        <v>1.9</v>
      </c>
      <c r="N473" s="295">
        <v>1.99</v>
      </c>
      <c r="O473" s="295"/>
      <c r="P473" s="295" t="s">
        <v>498</v>
      </c>
      <c r="Q473" s="295">
        <v>1.4</v>
      </c>
      <c r="R473" s="295">
        <v>24</v>
      </c>
      <c r="S473" s="296">
        <v>71</v>
      </c>
      <c r="W473" s="309"/>
      <c r="X473" s="309"/>
      <c r="AE473" s="309"/>
      <c r="AF473" s="309"/>
      <c r="AG473" s="309"/>
      <c r="AH473" s="309"/>
      <c r="AI473" s="309"/>
      <c r="AJ473" s="309"/>
      <c r="AK473" s="309"/>
      <c r="AL473" s="309"/>
    </row>
    <row r="474" spans="2:38" ht="15" customHeight="1">
      <c r="B474" s="456"/>
      <c r="C474" s="458"/>
      <c r="D474" s="297" t="s">
        <v>516</v>
      </c>
      <c r="E474" s="298">
        <v>0</v>
      </c>
      <c r="F474" s="299">
        <v>2</v>
      </c>
      <c r="G474" s="299">
        <v>9</v>
      </c>
      <c r="H474" s="299">
        <v>11</v>
      </c>
      <c r="I474" s="299">
        <v>24</v>
      </c>
      <c r="J474" s="299">
        <v>21</v>
      </c>
      <c r="K474" s="299">
        <v>9</v>
      </c>
      <c r="L474" s="299">
        <v>0.09</v>
      </c>
      <c r="M474" s="299">
        <v>1.9</v>
      </c>
      <c r="N474" s="299">
        <v>1.99</v>
      </c>
      <c r="O474" s="299"/>
      <c r="P474" s="299" t="s">
        <v>533</v>
      </c>
      <c r="Q474" s="299">
        <v>1.5</v>
      </c>
      <c r="R474" s="299">
        <v>26.3</v>
      </c>
      <c r="S474" s="300">
        <v>69</v>
      </c>
      <c r="W474" s="309"/>
      <c r="X474" s="309"/>
      <c r="AE474" s="309"/>
      <c r="AF474" s="309"/>
      <c r="AG474" s="309"/>
      <c r="AH474" s="309"/>
      <c r="AI474" s="309"/>
      <c r="AJ474" s="309"/>
      <c r="AK474" s="309"/>
      <c r="AL474" s="309"/>
    </row>
    <row r="475" spans="2:38" ht="15" customHeight="1">
      <c r="B475" s="456"/>
      <c r="C475" s="458"/>
      <c r="D475" s="297" t="s">
        <v>517</v>
      </c>
      <c r="E475" s="298">
        <v>1</v>
      </c>
      <c r="F475" s="299">
        <v>1</v>
      </c>
      <c r="G475" s="299">
        <v>10</v>
      </c>
      <c r="H475" s="299">
        <v>11</v>
      </c>
      <c r="I475" s="299">
        <v>31</v>
      </c>
      <c r="J475" s="299">
        <v>24</v>
      </c>
      <c r="K475" s="299">
        <v>15</v>
      </c>
      <c r="L475" s="299">
        <v>0.09</v>
      </c>
      <c r="M475" s="299">
        <v>1.9</v>
      </c>
      <c r="N475" s="299">
        <v>1.99</v>
      </c>
      <c r="O475" s="299"/>
      <c r="P475" s="299" t="s">
        <v>493</v>
      </c>
      <c r="Q475" s="299">
        <v>1.3</v>
      </c>
      <c r="R475" s="299">
        <v>26.9</v>
      </c>
      <c r="S475" s="300">
        <v>60</v>
      </c>
      <c r="W475" s="309"/>
      <c r="X475" s="309"/>
      <c r="AE475" s="309"/>
      <c r="AF475" s="309"/>
      <c r="AG475" s="309"/>
      <c r="AH475" s="309"/>
      <c r="AI475" s="309"/>
      <c r="AJ475" s="309"/>
      <c r="AK475" s="309"/>
      <c r="AL475" s="309"/>
    </row>
    <row r="476" spans="2:38" ht="15" customHeight="1">
      <c r="B476" s="456"/>
      <c r="C476" s="458"/>
      <c r="D476" s="297" t="s">
        <v>519</v>
      </c>
      <c r="E476" s="298">
        <v>1</v>
      </c>
      <c r="F476" s="299">
        <v>1</v>
      </c>
      <c r="G476" s="299">
        <v>8</v>
      </c>
      <c r="H476" s="299">
        <v>9</v>
      </c>
      <c r="I476" s="299">
        <v>38</v>
      </c>
      <c r="J476" s="299">
        <v>25</v>
      </c>
      <c r="K476" s="299">
        <v>14</v>
      </c>
      <c r="L476" s="299">
        <v>0.1</v>
      </c>
      <c r="M476" s="299">
        <v>1.89</v>
      </c>
      <c r="N476" s="299">
        <v>1.99</v>
      </c>
      <c r="O476" s="299"/>
      <c r="P476" s="299" t="s">
        <v>518</v>
      </c>
      <c r="Q476" s="299">
        <v>1.5</v>
      </c>
      <c r="R476" s="299">
        <v>26.3</v>
      </c>
      <c r="S476" s="300">
        <v>57</v>
      </c>
      <c r="W476" s="309"/>
      <c r="X476" s="309"/>
      <c r="AE476" s="309"/>
      <c r="AF476" s="309"/>
      <c r="AG476" s="309"/>
      <c r="AH476" s="309"/>
      <c r="AI476" s="309"/>
      <c r="AJ476" s="309"/>
      <c r="AK476" s="309"/>
      <c r="AL476" s="309"/>
    </row>
    <row r="477" spans="2:38" ht="15" customHeight="1">
      <c r="B477" s="456"/>
      <c r="C477" s="458"/>
      <c r="D477" s="297" t="s">
        <v>520</v>
      </c>
      <c r="E477" s="298">
        <v>0</v>
      </c>
      <c r="F477" s="299">
        <v>1</v>
      </c>
      <c r="G477" s="299">
        <v>6</v>
      </c>
      <c r="H477" s="299">
        <v>7</v>
      </c>
      <c r="I477" s="299">
        <v>42</v>
      </c>
      <c r="J477" s="299">
        <v>23</v>
      </c>
      <c r="K477" s="299">
        <v>14</v>
      </c>
      <c r="L477" s="299">
        <v>7.0000000000000007E-2</v>
      </c>
      <c r="M477" s="299">
        <v>1.89</v>
      </c>
      <c r="N477" s="299">
        <v>1.96</v>
      </c>
      <c r="O477" s="299"/>
      <c r="P477" s="299" t="s">
        <v>538</v>
      </c>
      <c r="Q477" s="299">
        <v>1.8</v>
      </c>
      <c r="R477" s="299">
        <v>27.2</v>
      </c>
      <c r="S477" s="300">
        <v>57</v>
      </c>
      <c r="W477" s="309"/>
      <c r="X477" s="309"/>
      <c r="AE477" s="309"/>
      <c r="AF477" s="309"/>
      <c r="AG477" s="309"/>
      <c r="AH477" s="309"/>
      <c r="AI477" s="309"/>
      <c r="AJ477" s="309"/>
      <c r="AK477" s="309"/>
      <c r="AL477" s="309"/>
    </row>
    <row r="478" spans="2:38" ht="15" customHeight="1">
      <c r="B478" s="456"/>
      <c r="C478" s="458"/>
      <c r="D478" s="297" t="s">
        <v>521</v>
      </c>
      <c r="E478" s="298">
        <v>0</v>
      </c>
      <c r="F478" s="299">
        <v>1</v>
      </c>
      <c r="G478" s="299">
        <v>7</v>
      </c>
      <c r="H478" s="299">
        <v>8</v>
      </c>
      <c r="I478" s="299">
        <v>47</v>
      </c>
      <c r="J478" s="299">
        <v>18</v>
      </c>
      <c r="K478" s="299">
        <v>16</v>
      </c>
      <c r="L478" s="299">
        <v>0.08</v>
      </c>
      <c r="M478" s="299">
        <v>1.87</v>
      </c>
      <c r="N478" s="299">
        <v>1.95</v>
      </c>
      <c r="O478" s="299"/>
      <c r="P478" s="299" t="s">
        <v>530</v>
      </c>
      <c r="Q478" s="299">
        <v>2.4</v>
      </c>
      <c r="R478" s="299">
        <v>27.5</v>
      </c>
      <c r="S478" s="300">
        <v>58</v>
      </c>
      <c r="W478" s="309"/>
      <c r="X478" s="309"/>
      <c r="AE478" s="309"/>
      <c r="AF478" s="309"/>
      <c r="AG478" s="309"/>
      <c r="AH478" s="309"/>
      <c r="AI478" s="309"/>
      <c r="AJ478" s="309"/>
      <c r="AK478" s="309"/>
      <c r="AL478" s="309"/>
    </row>
    <row r="479" spans="2:38" ht="15" customHeight="1">
      <c r="B479" s="456"/>
      <c r="C479" s="458"/>
      <c r="D479" s="297" t="s">
        <v>522</v>
      </c>
      <c r="E479" s="298">
        <v>0</v>
      </c>
      <c r="F479" s="299">
        <v>1</v>
      </c>
      <c r="G479" s="299">
        <v>7</v>
      </c>
      <c r="H479" s="299">
        <v>8</v>
      </c>
      <c r="I479" s="299">
        <v>36</v>
      </c>
      <c r="J479" s="299">
        <v>27</v>
      </c>
      <c r="K479" s="299">
        <v>16</v>
      </c>
      <c r="L479" s="299">
        <v>0.08</v>
      </c>
      <c r="M479" s="299">
        <v>1.87</v>
      </c>
      <c r="N479" s="299">
        <v>1.95</v>
      </c>
      <c r="O479" s="299"/>
      <c r="P479" s="299" t="s">
        <v>538</v>
      </c>
      <c r="Q479" s="299">
        <v>1.9</v>
      </c>
      <c r="R479" s="299">
        <v>26.5</v>
      </c>
      <c r="S479" s="300">
        <v>63</v>
      </c>
      <c r="W479" s="309"/>
      <c r="X479" s="309"/>
      <c r="AE479" s="309"/>
      <c r="AF479" s="309"/>
      <c r="AG479" s="309"/>
      <c r="AH479" s="309"/>
      <c r="AI479" s="309"/>
      <c r="AJ479" s="309"/>
      <c r="AK479" s="309"/>
      <c r="AL479" s="309"/>
    </row>
    <row r="480" spans="2:38" ht="15" customHeight="1">
      <c r="B480" s="456"/>
      <c r="C480" s="458"/>
      <c r="D480" s="297" t="s">
        <v>523</v>
      </c>
      <c r="E480" s="298">
        <v>0</v>
      </c>
      <c r="F480" s="299">
        <v>1</v>
      </c>
      <c r="G480" s="299">
        <v>7</v>
      </c>
      <c r="H480" s="299">
        <v>8</v>
      </c>
      <c r="I480" s="299">
        <v>32</v>
      </c>
      <c r="J480" s="299">
        <v>22</v>
      </c>
      <c r="K480" s="299">
        <v>9</v>
      </c>
      <c r="L480" s="299">
        <v>0.08</v>
      </c>
      <c r="M480" s="299">
        <v>1.87</v>
      </c>
      <c r="N480" s="299">
        <v>1.95</v>
      </c>
      <c r="O480" s="299"/>
      <c r="P480" s="299" t="s">
        <v>530</v>
      </c>
      <c r="Q480" s="299">
        <v>2.2999999999999998</v>
      </c>
      <c r="R480" s="299">
        <v>25.8</v>
      </c>
      <c r="S480" s="300">
        <v>65</v>
      </c>
      <c r="W480" s="309"/>
      <c r="X480" s="309"/>
      <c r="AE480" s="309"/>
      <c r="AF480" s="309"/>
      <c r="AG480" s="309"/>
      <c r="AH480" s="309"/>
      <c r="AI480" s="309"/>
      <c r="AJ480" s="309"/>
      <c r="AK480" s="309"/>
      <c r="AL480" s="309"/>
    </row>
    <row r="481" spans="2:38" ht="15" customHeight="1">
      <c r="B481" s="456"/>
      <c r="C481" s="458"/>
      <c r="D481" s="297" t="s">
        <v>524</v>
      </c>
      <c r="E481" s="298">
        <v>0</v>
      </c>
      <c r="F481" s="299">
        <v>1</v>
      </c>
      <c r="G481" s="299">
        <v>8</v>
      </c>
      <c r="H481" s="299">
        <v>9</v>
      </c>
      <c r="I481" s="299">
        <v>21</v>
      </c>
      <c r="J481" s="299">
        <v>14</v>
      </c>
      <c r="K481" s="299">
        <v>6</v>
      </c>
      <c r="L481" s="299">
        <v>0.08</v>
      </c>
      <c r="M481" s="299">
        <v>1.87</v>
      </c>
      <c r="N481" s="299">
        <v>1.95</v>
      </c>
      <c r="O481" s="299"/>
      <c r="P481" s="299" t="s">
        <v>530</v>
      </c>
      <c r="Q481" s="299">
        <v>1.3</v>
      </c>
      <c r="R481" s="299">
        <v>24.7</v>
      </c>
      <c r="S481" s="300">
        <v>65</v>
      </c>
      <c r="W481" s="309"/>
      <c r="X481" s="309"/>
      <c r="AE481" s="309"/>
      <c r="AF481" s="309"/>
      <c r="AG481" s="309"/>
      <c r="AH481" s="309"/>
      <c r="AI481" s="309"/>
      <c r="AJ481" s="309"/>
      <c r="AK481" s="309"/>
      <c r="AL481" s="309"/>
    </row>
    <row r="482" spans="2:38" ht="15" customHeight="1">
      <c r="B482" s="456"/>
      <c r="C482" s="458"/>
      <c r="D482" s="297" t="s">
        <v>525</v>
      </c>
      <c r="E482" s="298">
        <v>0</v>
      </c>
      <c r="F482" s="299">
        <v>0</v>
      </c>
      <c r="G482" s="299">
        <v>9</v>
      </c>
      <c r="H482" s="299">
        <v>9</v>
      </c>
      <c r="I482" s="299">
        <v>17</v>
      </c>
      <c r="J482" s="299">
        <v>24</v>
      </c>
      <c r="K482" s="299">
        <v>10</v>
      </c>
      <c r="L482" s="299">
        <v>0.08</v>
      </c>
      <c r="M482" s="299">
        <v>1.86</v>
      </c>
      <c r="N482" s="299">
        <v>1.94</v>
      </c>
      <c r="O482" s="299"/>
      <c r="P482" s="299" t="s">
        <v>534</v>
      </c>
      <c r="Q482" s="299">
        <v>1.5</v>
      </c>
      <c r="R482" s="299">
        <v>23.6</v>
      </c>
      <c r="S482" s="300">
        <v>72</v>
      </c>
      <c r="W482" s="309"/>
      <c r="X482" s="309"/>
      <c r="AE482" s="309"/>
      <c r="AF482" s="309"/>
      <c r="AG482" s="309"/>
      <c r="AH482" s="309"/>
      <c r="AI482" s="309"/>
      <c r="AJ482" s="309"/>
      <c r="AK482" s="309"/>
      <c r="AL482" s="309"/>
    </row>
    <row r="483" spans="2:38" ht="15" customHeight="1">
      <c r="B483" s="456"/>
      <c r="C483" s="458"/>
      <c r="D483" s="297" t="s">
        <v>526</v>
      </c>
      <c r="E483" s="298">
        <v>1</v>
      </c>
      <c r="F483" s="299">
        <v>1</v>
      </c>
      <c r="G483" s="299">
        <v>13</v>
      </c>
      <c r="H483" s="299">
        <v>14</v>
      </c>
      <c r="I483" s="299">
        <v>12</v>
      </c>
      <c r="J483" s="299">
        <v>9</v>
      </c>
      <c r="K483" s="299">
        <v>3</v>
      </c>
      <c r="L483" s="299">
        <v>7.0000000000000007E-2</v>
      </c>
      <c r="M483" s="299">
        <v>1.86</v>
      </c>
      <c r="N483" s="299">
        <v>1.93</v>
      </c>
      <c r="O483" s="299"/>
      <c r="P483" s="299" t="s">
        <v>535</v>
      </c>
      <c r="Q483" s="299">
        <v>0.9</v>
      </c>
      <c r="R483" s="299">
        <v>23.3</v>
      </c>
      <c r="S483" s="300">
        <v>71</v>
      </c>
      <c r="W483" s="309"/>
      <c r="X483" s="309"/>
      <c r="AE483" s="309"/>
      <c r="AF483" s="309"/>
      <c r="AG483" s="309"/>
      <c r="AH483" s="309"/>
      <c r="AI483" s="309"/>
      <c r="AJ483" s="309"/>
      <c r="AK483" s="309"/>
      <c r="AL483" s="309"/>
    </row>
    <row r="484" spans="2:38" ht="15" customHeight="1">
      <c r="B484" s="456"/>
      <c r="C484" s="458"/>
      <c r="D484" s="297" t="s">
        <v>527</v>
      </c>
      <c r="E484" s="298">
        <v>1</v>
      </c>
      <c r="F484" s="299">
        <v>1</v>
      </c>
      <c r="G484" s="299">
        <v>11</v>
      </c>
      <c r="H484" s="299">
        <v>12</v>
      </c>
      <c r="I484" s="299">
        <v>12</v>
      </c>
      <c r="J484" s="299">
        <v>15</v>
      </c>
      <c r="K484" s="299">
        <v>6</v>
      </c>
      <c r="L484" s="299">
        <v>0.08</v>
      </c>
      <c r="M484" s="299">
        <v>1.85</v>
      </c>
      <c r="N484" s="299">
        <v>1.93</v>
      </c>
      <c r="O484" s="299"/>
      <c r="P484" s="299" t="s">
        <v>534</v>
      </c>
      <c r="Q484" s="299">
        <v>1.3</v>
      </c>
      <c r="R484" s="299">
        <v>23</v>
      </c>
      <c r="S484" s="300">
        <v>73</v>
      </c>
      <c r="W484" s="309"/>
      <c r="X484" s="309"/>
      <c r="AE484" s="309"/>
      <c r="AF484" s="309"/>
      <c r="AG484" s="309"/>
      <c r="AH484" s="309"/>
      <c r="AI484" s="309"/>
      <c r="AJ484" s="309"/>
      <c r="AK484" s="309"/>
      <c r="AL484" s="309"/>
    </row>
    <row r="485" spans="2:38" ht="15" customHeight="1">
      <c r="B485" s="456"/>
      <c r="C485" s="458"/>
      <c r="D485" s="297" t="s">
        <v>528</v>
      </c>
      <c r="E485" s="298">
        <v>1</v>
      </c>
      <c r="F485" s="299">
        <v>1</v>
      </c>
      <c r="G485" s="299">
        <v>11</v>
      </c>
      <c r="H485" s="299">
        <v>12</v>
      </c>
      <c r="I485" s="299">
        <v>11</v>
      </c>
      <c r="J485" s="299">
        <v>12</v>
      </c>
      <c r="K485" s="299">
        <v>3</v>
      </c>
      <c r="L485" s="299">
        <v>0.06</v>
      </c>
      <c r="M485" s="299">
        <v>1.85</v>
      </c>
      <c r="N485" s="299">
        <v>1.91</v>
      </c>
      <c r="O485" s="299"/>
      <c r="P485" s="299" t="s">
        <v>506</v>
      </c>
      <c r="Q485" s="299">
        <v>0.8</v>
      </c>
      <c r="R485" s="299">
        <v>23.1</v>
      </c>
      <c r="S485" s="300">
        <v>76</v>
      </c>
      <c r="W485" s="309"/>
      <c r="X485" s="309"/>
      <c r="AE485" s="309"/>
      <c r="AF485" s="309"/>
      <c r="AG485" s="309"/>
      <c r="AH485" s="309"/>
      <c r="AI485" s="309"/>
      <c r="AJ485" s="309"/>
      <c r="AK485" s="309"/>
      <c r="AL485" s="309"/>
    </row>
    <row r="486" spans="2:38" ht="15" customHeight="1">
      <c r="B486" s="456"/>
      <c r="C486" s="459"/>
      <c r="D486" s="297" t="s">
        <v>529</v>
      </c>
      <c r="E486" s="298">
        <v>1</v>
      </c>
      <c r="F486" s="299">
        <v>1</v>
      </c>
      <c r="G486" s="299">
        <v>11</v>
      </c>
      <c r="H486" s="299">
        <v>12</v>
      </c>
      <c r="I486" s="299">
        <v>10</v>
      </c>
      <c r="J486" s="299">
        <v>9</v>
      </c>
      <c r="K486" s="299">
        <v>3</v>
      </c>
      <c r="L486" s="299">
        <v>7.0000000000000007E-2</v>
      </c>
      <c r="M486" s="299">
        <v>1.88</v>
      </c>
      <c r="N486" s="299">
        <v>1.95</v>
      </c>
      <c r="O486" s="299"/>
      <c r="P486" s="299" t="s">
        <v>539</v>
      </c>
      <c r="Q486" s="299">
        <v>0.3</v>
      </c>
      <c r="R486" s="299">
        <v>22.6</v>
      </c>
      <c r="S486" s="300">
        <v>77</v>
      </c>
      <c r="W486" s="309"/>
      <c r="X486" s="309"/>
      <c r="AE486" s="309"/>
      <c r="AF486" s="309"/>
      <c r="AG486" s="309"/>
      <c r="AH486" s="309"/>
      <c r="AI486" s="309"/>
      <c r="AJ486" s="309"/>
      <c r="AK486" s="309"/>
      <c r="AL486" s="309"/>
    </row>
    <row r="487" spans="2:38" ht="15" customHeight="1">
      <c r="B487" s="456"/>
      <c r="C487" s="457">
        <v>42577</v>
      </c>
      <c r="D487" s="293" t="s">
        <v>492</v>
      </c>
      <c r="E487" s="294">
        <v>1</v>
      </c>
      <c r="F487" s="295">
        <v>1</v>
      </c>
      <c r="G487" s="295">
        <v>10</v>
      </c>
      <c r="H487" s="295">
        <v>11</v>
      </c>
      <c r="I487" s="295">
        <v>10</v>
      </c>
      <c r="J487" s="295">
        <v>16</v>
      </c>
      <c r="K487" s="295">
        <v>5</v>
      </c>
      <c r="L487" s="295">
        <v>7.0000000000000007E-2</v>
      </c>
      <c r="M487" s="295">
        <v>1.91</v>
      </c>
      <c r="N487" s="295">
        <v>1.98</v>
      </c>
      <c r="O487" s="295"/>
      <c r="P487" s="295" t="s">
        <v>493</v>
      </c>
      <c r="Q487" s="295">
        <v>1.3</v>
      </c>
      <c r="R487" s="295">
        <v>22</v>
      </c>
      <c r="S487" s="296">
        <v>77</v>
      </c>
      <c r="W487" s="309"/>
      <c r="X487" s="309"/>
      <c r="AE487" s="309"/>
      <c r="AF487" s="309"/>
      <c r="AG487" s="309"/>
      <c r="AH487" s="309"/>
      <c r="AI487" s="309"/>
      <c r="AJ487" s="309"/>
      <c r="AK487" s="309"/>
      <c r="AL487" s="309"/>
    </row>
    <row r="488" spans="2:38" ht="15" customHeight="1">
      <c r="B488" s="456"/>
      <c r="C488" s="458"/>
      <c r="D488" s="297" t="s">
        <v>495</v>
      </c>
      <c r="E488" s="298">
        <v>0</v>
      </c>
      <c r="F488" s="299">
        <v>1</v>
      </c>
      <c r="G488" s="299">
        <v>8</v>
      </c>
      <c r="H488" s="299">
        <v>9</v>
      </c>
      <c r="I488" s="299">
        <v>10</v>
      </c>
      <c r="J488" s="299">
        <v>6</v>
      </c>
      <c r="K488" s="299">
        <v>8</v>
      </c>
      <c r="L488" s="299">
        <v>0.06</v>
      </c>
      <c r="M488" s="299">
        <v>2.0099999999999998</v>
      </c>
      <c r="N488" s="299">
        <v>2.0699999999999998</v>
      </c>
      <c r="O488" s="299"/>
      <c r="P488" s="299" t="s">
        <v>506</v>
      </c>
      <c r="Q488" s="299">
        <v>1.5</v>
      </c>
      <c r="R488" s="299">
        <v>21.8</v>
      </c>
      <c r="S488" s="300">
        <v>79</v>
      </c>
      <c r="W488" s="309"/>
      <c r="X488" s="309"/>
      <c r="AE488" s="309"/>
      <c r="AF488" s="309"/>
      <c r="AG488" s="309"/>
      <c r="AH488" s="309"/>
      <c r="AI488" s="309"/>
      <c r="AJ488" s="309"/>
      <c r="AK488" s="309"/>
      <c r="AL488" s="309"/>
    </row>
    <row r="489" spans="2:38" ht="15" customHeight="1">
      <c r="B489" s="456"/>
      <c r="C489" s="458"/>
      <c r="D489" s="297" t="s">
        <v>497</v>
      </c>
      <c r="E489" s="298">
        <v>0</v>
      </c>
      <c r="F489" s="299">
        <v>1</v>
      </c>
      <c r="G489" s="299">
        <v>9</v>
      </c>
      <c r="H489" s="299">
        <v>10</v>
      </c>
      <c r="I489" s="299">
        <v>8</v>
      </c>
      <c r="J489" s="299">
        <v>12</v>
      </c>
      <c r="K489" s="299">
        <v>6</v>
      </c>
      <c r="L489" s="299" t="s">
        <v>501</v>
      </c>
      <c r="M489" s="299" t="s">
        <v>501</v>
      </c>
      <c r="N489" s="299" t="s">
        <v>501</v>
      </c>
      <c r="O489" s="299"/>
      <c r="P489" s="299" t="s">
        <v>498</v>
      </c>
      <c r="Q489" s="299">
        <v>0.4</v>
      </c>
      <c r="R489" s="299">
        <v>22</v>
      </c>
      <c r="S489" s="300">
        <v>82</v>
      </c>
      <c r="W489" s="309"/>
      <c r="X489" s="309"/>
      <c r="AE489" s="309"/>
      <c r="AF489" s="309"/>
      <c r="AG489" s="309"/>
      <c r="AH489" s="309"/>
      <c r="AI489" s="309"/>
      <c r="AJ489" s="309"/>
      <c r="AK489" s="309"/>
      <c r="AL489" s="309"/>
    </row>
    <row r="490" spans="2:38" ht="15" customHeight="1">
      <c r="B490" s="456"/>
      <c r="C490" s="458"/>
      <c r="D490" s="297" t="s">
        <v>500</v>
      </c>
      <c r="E490" s="298">
        <v>0</v>
      </c>
      <c r="F490" s="299">
        <v>1</v>
      </c>
      <c r="G490" s="299">
        <v>11</v>
      </c>
      <c r="H490" s="299">
        <v>12</v>
      </c>
      <c r="I490" s="299">
        <v>6</v>
      </c>
      <c r="J490" s="299">
        <v>8</v>
      </c>
      <c r="K490" s="299">
        <v>7</v>
      </c>
      <c r="L490" s="299">
        <v>0.08</v>
      </c>
      <c r="M490" s="299">
        <v>2.1800000000000002</v>
      </c>
      <c r="N490" s="299">
        <v>2.2599999999999998</v>
      </c>
      <c r="O490" s="299"/>
      <c r="P490" s="299" t="s">
        <v>536</v>
      </c>
      <c r="Q490" s="299">
        <v>0.1</v>
      </c>
      <c r="R490" s="299">
        <v>21.8</v>
      </c>
      <c r="S490" s="300">
        <v>85</v>
      </c>
      <c r="W490" s="309"/>
      <c r="X490" s="309"/>
      <c r="AE490" s="309"/>
      <c r="AF490" s="309"/>
      <c r="AG490" s="309"/>
      <c r="AH490" s="309"/>
      <c r="AI490" s="309"/>
      <c r="AJ490" s="309"/>
      <c r="AK490" s="309"/>
      <c r="AL490" s="309"/>
    </row>
    <row r="491" spans="2:38" ht="15" customHeight="1">
      <c r="B491" s="456"/>
      <c r="C491" s="458"/>
      <c r="D491" s="297" t="s">
        <v>503</v>
      </c>
      <c r="E491" s="298">
        <v>0</v>
      </c>
      <c r="F491" s="299">
        <v>2</v>
      </c>
      <c r="G491" s="299">
        <v>13</v>
      </c>
      <c r="H491" s="299">
        <v>15</v>
      </c>
      <c r="I491" s="299">
        <v>4</v>
      </c>
      <c r="J491" s="299">
        <v>11</v>
      </c>
      <c r="K491" s="299">
        <v>6</v>
      </c>
      <c r="L491" s="299">
        <v>0.08</v>
      </c>
      <c r="M491" s="299">
        <v>2.1800000000000002</v>
      </c>
      <c r="N491" s="299">
        <v>2.2599999999999998</v>
      </c>
      <c r="O491" s="299"/>
      <c r="P491" s="299" t="s">
        <v>538</v>
      </c>
      <c r="Q491" s="299">
        <v>0.3</v>
      </c>
      <c r="R491" s="299">
        <v>21.6</v>
      </c>
      <c r="S491" s="300">
        <v>87</v>
      </c>
      <c r="W491" s="309"/>
      <c r="X491" s="309"/>
      <c r="AE491" s="309"/>
      <c r="AF491" s="309"/>
      <c r="AG491" s="309"/>
      <c r="AH491" s="309"/>
      <c r="AI491" s="309"/>
      <c r="AJ491" s="309"/>
      <c r="AK491" s="309"/>
      <c r="AL491" s="309"/>
    </row>
    <row r="492" spans="2:38" ht="15" customHeight="1">
      <c r="B492" s="456"/>
      <c r="C492" s="458"/>
      <c r="D492" s="297" t="s">
        <v>505</v>
      </c>
      <c r="E492" s="298">
        <v>0</v>
      </c>
      <c r="F492" s="299" t="s">
        <v>501</v>
      </c>
      <c r="G492" s="299" t="s">
        <v>501</v>
      </c>
      <c r="H492" s="299" t="s">
        <v>501</v>
      </c>
      <c r="I492" s="299">
        <v>4</v>
      </c>
      <c r="J492" s="299">
        <v>12</v>
      </c>
      <c r="K492" s="299">
        <v>8</v>
      </c>
      <c r="L492" s="299">
        <v>7.0000000000000007E-2</v>
      </c>
      <c r="M492" s="299">
        <v>2.02</v>
      </c>
      <c r="N492" s="299">
        <v>2.09</v>
      </c>
      <c r="O492" s="299"/>
      <c r="P492" s="299" t="s">
        <v>506</v>
      </c>
      <c r="Q492" s="299">
        <v>1.2</v>
      </c>
      <c r="R492" s="299">
        <v>21.9</v>
      </c>
      <c r="S492" s="300">
        <v>84</v>
      </c>
      <c r="W492" s="309"/>
      <c r="X492" s="309"/>
      <c r="AE492" s="309"/>
      <c r="AF492" s="309"/>
      <c r="AG492" s="309"/>
      <c r="AH492" s="309"/>
      <c r="AI492" s="309"/>
      <c r="AJ492" s="309"/>
      <c r="AK492" s="309"/>
      <c r="AL492" s="309"/>
    </row>
    <row r="493" spans="2:38" ht="15" customHeight="1">
      <c r="B493" s="456"/>
      <c r="C493" s="458"/>
      <c r="D493" s="297" t="s">
        <v>508</v>
      </c>
      <c r="E493" s="298">
        <v>0</v>
      </c>
      <c r="F493" s="299">
        <v>3</v>
      </c>
      <c r="G493" s="299">
        <v>9</v>
      </c>
      <c r="H493" s="299">
        <v>12</v>
      </c>
      <c r="I493" s="299">
        <v>5</v>
      </c>
      <c r="J493" s="299">
        <v>14</v>
      </c>
      <c r="K493" s="299">
        <v>13</v>
      </c>
      <c r="L493" s="299">
        <v>0.08</v>
      </c>
      <c r="M493" s="299">
        <v>2</v>
      </c>
      <c r="N493" s="299">
        <v>2.08</v>
      </c>
      <c r="O493" s="299"/>
      <c r="P493" s="299" t="s">
        <v>538</v>
      </c>
      <c r="Q493" s="299">
        <v>0.7</v>
      </c>
      <c r="R493" s="299">
        <v>22.2</v>
      </c>
      <c r="S493" s="300">
        <v>85</v>
      </c>
      <c r="W493" s="309"/>
      <c r="X493" s="309"/>
      <c r="AE493" s="309"/>
      <c r="AF493" s="309"/>
      <c r="AG493" s="309"/>
      <c r="AH493" s="309"/>
      <c r="AI493" s="309"/>
      <c r="AJ493" s="309"/>
      <c r="AK493" s="309"/>
      <c r="AL493" s="309"/>
    </row>
    <row r="494" spans="2:38" ht="15" customHeight="1">
      <c r="B494" s="456"/>
      <c r="C494" s="458"/>
      <c r="D494" s="297" t="s">
        <v>510</v>
      </c>
      <c r="E494" s="298">
        <v>0</v>
      </c>
      <c r="F494" s="299">
        <v>2</v>
      </c>
      <c r="G494" s="299">
        <v>6</v>
      </c>
      <c r="H494" s="299">
        <v>8</v>
      </c>
      <c r="I494" s="299">
        <v>9</v>
      </c>
      <c r="J494" s="299">
        <v>14</v>
      </c>
      <c r="K494" s="299">
        <v>8</v>
      </c>
      <c r="L494" s="299">
        <v>0.08</v>
      </c>
      <c r="M494" s="299">
        <v>1.93</v>
      </c>
      <c r="N494" s="299">
        <v>2.0099999999999998</v>
      </c>
      <c r="O494" s="299"/>
      <c r="P494" s="299" t="s">
        <v>518</v>
      </c>
      <c r="Q494" s="299">
        <v>1</v>
      </c>
      <c r="R494" s="299">
        <v>22.5</v>
      </c>
      <c r="S494" s="300">
        <v>85</v>
      </c>
      <c r="W494" s="309"/>
      <c r="X494" s="309"/>
      <c r="AE494" s="309"/>
      <c r="AF494" s="309"/>
      <c r="AG494" s="309"/>
      <c r="AH494" s="309"/>
      <c r="AI494" s="309"/>
      <c r="AJ494" s="309"/>
      <c r="AK494" s="309"/>
      <c r="AL494" s="309"/>
    </row>
    <row r="495" spans="2:38" ht="15" customHeight="1">
      <c r="B495" s="456"/>
      <c r="C495" s="458"/>
      <c r="D495" s="297" t="s">
        <v>511</v>
      </c>
      <c r="E495" s="298">
        <v>0</v>
      </c>
      <c r="F495" s="299">
        <v>2</v>
      </c>
      <c r="G495" s="299">
        <v>7</v>
      </c>
      <c r="H495" s="299">
        <v>9</v>
      </c>
      <c r="I495" s="299">
        <v>10</v>
      </c>
      <c r="J495" s="299">
        <v>21</v>
      </c>
      <c r="K495" s="299">
        <v>7</v>
      </c>
      <c r="L495" s="299">
        <v>0.08</v>
      </c>
      <c r="M495" s="299">
        <v>1.9</v>
      </c>
      <c r="N495" s="299">
        <v>1.98</v>
      </c>
      <c r="O495" s="299"/>
      <c r="P495" s="299" t="s">
        <v>518</v>
      </c>
      <c r="Q495" s="299">
        <v>1.2</v>
      </c>
      <c r="R495" s="299">
        <v>22.9</v>
      </c>
      <c r="S495" s="300">
        <v>87</v>
      </c>
      <c r="W495" s="309"/>
      <c r="X495" s="309"/>
      <c r="AE495" s="309"/>
      <c r="AF495" s="309"/>
      <c r="AG495" s="309"/>
      <c r="AH495" s="309"/>
      <c r="AI495" s="309"/>
      <c r="AJ495" s="309"/>
      <c r="AK495" s="309"/>
      <c r="AL495" s="309"/>
    </row>
    <row r="496" spans="2:38" ht="15" customHeight="1" thickBot="1">
      <c r="B496" s="456"/>
      <c r="C496" s="458"/>
      <c r="D496" s="310" t="s">
        <v>512</v>
      </c>
      <c r="E496" s="311">
        <v>0</v>
      </c>
      <c r="F496" s="304">
        <v>2</v>
      </c>
      <c r="G496" s="304">
        <v>9</v>
      </c>
      <c r="H496" s="304">
        <v>11</v>
      </c>
      <c r="I496" s="304">
        <v>11</v>
      </c>
      <c r="J496" s="304">
        <v>10</v>
      </c>
      <c r="K496" s="304">
        <v>9</v>
      </c>
      <c r="L496" s="304">
        <v>0.08</v>
      </c>
      <c r="M496" s="304">
        <v>1.89</v>
      </c>
      <c r="N496" s="304">
        <v>1.97</v>
      </c>
      <c r="O496" s="304"/>
      <c r="P496" s="304" t="s">
        <v>518</v>
      </c>
      <c r="Q496" s="304">
        <v>1.2</v>
      </c>
      <c r="R496" s="304">
        <v>23</v>
      </c>
      <c r="S496" s="305">
        <v>86</v>
      </c>
      <c r="W496" s="309"/>
      <c r="X496" s="309"/>
      <c r="AE496" s="309"/>
      <c r="AF496" s="309"/>
      <c r="AG496" s="309"/>
      <c r="AH496" s="309"/>
      <c r="AI496" s="309"/>
      <c r="AJ496" s="309"/>
      <c r="AK496" s="309"/>
      <c r="AL496" s="309"/>
    </row>
    <row r="497" spans="2:38" ht="15" customHeight="1">
      <c r="B497" s="456" t="s">
        <v>537</v>
      </c>
      <c r="C497" s="458"/>
      <c r="D497" s="293" t="s">
        <v>514</v>
      </c>
      <c r="E497" s="294">
        <v>0</v>
      </c>
      <c r="F497" s="295">
        <v>3</v>
      </c>
      <c r="G497" s="295">
        <v>13</v>
      </c>
      <c r="H497" s="295">
        <v>16</v>
      </c>
      <c r="I497" s="295">
        <v>10</v>
      </c>
      <c r="J497" s="295">
        <v>17</v>
      </c>
      <c r="K497" s="295">
        <v>9</v>
      </c>
      <c r="L497" s="295">
        <v>0.08</v>
      </c>
      <c r="M497" s="295">
        <v>1.91</v>
      </c>
      <c r="N497" s="295">
        <v>1.99</v>
      </c>
      <c r="O497" s="295"/>
      <c r="P497" s="295" t="s">
        <v>515</v>
      </c>
      <c r="Q497" s="295">
        <v>0.6</v>
      </c>
      <c r="R497" s="295">
        <v>22.7</v>
      </c>
      <c r="S497" s="296">
        <v>87</v>
      </c>
      <c r="W497" s="309"/>
      <c r="X497" s="309"/>
      <c r="AE497" s="309"/>
      <c r="AF497" s="309"/>
      <c r="AG497" s="309"/>
      <c r="AH497" s="309"/>
      <c r="AI497" s="309"/>
      <c r="AJ497" s="309"/>
      <c r="AK497" s="309"/>
      <c r="AL497" s="309"/>
    </row>
    <row r="498" spans="2:38" ht="15" customHeight="1">
      <c r="B498" s="456"/>
      <c r="C498" s="458"/>
      <c r="D498" s="297" t="s">
        <v>516</v>
      </c>
      <c r="E498" s="298">
        <v>1</v>
      </c>
      <c r="F498" s="299">
        <v>3</v>
      </c>
      <c r="G498" s="299">
        <v>16</v>
      </c>
      <c r="H498" s="299">
        <v>19</v>
      </c>
      <c r="I498" s="299">
        <v>11</v>
      </c>
      <c r="J498" s="299">
        <v>26</v>
      </c>
      <c r="K498" s="299">
        <v>7</v>
      </c>
      <c r="L498" s="299">
        <v>0.1</v>
      </c>
      <c r="M498" s="299">
        <v>1.93</v>
      </c>
      <c r="N498" s="299">
        <v>2.0299999999999998</v>
      </c>
      <c r="O498" s="299"/>
      <c r="P498" s="299" t="s">
        <v>535</v>
      </c>
      <c r="Q498" s="299">
        <v>1</v>
      </c>
      <c r="R498" s="299">
        <v>23.5</v>
      </c>
      <c r="S498" s="300">
        <v>82</v>
      </c>
      <c r="W498" s="309"/>
      <c r="X498" s="309"/>
      <c r="AE498" s="309"/>
      <c r="AF498" s="309"/>
      <c r="AG498" s="309"/>
      <c r="AH498" s="309"/>
      <c r="AI498" s="309"/>
      <c r="AJ498" s="309"/>
      <c r="AK498" s="309"/>
      <c r="AL498" s="309"/>
    </row>
    <row r="499" spans="2:38" ht="15" customHeight="1">
      <c r="B499" s="456"/>
      <c r="C499" s="458"/>
      <c r="D499" s="297" t="s">
        <v>517</v>
      </c>
      <c r="E499" s="298">
        <v>1</v>
      </c>
      <c r="F499" s="299">
        <v>3</v>
      </c>
      <c r="G499" s="299">
        <v>16</v>
      </c>
      <c r="H499" s="299">
        <v>19</v>
      </c>
      <c r="I499" s="299">
        <v>13</v>
      </c>
      <c r="J499" s="299">
        <v>22</v>
      </c>
      <c r="K499" s="299">
        <v>14</v>
      </c>
      <c r="L499" s="299">
        <v>0.09</v>
      </c>
      <c r="M499" s="299">
        <v>1.91</v>
      </c>
      <c r="N499" s="299">
        <v>2</v>
      </c>
      <c r="O499" s="299"/>
      <c r="P499" s="299" t="s">
        <v>534</v>
      </c>
      <c r="Q499" s="299">
        <v>0.8</v>
      </c>
      <c r="R499" s="299">
        <v>24</v>
      </c>
      <c r="S499" s="300">
        <v>72</v>
      </c>
      <c r="W499" s="309"/>
      <c r="X499" s="309"/>
      <c r="AE499" s="309"/>
      <c r="AF499" s="309"/>
      <c r="AG499" s="309"/>
      <c r="AH499" s="309"/>
      <c r="AI499" s="309"/>
      <c r="AJ499" s="309"/>
      <c r="AK499" s="309"/>
      <c r="AL499" s="309"/>
    </row>
    <row r="500" spans="2:38" ht="15" customHeight="1">
      <c r="B500" s="456"/>
      <c r="C500" s="458"/>
      <c r="D500" s="297" t="s">
        <v>519</v>
      </c>
      <c r="E500" s="298">
        <v>1</v>
      </c>
      <c r="F500" s="299">
        <v>2</v>
      </c>
      <c r="G500" s="299">
        <v>14</v>
      </c>
      <c r="H500" s="299">
        <v>16</v>
      </c>
      <c r="I500" s="299">
        <v>23</v>
      </c>
      <c r="J500" s="299">
        <v>27</v>
      </c>
      <c r="K500" s="299">
        <v>13</v>
      </c>
      <c r="L500" s="299">
        <v>0.09</v>
      </c>
      <c r="M500" s="299">
        <v>1.88</v>
      </c>
      <c r="N500" s="299">
        <v>1.97</v>
      </c>
      <c r="O500" s="299"/>
      <c r="P500" s="299" t="s">
        <v>530</v>
      </c>
      <c r="Q500" s="299">
        <v>1.5</v>
      </c>
      <c r="R500" s="299">
        <v>24.5</v>
      </c>
      <c r="S500" s="300">
        <v>68</v>
      </c>
      <c r="W500" s="309"/>
      <c r="X500" s="309"/>
      <c r="AE500" s="309"/>
      <c r="AF500" s="309"/>
      <c r="AG500" s="309"/>
      <c r="AH500" s="309"/>
      <c r="AI500" s="309"/>
      <c r="AJ500" s="309"/>
      <c r="AK500" s="309"/>
      <c r="AL500" s="309"/>
    </row>
    <row r="501" spans="2:38" ht="15" customHeight="1">
      <c r="B501" s="456"/>
      <c r="C501" s="458"/>
      <c r="D501" s="297" t="s">
        <v>520</v>
      </c>
      <c r="E501" s="298">
        <v>0</v>
      </c>
      <c r="F501" s="299">
        <v>1</v>
      </c>
      <c r="G501" s="299">
        <v>14</v>
      </c>
      <c r="H501" s="299">
        <v>15</v>
      </c>
      <c r="I501" s="299">
        <v>27</v>
      </c>
      <c r="J501" s="299">
        <v>19</v>
      </c>
      <c r="K501" s="299">
        <v>13</v>
      </c>
      <c r="L501" s="299">
        <v>0.08</v>
      </c>
      <c r="M501" s="299">
        <v>1.89</v>
      </c>
      <c r="N501" s="299">
        <v>1.97</v>
      </c>
      <c r="O501" s="299"/>
      <c r="P501" s="299" t="s">
        <v>538</v>
      </c>
      <c r="Q501" s="299">
        <v>1.2</v>
      </c>
      <c r="R501" s="299">
        <v>23.8</v>
      </c>
      <c r="S501" s="300">
        <v>77</v>
      </c>
      <c r="W501" s="309"/>
      <c r="X501" s="309"/>
      <c r="AE501" s="309"/>
      <c r="AF501" s="309"/>
      <c r="AG501" s="309"/>
      <c r="AH501" s="309"/>
      <c r="AI501" s="309"/>
      <c r="AJ501" s="309"/>
      <c r="AK501" s="309"/>
      <c r="AL501" s="309"/>
    </row>
    <row r="502" spans="2:38" ht="15" customHeight="1">
      <c r="B502" s="456"/>
      <c r="C502" s="458"/>
      <c r="D502" s="297" t="s">
        <v>521</v>
      </c>
      <c r="E502" s="298">
        <v>0</v>
      </c>
      <c r="F502" s="299">
        <v>1</v>
      </c>
      <c r="G502" s="299">
        <v>14</v>
      </c>
      <c r="H502" s="299">
        <v>15</v>
      </c>
      <c r="I502" s="299">
        <v>30</v>
      </c>
      <c r="J502" s="299">
        <v>27</v>
      </c>
      <c r="K502" s="299">
        <v>11</v>
      </c>
      <c r="L502" s="299">
        <v>0.09</v>
      </c>
      <c r="M502" s="299">
        <v>1.89</v>
      </c>
      <c r="N502" s="299">
        <v>1.98</v>
      </c>
      <c r="O502" s="299"/>
      <c r="P502" s="299" t="s">
        <v>531</v>
      </c>
      <c r="Q502" s="299">
        <v>1.3</v>
      </c>
      <c r="R502" s="299">
        <v>23.1</v>
      </c>
      <c r="S502" s="300">
        <v>73</v>
      </c>
      <c r="W502" s="309"/>
      <c r="X502" s="309"/>
      <c r="AE502" s="309"/>
      <c r="AF502" s="309"/>
      <c r="AG502" s="309"/>
      <c r="AH502" s="309"/>
      <c r="AI502" s="309"/>
      <c r="AJ502" s="309"/>
      <c r="AK502" s="309"/>
      <c r="AL502" s="309"/>
    </row>
    <row r="503" spans="2:38" ht="15" customHeight="1">
      <c r="B503" s="456"/>
      <c r="C503" s="458"/>
      <c r="D503" s="297" t="s">
        <v>522</v>
      </c>
      <c r="E503" s="298">
        <v>0</v>
      </c>
      <c r="F503" s="299">
        <v>1</v>
      </c>
      <c r="G503" s="299">
        <v>13</v>
      </c>
      <c r="H503" s="299">
        <v>14</v>
      </c>
      <c r="I503" s="299">
        <v>26</v>
      </c>
      <c r="J503" s="299">
        <v>33</v>
      </c>
      <c r="K503" s="299">
        <v>20</v>
      </c>
      <c r="L503" s="299">
        <v>0.1</v>
      </c>
      <c r="M503" s="299">
        <v>1.9</v>
      </c>
      <c r="N503" s="299">
        <v>2</v>
      </c>
      <c r="O503" s="299"/>
      <c r="P503" s="299" t="s">
        <v>530</v>
      </c>
      <c r="Q503" s="299">
        <v>0.9</v>
      </c>
      <c r="R503" s="299">
        <v>22.4</v>
      </c>
      <c r="S503" s="300">
        <v>85</v>
      </c>
      <c r="W503" s="309"/>
      <c r="X503" s="309"/>
      <c r="AE503" s="309"/>
      <c r="AF503" s="309"/>
      <c r="AG503" s="309"/>
      <c r="AH503" s="309"/>
      <c r="AI503" s="309"/>
      <c r="AJ503" s="309"/>
      <c r="AK503" s="309"/>
      <c r="AL503" s="309"/>
    </row>
    <row r="504" spans="2:38" ht="15" customHeight="1">
      <c r="B504" s="456"/>
      <c r="C504" s="458"/>
      <c r="D504" s="297" t="s">
        <v>523</v>
      </c>
      <c r="E504" s="298">
        <v>0</v>
      </c>
      <c r="F504" s="299">
        <v>1</v>
      </c>
      <c r="G504" s="299">
        <v>13</v>
      </c>
      <c r="H504" s="299">
        <v>14</v>
      </c>
      <c r="I504" s="299">
        <v>22</v>
      </c>
      <c r="J504" s="299">
        <v>28</v>
      </c>
      <c r="K504" s="299">
        <v>25</v>
      </c>
      <c r="L504" s="299">
        <v>0.11</v>
      </c>
      <c r="M504" s="299">
        <v>1.92</v>
      </c>
      <c r="N504" s="299">
        <v>2.0299999999999998</v>
      </c>
      <c r="O504" s="299"/>
      <c r="P504" s="299" t="s">
        <v>506</v>
      </c>
      <c r="Q504" s="299">
        <v>1.2</v>
      </c>
      <c r="R504" s="299">
        <v>22.2</v>
      </c>
      <c r="S504" s="300">
        <v>86</v>
      </c>
      <c r="W504" s="309"/>
      <c r="X504" s="309"/>
      <c r="AE504" s="309"/>
      <c r="AF504" s="309"/>
      <c r="AG504" s="309"/>
      <c r="AH504" s="309"/>
      <c r="AI504" s="309"/>
      <c r="AJ504" s="309"/>
      <c r="AK504" s="309"/>
      <c r="AL504" s="309"/>
    </row>
    <row r="505" spans="2:38" ht="15" customHeight="1">
      <c r="B505" s="456"/>
      <c r="C505" s="458"/>
      <c r="D505" s="297" t="s">
        <v>524</v>
      </c>
      <c r="E505" s="298">
        <v>0</v>
      </c>
      <c r="F505" s="299">
        <v>1</v>
      </c>
      <c r="G505" s="299">
        <v>17</v>
      </c>
      <c r="H505" s="299">
        <v>18</v>
      </c>
      <c r="I505" s="299">
        <v>20</v>
      </c>
      <c r="J505" s="299">
        <v>36</v>
      </c>
      <c r="K505" s="299">
        <v>19</v>
      </c>
      <c r="L505" s="299">
        <v>0.12</v>
      </c>
      <c r="M505" s="299">
        <v>1.94</v>
      </c>
      <c r="N505" s="299">
        <v>2.06</v>
      </c>
      <c r="O505" s="299"/>
      <c r="P505" s="299" t="s">
        <v>547</v>
      </c>
      <c r="Q505" s="299">
        <v>0.6</v>
      </c>
      <c r="R505" s="299">
        <v>21.6</v>
      </c>
      <c r="S505" s="300">
        <v>92</v>
      </c>
      <c r="W505" s="309"/>
      <c r="X505" s="309"/>
      <c r="AE505" s="309"/>
      <c r="AF505" s="309"/>
      <c r="AG505" s="309"/>
      <c r="AH505" s="309"/>
      <c r="AI505" s="309"/>
      <c r="AJ505" s="309"/>
      <c r="AK505" s="309"/>
      <c r="AL505" s="309"/>
    </row>
    <row r="506" spans="2:38" ht="15" customHeight="1">
      <c r="B506" s="456"/>
      <c r="C506" s="458"/>
      <c r="D506" s="297" t="s">
        <v>525</v>
      </c>
      <c r="E506" s="298">
        <v>0</v>
      </c>
      <c r="F506" s="299">
        <v>1</v>
      </c>
      <c r="G506" s="299">
        <v>22</v>
      </c>
      <c r="H506" s="299">
        <v>23</v>
      </c>
      <c r="I506" s="299">
        <v>15</v>
      </c>
      <c r="J506" s="299">
        <v>49</v>
      </c>
      <c r="K506" s="299">
        <v>23</v>
      </c>
      <c r="L506" s="299">
        <v>0.18</v>
      </c>
      <c r="M506" s="299">
        <v>1.98</v>
      </c>
      <c r="N506" s="299">
        <v>2.16</v>
      </c>
      <c r="O506" s="299"/>
      <c r="P506" s="299" t="s">
        <v>493</v>
      </c>
      <c r="Q506" s="299">
        <v>1.7</v>
      </c>
      <c r="R506" s="299">
        <v>21.5</v>
      </c>
      <c r="S506" s="300">
        <v>92</v>
      </c>
      <c r="W506" s="309"/>
      <c r="X506" s="309"/>
      <c r="AE506" s="309"/>
      <c r="AF506" s="309"/>
      <c r="AG506" s="309"/>
      <c r="AH506" s="309"/>
      <c r="AI506" s="309"/>
      <c r="AJ506" s="309"/>
      <c r="AK506" s="309"/>
      <c r="AL506" s="309"/>
    </row>
    <row r="507" spans="2:38" ht="15" customHeight="1">
      <c r="B507" s="456"/>
      <c r="C507" s="458"/>
      <c r="D507" s="297" t="s">
        <v>526</v>
      </c>
      <c r="E507" s="298">
        <v>0</v>
      </c>
      <c r="F507" s="299">
        <v>1</v>
      </c>
      <c r="G507" s="299">
        <v>18</v>
      </c>
      <c r="H507" s="299">
        <v>19</v>
      </c>
      <c r="I507" s="299">
        <v>14</v>
      </c>
      <c r="J507" s="299">
        <v>34</v>
      </c>
      <c r="K507" s="299">
        <v>18</v>
      </c>
      <c r="L507" s="299">
        <v>0.13</v>
      </c>
      <c r="M507" s="299">
        <v>2.0699999999999998</v>
      </c>
      <c r="N507" s="299">
        <v>2.2000000000000002</v>
      </c>
      <c r="O507" s="299"/>
      <c r="P507" s="299" t="s">
        <v>493</v>
      </c>
      <c r="Q507" s="299">
        <v>1.1000000000000001</v>
      </c>
      <c r="R507" s="299">
        <v>21.3</v>
      </c>
      <c r="S507" s="300">
        <v>92</v>
      </c>
      <c r="W507" s="309"/>
      <c r="X507" s="309"/>
      <c r="AE507" s="309"/>
      <c r="AF507" s="309"/>
      <c r="AG507" s="309"/>
      <c r="AH507" s="309"/>
      <c r="AI507" s="309"/>
      <c r="AJ507" s="309"/>
      <c r="AK507" s="309"/>
      <c r="AL507" s="309"/>
    </row>
    <row r="508" spans="2:38" ht="15" customHeight="1">
      <c r="B508" s="456"/>
      <c r="C508" s="458"/>
      <c r="D508" s="297" t="s">
        <v>527</v>
      </c>
      <c r="E508" s="298">
        <v>0</v>
      </c>
      <c r="F508" s="299">
        <v>1</v>
      </c>
      <c r="G508" s="299">
        <v>17</v>
      </c>
      <c r="H508" s="299">
        <v>18</v>
      </c>
      <c r="I508" s="299">
        <v>12</v>
      </c>
      <c r="J508" s="299">
        <v>44</v>
      </c>
      <c r="K508" s="299">
        <v>20</v>
      </c>
      <c r="L508" s="299">
        <v>0.12</v>
      </c>
      <c r="M508" s="299">
        <v>2.15</v>
      </c>
      <c r="N508" s="299">
        <v>2.27</v>
      </c>
      <c r="O508" s="299"/>
      <c r="P508" s="299" t="s">
        <v>498</v>
      </c>
      <c r="Q508" s="299">
        <v>1.6</v>
      </c>
      <c r="R508" s="299">
        <v>21.3</v>
      </c>
      <c r="S508" s="300">
        <v>92</v>
      </c>
      <c r="W508" s="309"/>
      <c r="X508" s="309"/>
      <c r="AE508" s="309"/>
      <c r="AF508" s="309"/>
      <c r="AG508" s="309"/>
      <c r="AH508" s="309"/>
      <c r="AI508" s="309"/>
      <c r="AJ508" s="309"/>
      <c r="AK508" s="309"/>
      <c r="AL508" s="309"/>
    </row>
    <row r="509" spans="2:38" ht="15" customHeight="1">
      <c r="B509" s="456"/>
      <c r="C509" s="458"/>
      <c r="D509" s="297" t="s">
        <v>528</v>
      </c>
      <c r="E509" s="298">
        <v>0</v>
      </c>
      <c r="F509" s="299">
        <v>1</v>
      </c>
      <c r="G509" s="299">
        <v>15</v>
      </c>
      <c r="H509" s="299">
        <v>16</v>
      </c>
      <c r="I509" s="299">
        <v>10</v>
      </c>
      <c r="J509" s="299">
        <v>37</v>
      </c>
      <c r="K509" s="299">
        <v>25</v>
      </c>
      <c r="L509" s="299">
        <v>0.11</v>
      </c>
      <c r="M509" s="299">
        <v>2.2400000000000002</v>
      </c>
      <c r="N509" s="299">
        <v>2.35</v>
      </c>
      <c r="O509" s="299"/>
      <c r="P509" s="299" t="s">
        <v>506</v>
      </c>
      <c r="Q509" s="299">
        <v>1.6</v>
      </c>
      <c r="R509" s="299">
        <v>21.4</v>
      </c>
      <c r="S509" s="300">
        <v>94</v>
      </c>
      <c r="W509" s="309"/>
      <c r="X509" s="309"/>
      <c r="AE509" s="309"/>
      <c r="AF509" s="309"/>
      <c r="AG509" s="309"/>
      <c r="AH509" s="309"/>
      <c r="AI509" s="309"/>
      <c r="AJ509" s="309"/>
      <c r="AK509" s="309"/>
      <c r="AL509" s="309"/>
    </row>
    <row r="510" spans="2:38" ht="15" customHeight="1">
      <c r="B510" s="456"/>
      <c r="C510" s="459"/>
      <c r="D510" s="297" t="s">
        <v>529</v>
      </c>
      <c r="E510" s="298">
        <v>0</v>
      </c>
      <c r="F510" s="299">
        <v>1</v>
      </c>
      <c r="G510" s="299">
        <v>14</v>
      </c>
      <c r="H510" s="299">
        <v>15</v>
      </c>
      <c r="I510" s="299">
        <v>8</v>
      </c>
      <c r="J510" s="299">
        <v>44</v>
      </c>
      <c r="K510" s="299">
        <v>19</v>
      </c>
      <c r="L510" s="299">
        <v>0.11</v>
      </c>
      <c r="M510" s="299">
        <v>2.08</v>
      </c>
      <c r="N510" s="299">
        <v>2.19</v>
      </c>
      <c r="O510" s="299"/>
      <c r="P510" s="299" t="s">
        <v>533</v>
      </c>
      <c r="Q510" s="299">
        <v>0.5</v>
      </c>
      <c r="R510" s="299">
        <v>21.5</v>
      </c>
      <c r="S510" s="300">
        <v>94</v>
      </c>
      <c r="W510" s="309"/>
      <c r="X510" s="309"/>
      <c r="AE510" s="309"/>
      <c r="AF510" s="309"/>
      <c r="AG510" s="309"/>
      <c r="AH510" s="309"/>
      <c r="AI510" s="309"/>
      <c r="AJ510" s="309"/>
      <c r="AK510" s="309"/>
      <c r="AL510" s="309"/>
    </row>
    <row r="511" spans="2:38" ht="15" customHeight="1">
      <c r="B511" s="456"/>
      <c r="C511" s="457">
        <v>42578</v>
      </c>
      <c r="D511" s="297" t="s">
        <v>492</v>
      </c>
      <c r="E511" s="298">
        <v>0</v>
      </c>
      <c r="F511" s="299">
        <v>1</v>
      </c>
      <c r="G511" s="299">
        <v>15</v>
      </c>
      <c r="H511" s="299">
        <v>16</v>
      </c>
      <c r="I511" s="299">
        <v>8</v>
      </c>
      <c r="J511" s="299">
        <v>41</v>
      </c>
      <c r="K511" s="299">
        <v>25</v>
      </c>
      <c r="L511" s="299">
        <v>0.12</v>
      </c>
      <c r="M511" s="299">
        <v>2.06</v>
      </c>
      <c r="N511" s="299">
        <v>2.1800000000000002</v>
      </c>
      <c r="O511" s="299"/>
      <c r="P511" s="299" t="s">
        <v>498</v>
      </c>
      <c r="Q511" s="299">
        <v>1</v>
      </c>
      <c r="R511" s="299">
        <v>21.5</v>
      </c>
      <c r="S511" s="300">
        <v>93</v>
      </c>
      <c r="W511" s="309"/>
      <c r="X511" s="309"/>
      <c r="AE511" s="309"/>
      <c r="AF511" s="309"/>
      <c r="AG511" s="309"/>
      <c r="AH511" s="309"/>
      <c r="AI511" s="309"/>
      <c r="AJ511" s="309"/>
      <c r="AK511" s="309"/>
      <c r="AL511" s="309"/>
    </row>
    <row r="512" spans="2:38" ht="15" customHeight="1">
      <c r="B512" s="456"/>
      <c r="C512" s="458"/>
      <c r="D512" s="297" t="s">
        <v>495</v>
      </c>
      <c r="E512" s="298">
        <v>0</v>
      </c>
      <c r="F512" s="299">
        <v>1</v>
      </c>
      <c r="G512" s="299">
        <v>14</v>
      </c>
      <c r="H512" s="299">
        <v>15</v>
      </c>
      <c r="I512" s="299">
        <v>6</v>
      </c>
      <c r="J512" s="299">
        <v>46</v>
      </c>
      <c r="K512" s="299">
        <v>24</v>
      </c>
      <c r="L512" s="299">
        <v>0.11</v>
      </c>
      <c r="M512" s="299">
        <v>2.27</v>
      </c>
      <c r="N512" s="299">
        <v>2.38</v>
      </c>
      <c r="O512" s="299"/>
      <c r="P512" s="299" t="s">
        <v>506</v>
      </c>
      <c r="Q512" s="299">
        <v>1.5</v>
      </c>
      <c r="R512" s="299">
        <v>21.5</v>
      </c>
      <c r="S512" s="300">
        <v>94</v>
      </c>
      <c r="W512" s="309"/>
      <c r="X512" s="309"/>
      <c r="AE512" s="309"/>
      <c r="AF512" s="309"/>
      <c r="AG512" s="309"/>
      <c r="AH512" s="309"/>
      <c r="AI512" s="309"/>
      <c r="AJ512" s="309"/>
      <c r="AK512" s="309"/>
      <c r="AL512" s="309"/>
    </row>
    <row r="513" spans="2:38" ht="15" customHeight="1">
      <c r="B513" s="456"/>
      <c r="C513" s="458"/>
      <c r="D513" s="297" t="s">
        <v>497</v>
      </c>
      <c r="E513" s="298">
        <v>0</v>
      </c>
      <c r="F513" s="299">
        <v>1</v>
      </c>
      <c r="G513" s="299">
        <v>15</v>
      </c>
      <c r="H513" s="299">
        <v>16</v>
      </c>
      <c r="I513" s="299">
        <v>6</v>
      </c>
      <c r="J513" s="299">
        <v>42</v>
      </c>
      <c r="K513" s="299">
        <v>16</v>
      </c>
      <c r="L513" s="299">
        <v>0.1</v>
      </c>
      <c r="M513" s="299">
        <v>2.2599999999999998</v>
      </c>
      <c r="N513" s="299">
        <v>2.36</v>
      </c>
      <c r="O513" s="299"/>
      <c r="P513" s="299" t="s">
        <v>498</v>
      </c>
      <c r="Q513" s="299">
        <v>1.9</v>
      </c>
      <c r="R513" s="299">
        <v>21.3</v>
      </c>
      <c r="S513" s="300">
        <v>92</v>
      </c>
      <c r="W513" s="309"/>
      <c r="X513" s="309"/>
      <c r="AE513" s="309"/>
      <c r="AF513" s="309"/>
      <c r="AG513" s="309"/>
      <c r="AH513" s="309"/>
      <c r="AI513" s="309"/>
      <c r="AJ513" s="309"/>
      <c r="AK513" s="309"/>
      <c r="AL513" s="309"/>
    </row>
    <row r="514" spans="2:38" ht="15" customHeight="1">
      <c r="B514" s="456"/>
      <c r="C514" s="458"/>
      <c r="D514" s="297" t="s">
        <v>500</v>
      </c>
      <c r="E514" s="298" t="s">
        <v>501</v>
      </c>
      <c r="F514" s="299">
        <v>1</v>
      </c>
      <c r="G514" s="299">
        <v>15</v>
      </c>
      <c r="H514" s="299">
        <v>16</v>
      </c>
      <c r="I514" s="299">
        <v>6</v>
      </c>
      <c r="J514" s="299">
        <v>32</v>
      </c>
      <c r="K514" s="299">
        <v>17</v>
      </c>
      <c r="L514" s="299">
        <v>0.08</v>
      </c>
      <c r="M514" s="299">
        <v>2.25</v>
      </c>
      <c r="N514" s="299">
        <v>2.33</v>
      </c>
      <c r="O514" s="299"/>
      <c r="P514" s="299" t="s">
        <v>498</v>
      </c>
      <c r="Q514" s="299">
        <v>2.1</v>
      </c>
      <c r="R514" s="299">
        <v>21.2</v>
      </c>
      <c r="S514" s="300">
        <v>94</v>
      </c>
      <c r="W514" s="309"/>
      <c r="X514" s="309"/>
      <c r="AE514" s="309"/>
      <c r="AF514" s="309"/>
      <c r="AG514" s="309"/>
      <c r="AH514" s="309"/>
      <c r="AI514" s="309"/>
      <c r="AJ514" s="309"/>
      <c r="AK514" s="309"/>
      <c r="AL514" s="309"/>
    </row>
    <row r="515" spans="2:38" ht="15" customHeight="1">
      <c r="B515" s="456"/>
      <c r="C515" s="458"/>
      <c r="D515" s="297" t="s">
        <v>503</v>
      </c>
      <c r="E515" s="298">
        <v>0</v>
      </c>
      <c r="F515" s="299">
        <v>1</v>
      </c>
      <c r="G515" s="299">
        <v>14</v>
      </c>
      <c r="H515" s="299">
        <v>15</v>
      </c>
      <c r="I515" s="299">
        <v>7</v>
      </c>
      <c r="J515" s="299">
        <v>33</v>
      </c>
      <c r="K515" s="299">
        <v>21</v>
      </c>
      <c r="L515" s="299">
        <v>0.09</v>
      </c>
      <c r="M515" s="299">
        <v>2.2599999999999998</v>
      </c>
      <c r="N515" s="299">
        <v>2.35</v>
      </c>
      <c r="O515" s="299"/>
      <c r="P515" s="299" t="s">
        <v>493</v>
      </c>
      <c r="Q515" s="299">
        <v>1.7</v>
      </c>
      <c r="R515" s="299">
        <v>21.1</v>
      </c>
      <c r="S515" s="300">
        <v>96</v>
      </c>
      <c r="W515" s="309"/>
      <c r="X515" s="309"/>
      <c r="AE515" s="309"/>
      <c r="AF515" s="309"/>
      <c r="AG515" s="309"/>
      <c r="AH515" s="309"/>
      <c r="AI515" s="309"/>
      <c r="AJ515" s="309"/>
      <c r="AK515" s="309"/>
      <c r="AL515" s="309"/>
    </row>
    <row r="516" spans="2:38" ht="15" customHeight="1">
      <c r="B516" s="456"/>
      <c r="C516" s="458"/>
      <c r="D516" s="297" t="s">
        <v>505</v>
      </c>
      <c r="E516" s="298">
        <v>0</v>
      </c>
      <c r="F516" s="299">
        <v>1</v>
      </c>
      <c r="G516" s="299">
        <v>14</v>
      </c>
      <c r="H516" s="299">
        <v>15</v>
      </c>
      <c r="I516" s="299">
        <v>10</v>
      </c>
      <c r="J516" s="299">
        <v>41</v>
      </c>
      <c r="K516" s="299">
        <v>22</v>
      </c>
      <c r="L516" s="299">
        <v>0.09</v>
      </c>
      <c r="M516" s="299">
        <v>2.16</v>
      </c>
      <c r="N516" s="299">
        <v>2.25</v>
      </c>
      <c r="O516" s="299"/>
      <c r="P516" s="299" t="s">
        <v>498</v>
      </c>
      <c r="Q516" s="299">
        <v>2.4</v>
      </c>
      <c r="R516" s="299">
        <v>21</v>
      </c>
      <c r="S516" s="300">
        <v>96</v>
      </c>
      <c r="W516" s="309"/>
      <c r="X516" s="309"/>
      <c r="AE516" s="309"/>
      <c r="AF516" s="309"/>
      <c r="AG516" s="309"/>
      <c r="AH516" s="309"/>
      <c r="AI516" s="309"/>
      <c r="AJ516" s="309"/>
      <c r="AK516" s="309"/>
      <c r="AL516" s="309"/>
    </row>
    <row r="517" spans="2:38" ht="15" customHeight="1">
      <c r="B517" s="456"/>
      <c r="C517" s="458"/>
      <c r="D517" s="297" t="s">
        <v>508</v>
      </c>
      <c r="E517" s="298">
        <v>0</v>
      </c>
      <c r="F517" s="299">
        <v>2</v>
      </c>
      <c r="G517" s="299">
        <v>18</v>
      </c>
      <c r="H517" s="299">
        <v>20</v>
      </c>
      <c r="I517" s="299">
        <v>10</v>
      </c>
      <c r="J517" s="299">
        <v>32</v>
      </c>
      <c r="K517" s="299">
        <v>20</v>
      </c>
      <c r="L517" s="299">
        <v>0.1</v>
      </c>
      <c r="M517" s="299">
        <v>2.02</v>
      </c>
      <c r="N517" s="299">
        <v>2.12</v>
      </c>
      <c r="O517" s="299"/>
      <c r="P517" s="299" t="s">
        <v>493</v>
      </c>
      <c r="Q517" s="299">
        <v>1.8</v>
      </c>
      <c r="R517" s="299">
        <v>21.2</v>
      </c>
      <c r="S517" s="300">
        <v>95</v>
      </c>
      <c r="W517" s="309"/>
      <c r="X517" s="309"/>
      <c r="AE517" s="309"/>
      <c r="AF517" s="309"/>
      <c r="AG517" s="309"/>
      <c r="AH517" s="309"/>
      <c r="AI517" s="309"/>
      <c r="AJ517" s="309"/>
      <c r="AK517" s="309"/>
      <c r="AL517" s="309"/>
    </row>
    <row r="518" spans="2:38" ht="15" customHeight="1">
      <c r="B518" s="456"/>
      <c r="C518" s="458"/>
      <c r="D518" s="297" t="s">
        <v>510</v>
      </c>
      <c r="E518" s="298">
        <v>0</v>
      </c>
      <c r="F518" s="299">
        <v>4</v>
      </c>
      <c r="G518" s="299">
        <v>22</v>
      </c>
      <c r="H518" s="299">
        <v>26</v>
      </c>
      <c r="I518" s="299">
        <v>11</v>
      </c>
      <c r="J518" s="299">
        <v>27</v>
      </c>
      <c r="K518" s="299">
        <v>23</v>
      </c>
      <c r="L518" s="299">
        <v>0.1</v>
      </c>
      <c r="M518" s="299">
        <v>1.95</v>
      </c>
      <c r="N518" s="299">
        <v>2.0499999999999998</v>
      </c>
      <c r="O518" s="299"/>
      <c r="P518" s="299" t="s">
        <v>498</v>
      </c>
      <c r="Q518" s="299">
        <v>1.4</v>
      </c>
      <c r="R518" s="299">
        <v>21.6</v>
      </c>
      <c r="S518" s="300">
        <v>92</v>
      </c>
      <c r="W518" s="309"/>
      <c r="X518" s="309"/>
      <c r="AE518" s="309"/>
      <c r="AF518" s="309"/>
      <c r="AG518" s="309"/>
      <c r="AH518" s="309"/>
      <c r="AI518" s="309"/>
      <c r="AJ518" s="309"/>
      <c r="AK518" s="309"/>
      <c r="AL518" s="309"/>
    </row>
    <row r="519" spans="2:38" ht="15" customHeight="1">
      <c r="B519" s="456"/>
      <c r="C519" s="458"/>
      <c r="D519" s="297" t="s">
        <v>511</v>
      </c>
      <c r="E519" s="298">
        <v>0</v>
      </c>
      <c r="F519" s="299">
        <v>2</v>
      </c>
      <c r="G519" s="299">
        <v>15</v>
      </c>
      <c r="H519" s="299">
        <v>17</v>
      </c>
      <c r="I519" s="299">
        <v>15</v>
      </c>
      <c r="J519" s="299">
        <v>28</v>
      </c>
      <c r="K519" s="299">
        <v>17</v>
      </c>
      <c r="L519" s="299">
        <v>0.11</v>
      </c>
      <c r="M519" s="299">
        <v>1.94</v>
      </c>
      <c r="N519" s="299">
        <v>2.0499999999999998</v>
      </c>
      <c r="O519" s="299"/>
      <c r="P519" s="299" t="s">
        <v>498</v>
      </c>
      <c r="Q519" s="299">
        <v>0.9</v>
      </c>
      <c r="R519" s="299">
        <v>22</v>
      </c>
      <c r="S519" s="300">
        <v>91</v>
      </c>
      <c r="W519" s="309"/>
      <c r="X519" s="309"/>
      <c r="AE519" s="309"/>
      <c r="AF519" s="309"/>
      <c r="AG519" s="309"/>
      <c r="AH519" s="309"/>
      <c r="AI519" s="309"/>
      <c r="AJ519" s="309"/>
      <c r="AK519" s="309"/>
      <c r="AL519" s="309"/>
    </row>
    <row r="520" spans="2:38" ht="15" customHeight="1" thickBot="1">
      <c r="B520" s="456"/>
      <c r="C520" s="458"/>
      <c r="D520" s="310" t="s">
        <v>512</v>
      </c>
      <c r="E520" s="311">
        <v>0</v>
      </c>
      <c r="F520" s="304">
        <v>3</v>
      </c>
      <c r="G520" s="304">
        <v>14</v>
      </c>
      <c r="H520" s="304">
        <v>17</v>
      </c>
      <c r="I520" s="304">
        <v>13</v>
      </c>
      <c r="J520" s="304">
        <v>23</v>
      </c>
      <c r="K520" s="304">
        <v>12</v>
      </c>
      <c r="L520" s="304">
        <v>0.1</v>
      </c>
      <c r="M520" s="304">
        <v>1.98</v>
      </c>
      <c r="N520" s="304">
        <v>2.08</v>
      </c>
      <c r="O520" s="304"/>
      <c r="P520" s="304" t="s">
        <v>530</v>
      </c>
      <c r="Q520" s="304">
        <v>0.9</v>
      </c>
      <c r="R520" s="304">
        <v>23.1</v>
      </c>
      <c r="S520" s="305">
        <v>82</v>
      </c>
      <c r="W520" s="309"/>
      <c r="X520" s="309"/>
      <c r="AE520" s="309"/>
      <c r="AF520" s="309"/>
      <c r="AG520" s="309"/>
      <c r="AH520" s="309"/>
      <c r="AI520" s="309"/>
      <c r="AJ520" s="309"/>
      <c r="AK520" s="309"/>
      <c r="AL520" s="309"/>
    </row>
    <row r="521" spans="2:38" ht="15" customHeight="1">
      <c r="B521" s="456" t="s">
        <v>537</v>
      </c>
      <c r="C521" s="458"/>
      <c r="D521" s="293" t="s">
        <v>514</v>
      </c>
      <c r="E521" s="294">
        <v>0</v>
      </c>
      <c r="F521" s="295">
        <v>2</v>
      </c>
      <c r="G521" s="295">
        <v>14</v>
      </c>
      <c r="H521" s="295">
        <v>16</v>
      </c>
      <c r="I521" s="295">
        <v>19</v>
      </c>
      <c r="J521" s="295">
        <v>17</v>
      </c>
      <c r="K521" s="295">
        <v>11</v>
      </c>
      <c r="L521" s="295">
        <v>0.1</v>
      </c>
      <c r="M521" s="295">
        <v>1.94</v>
      </c>
      <c r="N521" s="295">
        <v>2.04</v>
      </c>
      <c r="O521" s="295"/>
      <c r="P521" s="295" t="s">
        <v>518</v>
      </c>
      <c r="Q521" s="295">
        <v>2.8</v>
      </c>
      <c r="R521" s="295">
        <v>24.2</v>
      </c>
      <c r="S521" s="296">
        <v>81</v>
      </c>
      <c r="W521" s="309"/>
      <c r="X521" s="309"/>
      <c r="AE521" s="309"/>
      <c r="AF521" s="309"/>
      <c r="AG521" s="309"/>
      <c r="AH521" s="309"/>
      <c r="AI521" s="309"/>
      <c r="AJ521" s="309"/>
      <c r="AK521" s="309"/>
      <c r="AL521" s="309"/>
    </row>
    <row r="522" spans="2:38" ht="15" customHeight="1">
      <c r="B522" s="456"/>
      <c r="C522" s="458"/>
      <c r="D522" s="297" t="s">
        <v>516</v>
      </c>
      <c r="E522" s="298">
        <v>0</v>
      </c>
      <c r="F522" s="299">
        <v>4</v>
      </c>
      <c r="G522" s="299">
        <v>21</v>
      </c>
      <c r="H522" s="299">
        <v>25</v>
      </c>
      <c r="I522" s="299">
        <v>14</v>
      </c>
      <c r="J522" s="299">
        <v>27</v>
      </c>
      <c r="K522" s="299">
        <v>11</v>
      </c>
      <c r="L522" s="299">
        <v>0.11</v>
      </c>
      <c r="M522" s="299">
        <v>1.93</v>
      </c>
      <c r="N522" s="299">
        <v>2.04</v>
      </c>
      <c r="O522" s="299"/>
      <c r="P522" s="299" t="s">
        <v>518</v>
      </c>
      <c r="Q522" s="299">
        <v>3</v>
      </c>
      <c r="R522" s="299">
        <v>24.3</v>
      </c>
      <c r="S522" s="300">
        <v>78</v>
      </c>
      <c r="W522" s="309"/>
      <c r="X522" s="309"/>
      <c r="AE522" s="309"/>
      <c r="AF522" s="309"/>
      <c r="AG522" s="309"/>
      <c r="AH522" s="309"/>
      <c r="AI522" s="309"/>
      <c r="AJ522" s="309"/>
      <c r="AK522" s="309"/>
      <c r="AL522" s="309"/>
    </row>
    <row r="523" spans="2:38" ht="15" customHeight="1">
      <c r="B523" s="456"/>
      <c r="C523" s="458"/>
      <c r="D523" s="297" t="s">
        <v>517</v>
      </c>
      <c r="E523" s="298">
        <v>1</v>
      </c>
      <c r="F523" s="299">
        <v>5</v>
      </c>
      <c r="G523" s="299">
        <v>23</v>
      </c>
      <c r="H523" s="299">
        <v>28</v>
      </c>
      <c r="I523" s="299">
        <v>22</v>
      </c>
      <c r="J523" s="299">
        <v>21</v>
      </c>
      <c r="K523" s="299">
        <v>15</v>
      </c>
      <c r="L523" s="299">
        <v>0.12</v>
      </c>
      <c r="M523" s="299">
        <v>1.93</v>
      </c>
      <c r="N523" s="299">
        <v>2.0499999999999998</v>
      </c>
      <c r="O523" s="299"/>
      <c r="P523" s="299" t="s">
        <v>515</v>
      </c>
      <c r="Q523" s="299">
        <v>4</v>
      </c>
      <c r="R523" s="299">
        <v>24.9</v>
      </c>
      <c r="S523" s="300">
        <v>90</v>
      </c>
      <c r="W523" s="309"/>
      <c r="X523" s="309"/>
      <c r="AE523" s="309"/>
      <c r="AF523" s="309"/>
      <c r="AG523" s="309"/>
      <c r="AH523" s="309"/>
      <c r="AI523" s="309"/>
      <c r="AJ523" s="309"/>
      <c r="AK523" s="309"/>
      <c r="AL523" s="309"/>
    </row>
    <row r="524" spans="2:38" ht="15" customHeight="1">
      <c r="B524" s="456"/>
      <c r="C524" s="458"/>
      <c r="D524" s="297" t="s">
        <v>519</v>
      </c>
      <c r="E524" s="298">
        <v>1</v>
      </c>
      <c r="F524" s="299">
        <v>2</v>
      </c>
      <c r="G524" s="299">
        <v>22</v>
      </c>
      <c r="H524" s="299">
        <v>24</v>
      </c>
      <c r="I524" s="299">
        <v>33</v>
      </c>
      <c r="J524" s="299">
        <v>21</v>
      </c>
      <c r="K524" s="299">
        <v>18</v>
      </c>
      <c r="L524" s="299">
        <v>0.12</v>
      </c>
      <c r="M524" s="299">
        <v>1.88</v>
      </c>
      <c r="N524" s="299">
        <v>2</v>
      </c>
      <c r="O524" s="299"/>
      <c r="P524" s="299" t="s">
        <v>518</v>
      </c>
      <c r="Q524" s="299">
        <v>3.5</v>
      </c>
      <c r="R524" s="299">
        <v>25.6</v>
      </c>
      <c r="S524" s="300">
        <v>76</v>
      </c>
      <c r="W524" s="309"/>
      <c r="X524" s="309"/>
      <c r="AE524" s="309"/>
      <c r="AF524" s="309"/>
      <c r="AG524" s="309"/>
      <c r="AH524" s="309"/>
      <c r="AI524" s="309"/>
      <c r="AJ524" s="309"/>
      <c r="AK524" s="309"/>
      <c r="AL524" s="309"/>
    </row>
    <row r="525" spans="2:38" ht="15" customHeight="1">
      <c r="B525" s="456"/>
      <c r="C525" s="458"/>
      <c r="D525" s="297" t="s">
        <v>520</v>
      </c>
      <c r="E525" s="298">
        <v>1</v>
      </c>
      <c r="F525" s="299">
        <v>2</v>
      </c>
      <c r="G525" s="299">
        <v>21</v>
      </c>
      <c r="H525" s="299">
        <v>23</v>
      </c>
      <c r="I525" s="299">
        <v>37</v>
      </c>
      <c r="J525" s="299">
        <v>29</v>
      </c>
      <c r="K525" s="299">
        <v>17</v>
      </c>
      <c r="L525" s="299">
        <v>0.1</v>
      </c>
      <c r="M525" s="299">
        <v>1.88</v>
      </c>
      <c r="N525" s="299">
        <v>1.98</v>
      </c>
      <c r="O525" s="299"/>
      <c r="P525" s="299" t="s">
        <v>515</v>
      </c>
      <c r="Q525" s="299">
        <v>2.4</v>
      </c>
      <c r="R525" s="299">
        <v>26.3</v>
      </c>
      <c r="S525" s="300">
        <v>76</v>
      </c>
      <c r="W525" s="309"/>
      <c r="X525" s="309"/>
      <c r="AE525" s="309"/>
      <c r="AF525" s="309"/>
      <c r="AG525" s="309"/>
      <c r="AH525" s="309"/>
      <c r="AI525" s="309"/>
      <c r="AJ525" s="309"/>
      <c r="AK525" s="309"/>
      <c r="AL525" s="309"/>
    </row>
    <row r="526" spans="2:38" ht="15" customHeight="1">
      <c r="B526" s="456"/>
      <c r="C526" s="458"/>
      <c r="D526" s="297" t="s">
        <v>521</v>
      </c>
      <c r="E526" s="298">
        <v>1</v>
      </c>
      <c r="F526" s="299">
        <v>2</v>
      </c>
      <c r="G526" s="299">
        <v>21</v>
      </c>
      <c r="H526" s="299">
        <v>23</v>
      </c>
      <c r="I526" s="299">
        <v>42</v>
      </c>
      <c r="J526" s="299">
        <v>26</v>
      </c>
      <c r="K526" s="299">
        <v>17</v>
      </c>
      <c r="L526" s="299">
        <v>0.13</v>
      </c>
      <c r="M526" s="299">
        <v>1.89</v>
      </c>
      <c r="N526" s="299">
        <v>2.02</v>
      </c>
      <c r="O526" s="299"/>
      <c r="P526" s="299" t="s">
        <v>515</v>
      </c>
      <c r="Q526" s="299">
        <v>1.9</v>
      </c>
      <c r="R526" s="299">
        <v>26.4</v>
      </c>
      <c r="S526" s="300">
        <v>74</v>
      </c>
      <c r="W526" s="309"/>
      <c r="X526" s="309"/>
      <c r="AE526" s="309"/>
      <c r="AF526" s="309"/>
      <c r="AG526" s="309"/>
      <c r="AH526" s="309"/>
      <c r="AI526" s="309"/>
      <c r="AJ526" s="309"/>
      <c r="AK526" s="309"/>
      <c r="AL526" s="309"/>
    </row>
    <row r="527" spans="2:38" ht="15" customHeight="1">
      <c r="B527" s="456"/>
      <c r="C527" s="458"/>
      <c r="D527" s="297" t="s">
        <v>522</v>
      </c>
      <c r="E527" s="298">
        <v>1</v>
      </c>
      <c r="F527" s="299">
        <v>1</v>
      </c>
      <c r="G527" s="299">
        <v>19</v>
      </c>
      <c r="H527" s="299">
        <v>20</v>
      </c>
      <c r="I527" s="299">
        <v>45</v>
      </c>
      <c r="J527" s="299">
        <v>32</v>
      </c>
      <c r="K527" s="299">
        <v>16</v>
      </c>
      <c r="L527" s="299">
        <v>0.12</v>
      </c>
      <c r="M527" s="299">
        <v>1.9</v>
      </c>
      <c r="N527" s="299">
        <v>2.02</v>
      </c>
      <c r="O527" s="299"/>
      <c r="P527" s="299" t="s">
        <v>518</v>
      </c>
      <c r="Q527" s="299">
        <v>2.2999999999999998</v>
      </c>
      <c r="R527" s="299">
        <v>26</v>
      </c>
      <c r="S527" s="300">
        <v>75</v>
      </c>
      <c r="W527" s="309"/>
      <c r="X527" s="309"/>
      <c r="AE527" s="309"/>
      <c r="AF527" s="309"/>
      <c r="AG527" s="309"/>
      <c r="AH527" s="309"/>
      <c r="AI527" s="309"/>
      <c r="AJ527" s="309"/>
      <c r="AK527" s="309"/>
      <c r="AL527" s="309"/>
    </row>
    <row r="528" spans="2:38" ht="15" customHeight="1">
      <c r="B528" s="456"/>
      <c r="C528" s="458"/>
      <c r="D528" s="297" t="s">
        <v>523</v>
      </c>
      <c r="E528" s="298">
        <v>1</v>
      </c>
      <c r="F528" s="299">
        <v>1</v>
      </c>
      <c r="G528" s="299">
        <v>17</v>
      </c>
      <c r="H528" s="299">
        <v>18</v>
      </c>
      <c r="I528" s="299">
        <v>39</v>
      </c>
      <c r="J528" s="299">
        <v>24</v>
      </c>
      <c r="K528" s="299">
        <v>15</v>
      </c>
      <c r="L528" s="299">
        <v>0.11</v>
      </c>
      <c r="M528" s="299">
        <v>1.91</v>
      </c>
      <c r="N528" s="299">
        <v>2.02</v>
      </c>
      <c r="O528" s="299"/>
      <c r="P528" s="299" t="s">
        <v>518</v>
      </c>
      <c r="Q528" s="299">
        <v>1.9</v>
      </c>
      <c r="R528" s="299">
        <v>25.5</v>
      </c>
      <c r="S528" s="300">
        <v>77</v>
      </c>
      <c r="W528" s="309"/>
      <c r="X528" s="309"/>
      <c r="AE528" s="309"/>
      <c r="AF528" s="309"/>
      <c r="AG528" s="309"/>
      <c r="AH528" s="309"/>
      <c r="AI528" s="309"/>
      <c r="AJ528" s="309"/>
      <c r="AK528" s="309"/>
      <c r="AL528" s="309"/>
    </row>
    <row r="529" spans="2:38" ht="15" customHeight="1">
      <c r="B529" s="456"/>
      <c r="C529" s="458"/>
      <c r="D529" s="297" t="s">
        <v>524</v>
      </c>
      <c r="E529" s="298">
        <v>0</v>
      </c>
      <c r="F529" s="299">
        <v>1</v>
      </c>
      <c r="G529" s="299">
        <v>14</v>
      </c>
      <c r="H529" s="299">
        <v>15</v>
      </c>
      <c r="I529" s="299">
        <v>30</v>
      </c>
      <c r="J529" s="299">
        <v>19</v>
      </c>
      <c r="K529" s="299">
        <v>11</v>
      </c>
      <c r="L529" s="299">
        <v>0.09</v>
      </c>
      <c r="M529" s="299">
        <v>1.93</v>
      </c>
      <c r="N529" s="299">
        <v>2.02</v>
      </c>
      <c r="O529" s="299"/>
      <c r="P529" s="299" t="s">
        <v>515</v>
      </c>
      <c r="Q529" s="299">
        <v>1.6</v>
      </c>
      <c r="R529" s="299">
        <v>25.1</v>
      </c>
      <c r="S529" s="300">
        <v>80</v>
      </c>
      <c r="W529" s="309"/>
      <c r="X529" s="309"/>
      <c r="AE529" s="309"/>
      <c r="AF529" s="309"/>
      <c r="AG529" s="309"/>
      <c r="AH529" s="309"/>
      <c r="AI529" s="309"/>
      <c r="AJ529" s="309"/>
      <c r="AK529" s="309"/>
      <c r="AL529" s="309"/>
    </row>
    <row r="530" spans="2:38" ht="15" customHeight="1">
      <c r="B530" s="456"/>
      <c r="C530" s="458"/>
      <c r="D530" s="297" t="s">
        <v>525</v>
      </c>
      <c r="E530" s="298">
        <v>0</v>
      </c>
      <c r="F530" s="299">
        <v>1</v>
      </c>
      <c r="G530" s="299">
        <v>14</v>
      </c>
      <c r="H530" s="299">
        <v>15</v>
      </c>
      <c r="I530" s="299">
        <v>24</v>
      </c>
      <c r="J530" s="299">
        <v>24</v>
      </c>
      <c r="K530" s="299">
        <v>10</v>
      </c>
      <c r="L530" s="299">
        <v>0.08</v>
      </c>
      <c r="M530" s="299">
        <v>1.95</v>
      </c>
      <c r="N530" s="299">
        <v>2.0299999999999998</v>
      </c>
      <c r="O530" s="299"/>
      <c r="P530" s="299" t="s">
        <v>518</v>
      </c>
      <c r="Q530" s="299">
        <v>1.7</v>
      </c>
      <c r="R530" s="299">
        <v>24.5</v>
      </c>
      <c r="S530" s="300">
        <v>77</v>
      </c>
      <c r="W530" s="309"/>
      <c r="X530" s="309"/>
      <c r="AE530" s="309"/>
      <c r="AF530" s="309"/>
      <c r="AG530" s="309"/>
      <c r="AH530" s="309"/>
      <c r="AI530" s="309"/>
      <c r="AJ530" s="309"/>
      <c r="AK530" s="309"/>
      <c r="AL530" s="309"/>
    </row>
    <row r="531" spans="2:38" ht="15" customHeight="1">
      <c r="B531" s="456"/>
      <c r="C531" s="458"/>
      <c r="D531" s="297" t="s">
        <v>526</v>
      </c>
      <c r="E531" s="298">
        <v>1</v>
      </c>
      <c r="F531" s="299">
        <v>1</v>
      </c>
      <c r="G531" s="299">
        <v>17</v>
      </c>
      <c r="H531" s="299">
        <v>18</v>
      </c>
      <c r="I531" s="299">
        <v>19</v>
      </c>
      <c r="J531" s="299">
        <v>20</v>
      </c>
      <c r="K531" s="299">
        <v>14</v>
      </c>
      <c r="L531" s="299">
        <v>0.09</v>
      </c>
      <c r="M531" s="299">
        <v>1.98</v>
      </c>
      <c r="N531" s="299">
        <v>2.0699999999999998</v>
      </c>
      <c r="O531" s="299"/>
      <c r="P531" s="299" t="s">
        <v>515</v>
      </c>
      <c r="Q531" s="299">
        <v>0.7</v>
      </c>
      <c r="R531" s="299">
        <v>24.2</v>
      </c>
      <c r="S531" s="300">
        <v>81</v>
      </c>
      <c r="W531" s="309"/>
      <c r="X531" s="309"/>
      <c r="AE531" s="309"/>
      <c r="AF531" s="309"/>
      <c r="AG531" s="309"/>
      <c r="AH531" s="309"/>
      <c r="AI531" s="309"/>
      <c r="AJ531" s="309"/>
      <c r="AK531" s="309"/>
      <c r="AL531" s="309"/>
    </row>
    <row r="532" spans="2:38" ht="15" customHeight="1">
      <c r="B532" s="456"/>
      <c r="C532" s="458"/>
      <c r="D532" s="297" t="s">
        <v>527</v>
      </c>
      <c r="E532" s="298">
        <v>1</v>
      </c>
      <c r="F532" s="299">
        <v>1</v>
      </c>
      <c r="G532" s="299">
        <v>18</v>
      </c>
      <c r="H532" s="299">
        <v>19</v>
      </c>
      <c r="I532" s="299">
        <v>16</v>
      </c>
      <c r="J532" s="299">
        <v>29</v>
      </c>
      <c r="K532" s="299">
        <v>15</v>
      </c>
      <c r="L532" s="299">
        <v>0.12</v>
      </c>
      <c r="M532" s="299">
        <v>2.0299999999999998</v>
      </c>
      <c r="N532" s="299">
        <v>2.15</v>
      </c>
      <c r="O532" s="299"/>
      <c r="P532" s="299" t="s">
        <v>518</v>
      </c>
      <c r="Q532" s="299">
        <v>1.1000000000000001</v>
      </c>
      <c r="R532" s="299">
        <v>23.8</v>
      </c>
      <c r="S532" s="300">
        <v>81</v>
      </c>
      <c r="W532" s="309"/>
      <c r="X532" s="309"/>
      <c r="AE532" s="309"/>
      <c r="AF532" s="309"/>
      <c r="AG532" s="309"/>
      <c r="AH532" s="309"/>
      <c r="AI532" s="309"/>
      <c r="AJ532" s="309"/>
      <c r="AK532" s="309"/>
      <c r="AL532" s="309"/>
    </row>
    <row r="533" spans="2:38" ht="15" customHeight="1">
      <c r="B533" s="456"/>
      <c r="C533" s="458"/>
      <c r="D533" s="297" t="s">
        <v>528</v>
      </c>
      <c r="E533" s="298">
        <v>1</v>
      </c>
      <c r="F533" s="299">
        <v>1</v>
      </c>
      <c r="G533" s="299">
        <v>18</v>
      </c>
      <c r="H533" s="299">
        <v>19</v>
      </c>
      <c r="I533" s="299">
        <v>15</v>
      </c>
      <c r="J533" s="299">
        <v>20</v>
      </c>
      <c r="K533" s="299">
        <v>19</v>
      </c>
      <c r="L533" s="299">
        <v>0.1</v>
      </c>
      <c r="M533" s="299">
        <v>2.0699999999999998</v>
      </c>
      <c r="N533" s="299">
        <v>2.17</v>
      </c>
      <c r="O533" s="299"/>
      <c r="P533" s="299" t="s">
        <v>518</v>
      </c>
      <c r="Q533" s="299">
        <v>1.1000000000000001</v>
      </c>
      <c r="R533" s="299">
        <v>23.7</v>
      </c>
      <c r="S533" s="300">
        <v>82</v>
      </c>
      <c r="W533" s="309"/>
      <c r="X533" s="309"/>
      <c r="AE533" s="309"/>
      <c r="AF533" s="309"/>
      <c r="AG533" s="309"/>
      <c r="AH533" s="309"/>
      <c r="AI533" s="309"/>
      <c r="AJ533" s="309"/>
      <c r="AK533" s="309"/>
      <c r="AL533" s="309"/>
    </row>
    <row r="534" spans="2:38" ht="15" customHeight="1">
      <c r="B534" s="456"/>
      <c r="C534" s="459"/>
      <c r="D534" s="297" t="s">
        <v>529</v>
      </c>
      <c r="E534" s="298">
        <v>1</v>
      </c>
      <c r="F534" s="299">
        <v>1</v>
      </c>
      <c r="G534" s="299">
        <v>16</v>
      </c>
      <c r="H534" s="299">
        <v>17</v>
      </c>
      <c r="I534" s="299">
        <v>15</v>
      </c>
      <c r="J534" s="299">
        <v>26</v>
      </c>
      <c r="K534" s="299">
        <v>18</v>
      </c>
      <c r="L534" s="299">
        <v>0.09</v>
      </c>
      <c r="M534" s="299">
        <v>2</v>
      </c>
      <c r="N534" s="299">
        <v>2.09</v>
      </c>
      <c r="O534" s="299"/>
      <c r="P534" s="299" t="s">
        <v>515</v>
      </c>
      <c r="Q534" s="299">
        <v>1.1000000000000001</v>
      </c>
      <c r="R534" s="299">
        <v>23.3</v>
      </c>
      <c r="S534" s="300">
        <v>84</v>
      </c>
      <c r="W534" s="309"/>
      <c r="X534" s="309"/>
      <c r="AE534" s="309"/>
      <c r="AF534" s="309"/>
      <c r="AG534" s="309"/>
      <c r="AH534" s="309"/>
      <c r="AI534" s="309"/>
      <c r="AJ534" s="309"/>
      <c r="AK534" s="309"/>
      <c r="AL534" s="309"/>
    </row>
    <row r="535" spans="2:38" ht="15" customHeight="1">
      <c r="B535" s="456"/>
      <c r="C535" s="457">
        <v>42579</v>
      </c>
      <c r="D535" s="297" t="s">
        <v>492</v>
      </c>
      <c r="E535" s="298">
        <v>0</v>
      </c>
      <c r="F535" s="299">
        <v>1</v>
      </c>
      <c r="G535" s="299">
        <v>16</v>
      </c>
      <c r="H535" s="299">
        <v>17</v>
      </c>
      <c r="I535" s="299">
        <v>13</v>
      </c>
      <c r="J535" s="299">
        <v>19</v>
      </c>
      <c r="K535" s="299">
        <v>8</v>
      </c>
      <c r="L535" s="299">
        <v>7.0000000000000007E-2</v>
      </c>
      <c r="M535" s="299">
        <v>2.02</v>
      </c>
      <c r="N535" s="299">
        <v>2.09</v>
      </c>
      <c r="O535" s="299"/>
      <c r="P535" s="299" t="s">
        <v>515</v>
      </c>
      <c r="Q535" s="299">
        <v>1.1000000000000001</v>
      </c>
      <c r="R535" s="299">
        <v>22.6</v>
      </c>
      <c r="S535" s="300">
        <v>88</v>
      </c>
      <c r="W535" s="309"/>
      <c r="X535" s="309"/>
      <c r="AE535" s="309"/>
      <c r="AF535" s="309"/>
      <c r="AG535" s="309"/>
      <c r="AH535" s="309"/>
      <c r="AI535" s="309"/>
      <c r="AJ535" s="309"/>
      <c r="AK535" s="309"/>
      <c r="AL535" s="309"/>
    </row>
    <row r="536" spans="2:38" ht="15" customHeight="1">
      <c r="B536" s="456"/>
      <c r="C536" s="458"/>
      <c r="D536" s="297" t="s">
        <v>495</v>
      </c>
      <c r="E536" s="298">
        <v>0</v>
      </c>
      <c r="F536" s="299">
        <v>1</v>
      </c>
      <c r="G536" s="299">
        <v>16</v>
      </c>
      <c r="H536" s="299">
        <v>17</v>
      </c>
      <c r="I536" s="299">
        <v>10</v>
      </c>
      <c r="J536" s="299">
        <v>19</v>
      </c>
      <c r="K536" s="299">
        <v>8</v>
      </c>
      <c r="L536" s="299">
        <v>0.09</v>
      </c>
      <c r="M536" s="299">
        <v>2.0699999999999998</v>
      </c>
      <c r="N536" s="299">
        <v>2.16</v>
      </c>
      <c r="O536" s="299"/>
      <c r="P536" s="299" t="s">
        <v>518</v>
      </c>
      <c r="Q536" s="299">
        <v>1.2</v>
      </c>
      <c r="R536" s="299">
        <v>22.4</v>
      </c>
      <c r="S536" s="300">
        <v>90</v>
      </c>
      <c r="W536" s="309"/>
      <c r="X536" s="309"/>
      <c r="AE536" s="309"/>
      <c r="AF536" s="309"/>
      <c r="AG536" s="309"/>
      <c r="AH536" s="309"/>
      <c r="AI536" s="309"/>
      <c r="AJ536" s="309"/>
      <c r="AK536" s="309"/>
      <c r="AL536" s="309"/>
    </row>
    <row r="537" spans="2:38" ht="15" customHeight="1">
      <c r="B537" s="456"/>
      <c r="C537" s="458"/>
      <c r="D537" s="297" t="s">
        <v>497</v>
      </c>
      <c r="E537" s="298">
        <v>0</v>
      </c>
      <c r="F537" s="299">
        <v>1</v>
      </c>
      <c r="G537" s="299">
        <v>19</v>
      </c>
      <c r="H537" s="299">
        <v>20</v>
      </c>
      <c r="I537" s="299">
        <v>7</v>
      </c>
      <c r="J537" s="299">
        <v>20</v>
      </c>
      <c r="K537" s="299">
        <v>16</v>
      </c>
      <c r="L537" s="299">
        <v>0.08</v>
      </c>
      <c r="M537" s="299">
        <v>2.11</v>
      </c>
      <c r="N537" s="299">
        <v>2.19</v>
      </c>
      <c r="O537" s="299"/>
      <c r="P537" s="299" t="s">
        <v>515</v>
      </c>
      <c r="Q537" s="299">
        <v>1.2</v>
      </c>
      <c r="R537" s="299">
        <v>22.6</v>
      </c>
      <c r="S537" s="300">
        <v>90</v>
      </c>
      <c r="W537" s="309"/>
      <c r="X537" s="309"/>
      <c r="AE537" s="309"/>
      <c r="AF537" s="309"/>
      <c r="AG537" s="309"/>
      <c r="AH537" s="309"/>
      <c r="AI537" s="309"/>
      <c r="AJ537" s="309"/>
      <c r="AK537" s="309"/>
      <c r="AL537" s="309"/>
    </row>
    <row r="538" spans="2:38" ht="15" customHeight="1">
      <c r="B538" s="456"/>
      <c r="C538" s="458"/>
      <c r="D538" s="297" t="s">
        <v>500</v>
      </c>
      <c r="E538" s="298">
        <v>1</v>
      </c>
      <c r="F538" s="299">
        <v>1</v>
      </c>
      <c r="G538" s="299">
        <v>21</v>
      </c>
      <c r="H538" s="299">
        <v>22</v>
      </c>
      <c r="I538" s="299">
        <v>5</v>
      </c>
      <c r="J538" s="299">
        <v>21</v>
      </c>
      <c r="K538" s="299">
        <v>16</v>
      </c>
      <c r="L538" s="299">
        <v>0.1</v>
      </c>
      <c r="M538" s="299">
        <v>2.13</v>
      </c>
      <c r="N538" s="299">
        <v>2.23</v>
      </c>
      <c r="O538" s="299"/>
      <c r="P538" s="299" t="s">
        <v>518</v>
      </c>
      <c r="Q538" s="299">
        <v>1.4</v>
      </c>
      <c r="R538" s="299">
        <v>22.6</v>
      </c>
      <c r="S538" s="300">
        <v>90</v>
      </c>
      <c r="W538" s="309"/>
      <c r="X538" s="309"/>
      <c r="AE538" s="309"/>
      <c r="AF538" s="309"/>
      <c r="AG538" s="309"/>
      <c r="AH538" s="309"/>
      <c r="AI538" s="309"/>
      <c r="AJ538" s="309"/>
      <c r="AK538" s="309"/>
      <c r="AL538" s="309"/>
    </row>
    <row r="539" spans="2:38" ht="15" customHeight="1">
      <c r="B539" s="456"/>
      <c r="C539" s="458"/>
      <c r="D539" s="297" t="s">
        <v>503</v>
      </c>
      <c r="E539" s="298">
        <v>1</v>
      </c>
      <c r="F539" s="299">
        <v>1</v>
      </c>
      <c r="G539" s="299">
        <v>21</v>
      </c>
      <c r="H539" s="299">
        <v>22</v>
      </c>
      <c r="I539" s="299">
        <v>5</v>
      </c>
      <c r="J539" s="299">
        <v>18</v>
      </c>
      <c r="K539" s="299">
        <v>9</v>
      </c>
      <c r="L539" s="299">
        <v>0.1</v>
      </c>
      <c r="M539" s="299">
        <v>2.1</v>
      </c>
      <c r="N539" s="299">
        <v>2.2000000000000002</v>
      </c>
      <c r="O539" s="299"/>
      <c r="P539" s="299" t="s">
        <v>518</v>
      </c>
      <c r="Q539" s="299">
        <v>0.8</v>
      </c>
      <c r="R539" s="299">
        <v>22.5</v>
      </c>
      <c r="S539" s="300">
        <v>92</v>
      </c>
      <c r="W539" s="309"/>
      <c r="X539" s="309"/>
      <c r="AE539" s="309"/>
      <c r="AF539" s="309"/>
      <c r="AG539" s="309"/>
      <c r="AH539" s="309"/>
      <c r="AI539" s="309"/>
      <c r="AJ539" s="309"/>
      <c r="AK539" s="309"/>
      <c r="AL539" s="309"/>
    </row>
    <row r="540" spans="2:38" ht="15" customHeight="1">
      <c r="B540" s="456"/>
      <c r="C540" s="458"/>
      <c r="D540" s="297" t="s">
        <v>505</v>
      </c>
      <c r="E540" s="298">
        <v>1</v>
      </c>
      <c r="F540" s="299">
        <v>2</v>
      </c>
      <c r="G540" s="299">
        <v>21</v>
      </c>
      <c r="H540" s="299">
        <v>23</v>
      </c>
      <c r="I540" s="299">
        <v>6</v>
      </c>
      <c r="J540" s="299">
        <v>25</v>
      </c>
      <c r="K540" s="299">
        <v>14</v>
      </c>
      <c r="L540" s="299">
        <v>0.1</v>
      </c>
      <c r="M540" s="299">
        <v>2.1</v>
      </c>
      <c r="N540" s="299">
        <v>2.2000000000000002</v>
      </c>
      <c r="O540" s="299"/>
      <c r="P540" s="299" t="s">
        <v>518</v>
      </c>
      <c r="Q540" s="299">
        <v>1</v>
      </c>
      <c r="R540" s="299">
        <v>22.8</v>
      </c>
      <c r="S540" s="300">
        <v>90</v>
      </c>
      <c r="W540" s="309"/>
      <c r="X540" s="309"/>
      <c r="AE540" s="309"/>
      <c r="AF540" s="309"/>
      <c r="AG540" s="309"/>
      <c r="AH540" s="309"/>
      <c r="AI540" s="309"/>
      <c r="AJ540" s="309"/>
      <c r="AK540" s="309"/>
      <c r="AL540" s="309"/>
    </row>
    <row r="541" spans="2:38" ht="15" customHeight="1">
      <c r="B541" s="456"/>
      <c r="C541" s="458"/>
      <c r="D541" s="297" t="s">
        <v>508</v>
      </c>
      <c r="E541" s="298">
        <v>1</v>
      </c>
      <c r="F541" s="299">
        <v>3</v>
      </c>
      <c r="G541" s="299">
        <v>21</v>
      </c>
      <c r="H541" s="299">
        <v>24</v>
      </c>
      <c r="I541" s="299">
        <v>7</v>
      </c>
      <c r="J541" s="299">
        <v>22</v>
      </c>
      <c r="K541" s="299">
        <v>12</v>
      </c>
      <c r="L541" s="299">
        <v>0.12</v>
      </c>
      <c r="M541" s="299">
        <v>2.0299999999999998</v>
      </c>
      <c r="N541" s="299">
        <v>2.15</v>
      </c>
      <c r="O541" s="299"/>
      <c r="P541" s="299" t="s">
        <v>518</v>
      </c>
      <c r="Q541" s="299">
        <v>0.9</v>
      </c>
      <c r="R541" s="299">
        <v>23.3</v>
      </c>
      <c r="S541" s="300">
        <v>87</v>
      </c>
      <c r="W541" s="309"/>
      <c r="X541" s="309"/>
      <c r="AE541" s="309"/>
      <c r="AF541" s="309"/>
      <c r="AG541" s="309"/>
      <c r="AH541" s="309"/>
      <c r="AI541" s="309"/>
      <c r="AJ541" s="309"/>
      <c r="AK541" s="309"/>
      <c r="AL541" s="309"/>
    </row>
    <row r="542" spans="2:38" ht="15" customHeight="1">
      <c r="B542" s="456"/>
      <c r="C542" s="458"/>
      <c r="D542" s="297" t="s">
        <v>510</v>
      </c>
      <c r="E542" s="298">
        <v>1</v>
      </c>
      <c r="F542" s="299">
        <v>4</v>
      </c>
      <c r="G542" s="299">
        <v>20</v>
      </c>
      <c r="H542" s="299">
        <v>24</v>
      </c>
      <c r="I542" s="299">
        <v>8</v>
      </c>
      <c r="J542" s="299">
        <v>25</v>
      </c>
      <c r="K542" s="299">
        <v>13</v>
      </c>
      <c r="L542" s="299">
        <v>0.11</v>
      </c>
      <c r="M542" s="299">
        <v>2.02</v>
      </c>
      <c r="N542" s="299">
        <v>2.13</v>
      </c>
      <c r="O542" s="299"/>
      <c r="P542" s="299" t="s">
        <v>518</v>
      </c>
      <c r="Q542" s="299">
        <v>1.2</v>
      </c>
      <c r="R542" s="299">
        <v>23.9</v>
      </c>
      <c r="S542" s="300">
        <v>84</v>
      </c>
      <c r="W542" s="309"/>
      <c r="X542" s="309"/>
      <c r="AE542" s="309"/>
      <c r="AF542" s="309"/>
      <c r="AG542" s="309"/>
      <c r="AH542" s="309"/>
      <c r="AI542" s="309"/>
      <c r="AJ542" s="309"/>
      <c r="AK542" s="309"/>
      <c r="AL542" s="309"/>
    </row>
    <row r="543" spans="2:38" ht="15" customHeight="1">
      <c r="B543" s="456"/>
      <c r="C543" s="458"/>
      <c r="D543" s="297" t="s">
        <v>511</v>
      </c>
      <c r="E543" s="298">
        <v>1</v>
      </c>
      <c r="F543" s="299">
        <v>5</v>
      </c>
      <c r="G543" s="299">
        <v>20</v>
      </c>
      <c r="H543" s="299">
        <v>25</v>
      </c>
      <c r="I543" s="299">
        <v>9</v>
      </c>
      <c r="J543" s="299">
        <v>21</v>
      </c>
      <c r="K543" s="299">
        <v>14</v>
      </c>
      <c r="L543" s="299">
        <v>0.12</v>
      </c>
      <c r="M543" s="299">
        <v>2.0099999999999998</v>
      </c>
      <c r="N543" s="299">
        <v>2.13</v>
      </c>
      <c r="O543" s="299"/>
      <c r="P543" s="299" t="s">
        <v>515</v>
      </c>
      <c r="Q543" s="299">
        <v>1.4</v>
      </c>
      <c r="R543" s="299">
        <v>24.5</v>
      </c>
      <c r="S543" s="300">
        <v>80</v>
      </c>
      <c r="W543" s="309"/>
      <c r="X543" s="309"/>
      <c r="AE543" s="309"/>
      <c r="AF543" s="309"/>
      <c r="AG543" s="309"/>
      <c r="AH543" s="309"/>
      <c r="AI543" s="309"/>
      <c r="AJ543" s="309"/>
      <c r="AK543" s="309"/>
      <c r="AL543" s="309"/>
    </row>
    <row r="544" spans="2:38" ht="15" customHeight="1" thickBot="1">
      <c r="B544" s="456"/>
      <c r="C544" s="458"/>
      <c r="D544" s="310" t="s">
        <v>512</v>
      </c>
      <c r="E544" s="311">
        <v>1</v>
      </c>
      <c r="F544" s="304">
        <v>5</v>
      </c>
      <c r="G544" s="304">
        <v>19</v>
      </c>
      <c r="H544" s="304">
        <v>24</v>
      </c>
      <c r="I544" s="304">
        <v>15</v>
      </c>
      <c r="J544" s="304">
        <v>34</v>
      </c>
      <c r="K544" s="304">
        <v>17</v>
      </c>
      <c r="L544" s="304">
        <v>0.12</v>
      </c>
      <c r="M544" s="304">
        <v>1.96</v>
      </c>
      <c r="N544" s="304">
        <v>2.08</v>
      </c>
      <c r="O544" s="304"/>
      <c r="P544" s="304" t="s">
        <v>515</v>
      </c>
      <c r="Q544" s="304">
        <v>1.6</v>
      </c>
      <c r="R544" s="304">
        <v>25.6</v>
      </c>
      <c r="S544" s="305">
        <v>75</v>
      </c>
      <c r="W544" s="309"/>
      <c r="X544" s="309"/>
      <c r="AE544" s="309"/>
      <c r="AF544" s="309"/>
      <c r="AG544" s="309"/>
      <c r="AH544" s="309"/>
      <c r="AI544" s="309"/>
      <c r="AJ544" s="309"/>
      <c r="AK544" s="309"/>
      <c r="AL544" s="309"/>
    </row>
    <row r="545" spans="2:38" ht="15" customHeight="1">
      <c r="B545" s="456" t="s">
        <v>537</v>
      </c>
      <c r="C545" s="458"/>
      <c r="D545" s="293" t="s">
        <v>514</v>
      </c>
      <c r="E545" s="294">
        <v>1</v>
      </c>
      <c r="F545" s="295">
        <v>2</v>
      </c>
      <c r="G545" s="295">
        <v>19</v>
      </c>
      <c r="H545" s="295">
        <v>21</v>
      </c>
      <c r="I545" s="295">
        <v>26</v>
      </c>
      <c r="J545" s="295">
        <v>25</v>
      </c>
      <c r="K545" s="295">
        <v>15</v>
      </c>
      <c r="L545" s="295">
        <v>0.11</v>
      </c>
      <c r="M545" s="295">
        <v>1.93</v>
      </c>
      <c r="N545" s="295">
        <v>2.04</v>
      </c>
      <c r="O545" s="295"/>
      <c r="P545" s="295" t="s">
        <v>532</v>
      </c>
      <c r="Q545" s="295">
        <v>1.2</v>
      </c>
      <c r="R545" s="295">
        <v>25.6</v>
      </c>
      <c r="S545" s="296">
        <v>69</v>
      </c>
      <c r="W545" s="309"/>
      <c r="X545" s="309"/>
      <c r="AE545" s="309"/>
      <c r="AF545" s="309"/>
      <c r="AG545" s="309"/>
      <c r="AH545" s="309"/>
      <c r="AI545" s="309"/>
      <c r="AJ545" s="309"/>
      <c r="AK545" s="309"/>
      <c r="AL545" s="309"/>
    </row>
    <row r="546" spans="2:38" ht="15" customHeight="1">
      <c r="B546" s="456"/>
      <c r="C546" s="458"/>
      <c r="D546" s="297" t="s">
        <v>516</v>
      </c>
      <c r="E546" s="298">
        <v>1</v>
      </c>
      <c r="F546" s="299">
        <v>2</v>
      </c>
      <c r="G546" s="299">
        <v>22</v>
      </c>
      <c r="H546" s="299">
        <v>24</v>
      </c>
      <c r="I546" s="299">
        <v>30</v>
      </c>
      <c r="J546" s="299">
        <v>25</v>
      </c>
      <c r="K546" s="299">
        <v>13</v>
      </c>
      <c r="L546" s="299">
        <v>0.11</v>
      </c>
      <c r="M546" s="299">
        <v>1.91</v>
      </c>
      <c r="N546" s="299">
        <v>2.02</v>
      </c>
      <c r="O546" s="299"/>
      <c r="P546" s="299" t="s">
        <v>530</v>
      </c>
      <c r="Q546" s="299">
        <v>1.3</v>
      </c>
      <c r="R546" s="299">
        <v>27.5</v>
      </c>
      <c r="S546" s="300">
        <v>64</v>
      </c>
      <c r="W546" s="309"/>
      <c r="X546" s="309"/>
      <c r="AE546" s="309"/>
      <c r="AF546" s="309"/>
      <c r="AG546" s="309"/>
      <c r="AH546" s="309"/>
      <c r="AI546" s="309"/>
      <c r="AJ546" s="309"/>
      <c r="AK546" s="309"/>
      <c r="AL546" s="309"/>
    </row>
    <row r="547" spans="2:38" ht="15" customHeight="1">
      <c r="B547" s="456"/>
      <c r="C547" s="458"/>
      <c r="D547" s="297" t="s">
        <v>517</v>
      </c>
      <c r="E547" s="298">
        <v>1</v>
      </c>
      <c r="F547" s="299">
        <v>1</v>
      </c>
      <c r="G547" s="299">
        <v>19</v>
      </c>
      <c r="H547" s="299">
        <v>20</v>
      </c>
      <c r="I547" s="299">
        <v>48</v>
      </c>
      <c r="J547" s="299">
        <v>35</v>
      </c>
      <c r="K547" s="299">
        <v>16</v>
      </c>
      <c r="L547" s="299">
        <v>0.12</v>
      </c>
      <c r="M547" s="299">
        <v>1.9</v>
      </c>
      <c r="N547" s="299">
        <v>2.02</v>
      </c>
      <c r="O547" s="299"/>
      <c r="P547" s="299" t="s">
        <v>533</v>
      </c>
      <c r="Q547" s="299">
        <v>1.6</v>
      </c>
      <c r="R547" s="299">
        <v>28.7</v>
      </c>
      <c r="S547" s="300">
        <v>63</v>
      </c>
      <c r="W547" s="309"/>
      <c r="X547" s="309"/>
      <c r="AE547" s="309"/>
      <c r="AF547" s="309"/>
      <c r="AG547" s="309"/>
      <c r="AH547" s="309"/>
      <c r="AI547" s="309"/>
      <c r="AJ547" s="309"/>
      <c r="AK547" s="309"/>
      <c r="AL547" s="309"/>
    </row>
    <row r="548" spans="2:38" ht="15" customHeight="1">
      <c r="B548" s="456"/>
      <c r="C548" s="458"/>
      <c r="D548" s="297" t="s">
        <v>519</v>
      </c>
      <c r="E548" s="298">
        <v>0</v>
      </c>
      <c r="F548" s="299">
        <v>1</v>
      </c>
      <c r="G548" s="299">
        <v>16</v>
      </c>
      <c r="H548" s="299">
        <v>17</v>
      </c>
      <c r="I548" s="299">
        <v>61</v>
      </c>
      <c r="J548" s="299">
        <v>36</v>
      </c>
      <c r="K548" s="299">
        <v>19</v>
      </c>
      <c r="L548" s="299">
        <v>0.1</v>
      </c>
      <c r="M548" s="299">
        <v>1.89</v>
      </c>
      <c r="N548" s="299">
        <v>1.99</v>
      </c>
      <c r="O548" s="299"/>
      <c r="P548" s="299" t="s">
        <v>515</v>
      </c>
      <c r="Q548" s="299">
        <v>2.6</v>
      </c>
      <c r="R548" s="299">
        <v>29.1</v>
      </c>
      <c r="S548" s="300">
        <v>62</v>
      </c>
      <c r="W548" s="309"/>
      <c r="X548" s="309"/>
      <c r="AE548" s="309"/>
      <c r="AF548" s="309"/>
      <c r="AG548" s="309"/>
      <c r="AH548" s="309"/>
      <c r="AI548" s="309"/>
      <c r="AJ548" s="309"/>
      <c r="AK548" s="309"/>
      <c r="AL548" s="309"/>
    </row>
    <row r="549" spans="2:38" ht="15" customHeight="1">
      <c r="B549" s="456"/>
      <c r="C549" s="458"/>
      <c r="D549" s="297" t="s">
        <v>520</v>
      </c>
      <c r="E549" s="298">
        <v>1</v>
      </c>
      <c r="F549" s="299">
        <v>1</v>
      </c>
      <c r="G549" s="299">
        <v>15</v>
      </c>
      <c r="H549" s="299">
        <v>16</v>
      </c>
      <c r="I549" s="299">
        <v>68</v>
      </c>
      <c r="J549" s="299">
        <v>36</v>
      </c>
      <c r="K549" s="299">
        <v>24</v>
      </c>
      <c r="L549" s="299">
        <v>0.09</v>
      </c>
      <c r="M549" s="299">
        <v>1.9</v>
      </c>
      <c r="N549" s="299">
        <v>1.99</v>
      </c>
      <c r="O549" s="299"/>
      <c r="P549" s="299" t="s">
        <v>518</v>
      </c>
      <c r="Q549" s="299">
        <v>1.9</v>
      </c>
      <c r="R549" s="299">
        <v>30</v>
      </c>
      <c r="S549" s="300">
        <v>62</v>
      </c>
      <c r="W549" s="309"/>
      <c r="X549" s="309"/>
      <c r="AE549" s="309"/>
      <c r="AF549" s="309"/>
      <c r="AG549" s="309"/>
      <c r="AH549" s="309"/>
      <c r="AI549" s="309"/>
      <c r="AJ549" s="309"/>
      <c r="AK549" s="309"/>
      <c r="AL549" s="309"/>
    </row>
    <row r="550" spans="2:38" ht="15" customHeight="1">
      <c r="B550" s="456"/>
      <c r="C550" s="458"/>
      <c r="D550" s="297" t="s">
        <v>521</v>
      </c>
      <c r="E550" s="298">
        <v>1</v>
      </c>
      <c r="F550" s="299">
        <v>1</v>
      </c>
      <c r="G550" s="299">
        <v>14</v>
      </c>
      <c r="H550" s="299">
        <v>15</v>
      </c>
      <c r="I550" s="299">
        <v>69</v>
      </c>
      <c r="J550" s="299">
        <v>29</v>
      </c>
      <c r="K550" s="299">
        <v>19</v>
      </c>
      <c r="L550" s="299">
        <v>0.09</v>
      </c>
      <c r="M550" s="299">
        <v>1.89</v>
      </c>
      <c r="N550" s="299">
        <v>1.98</v>
      </c>
      <c r="O550" s="299"/>
      <c r="P550" s="299" t="s">
        <v>518</v>
      </c>
      <c r="Q550" s="299">
        <v>2.2000000000000002</v>
      </c>
      <c r="R550" s="299">
        <v>29.5</v>
      </c>
      <c r="S550" s="300">
        <v>60</v>
      </c>
      <c r="W550" s="309"/>
      <c r="X550" s="309"/>
      <c r="AE550" s="309"/>
      <c r="AF550" s="309"/>
      <c r="AG550" s="309"/>
      <c r="AH550" s="309"/>
      <c r="AI550" s="309"/>
      <c r="AJ550" s="309"/>
      <c r="AK550" s="309"/>
      <c r="AL550" s="309"/>
    </row>
    <row r="551" spans="2:38" ht="15" customHeight="1">
      <c r="B551" s="456"/>
      <c r="C551" s="458"/>
      <c r="D551" s="297" t="s">
        <v>522</v>
      </c>
      <c r="E551" s="298">
        <v>1</v>
      </c>
      <c r="F551" s="299">
        <v>1</v>
      </c>
      <c r="G551" s="299">
        <v>14</v>
      </c>
      <c r="H551" s="299">
        <v>15</v>
      </c>
      <c r="I551" s="299">
        <v>57</v>
      </c>
      <c r="J551" s="299">
        <v>29</v>
      </c>
      <c r="K551" s="299">
        <v>17</v>
      </c>
      <c r="L551" s="299">
        <v>0.08</v>
      </c>
      <c r="M551" s="299">
        <v>1.88</v>
      </c>
      <c r="N551" s="299">
        <v>1.96</v>
      </c>
      <c r="O551" s="299"/>
      <c r="P551" s="299" t="s">
        <v>538</v>
      </c>
      <c r="Q551" s="299">
        <v>2.5</v>
      </c>
      <c r="R551" s="299">
        <v>29.4</v>
      </c>
      <c r="S551" s="300">
        <v>62</v>
      </c>
      <c r="W551" s="309"/>
      <c r="X551" s="309"/>
      <c r="AE551" s="309"/>
      <c r="AF551" s="309"/>
      <c r="AG551" s="309"/>
      <c r="AH551" s="309"/>
      <c r="AI551" s="309"/>
      <c r="AJ551" s="309"/>
      <c r="AK551" s="309"/>
      <c r="AL551" s="309"/>
    </row>
    <row r="552" spans="2:38" ht="15" customHeight="1">
      <c r="B552" s="456"/>
      <c r="C552" s="458"/>
      <c r="D552" s="297" t="s">
        <v>523</v>
      </c>
      <c r="E552" s="298">
        <v>1</v>
      </c>
      <c r="F552" s="299">
        <v>0</v>
      </c>
      <c r="G552" s="299">
        <v>13</v>
      </c>
      <c r="H552" s="299">
        <v>13</v>
      </c>
      <c r="I552" s="299">
        <v>47</v>
      </c>
      <c r="J552" s="299">
        <v>29</v>
      </c>
      <c r="K552" s="299">
        <v>18</v>
      </c>
      <c r="L552" s="299">
        <v>0.1</v>
      </c>
      <c r="M552" s="299">
        <v>1.9</v>
      </c>
      <c r="N552" s="299">
        <v>2</v>
      </c>
      <c r="O552" s="299"/>
      <c r="P552" s="299" t="s">
        <v>538</v>
      </c>
      <c r="Q552" s="299">
        <v>2.2999999999999998</v>
      </c>
      <c r="R552" s="299">
        <v>28.4</v>
      </c>
      <c r="S552" s="300">
        <v>62</v>
      </c>
      <c r="W552" s="309"/>
      <c r="X552" s="309"/>
      <c r="AE552" s="309"/>
      <c r="AF552" s="309"/>
      <c r="AG552" s="309"/>
      <c r="AH552" s="309"/>
      <c r="AI552" s="309"/>
      <c r="AJ552" s="309"/>
      <c r="AK552" s="309"/>
      <c r="AL552" s="309"/>
    </row>
    <row r="553" spans="2:38" ht="15" customHeight="1">
      <c r="B553" s="456"/>
      <c r="C553" s="458"/>
      <c r="D553" s="297" t="s">
        <v>524</v>
      </c>
      <c r="E553" s="298">
        <v>1</v>
      </c>
      <c r="F553" s="299">
        <v>0</v>
      </c>
      <c r="G553" s="299">
        <v>12</v>
      </c>
      <c r="H553" s="299">
        <v>12</v>
      </c>
      <c r="I553" s="299">
        <v>41</v>
      </c>
      <c r="J553" s="299">
        <v>31</v>
      </c>
      <c r="K553" s="299">
        <v>11</v>
      </c>
      <c r="L553" s="299">
        <v>0.1</v>
      </c>
      <c r="M553" s="299">
        <v>1.91</v>
      </c>
      <c r="N553" s="299">
        <v>2.0099999999999998</v>
      </c>
      <c r="O553" s="299"/>
      <c r="P553" s="299" t="s">
        <v>518</v>
      </c>
      <c r="Q553" s="299">
        <v>1.8</v>
      </c>
      <c r="R553" s="299">
        <v>27.6</v>
      </c>
      <c r="S553" s="300">
        <v>69</v>
      </c>
      <c r="W553" s="309"/>
      <c r="X553" s="309"/>
      <c r="AE553" s="309"/>
      <c r="AF553" s="309"/>
      <c r="AG553" s="309"/>
      <c r="AH553" s="309"/>
      <c r="AI553" s="309"/>
      <c r="AJ553" s="309"/>
      <c r="AK553" s="309"/>
      <c r="AL553" s="309"/>
    </row>
    <row r="554" spans="2:38" ht="15" customHeight="1">
      <c r="B554" s="456"/>
      <c r="C554" s="458"/>
      <c r="D554" s="297" t="s">
        <v>525</v>
      </c>
      <c r="E554" s="298">
        <v>1</v>
      </c>
      <c r="F554" s="299">
        <v>0</v>
      </c>
      <c r="G554" s="299">
        <v>15</v>
      </c>
      <c r="H554" s="299">
        <v>15</v>
      </c>
      <c r="I554" s="299">
        <v>32</v>
      </c>
      <c r="J554" s="299">
        <v>27</v>
      </c>
      <c r="K554" s="299">
        <v>14</v>
      </c>
      <c r="L554" s="299">
        <v>0.1</v>
      </c>
      <c r="M554" s="299">
        <v>1.91</v>
      </c>
      <c r="N554" s="299">
        <v>2.0099999999999998</v>
      </c>
      <c r="O554" s="299"/>
      <c r="P554" s="299" t="s">
        <v>515</v>
      </c>
      <c r="Q554" s="299">
        <v>1.7</v>
      </c>
      <c r="R554" s="299">
        <v>26.7</v>
      </c>
      <c r="S554" s="300">
        <v>75</v>
      </c>
      <c r="W554" s="309"/>
      <c r="X554" s="309"/>
      <c r="AE554" s="309"/>
      <c r="AF554" s="309"/>
      <c r="AG554" s="309"/>
      <c r="AH554" s="309"/>
      <c r="AI554" s="309"/>
      <c r="AJ554" s="309"/>
      <c r="AK554" s="309"/>
      <c r="AL554" s="309"/>
    </row>
    <row r="555" spans="2:38" ht="15" customHeight="1">
      <c r="B555" s="456"/>
      <c r="C555" s="458"/>
      <c r="D555" s="297" t="s">
        <v>526</v>
      </c>
      <c r="E555" s="298">
        <v>0</v>
      </c>
      <c r="F555" s="299">
        <v>0</v>
      </c>
      <c r="G555" s="299">
        <v>15</v>
      </c>
      <c r="H555" s="299">
        <v>15</v>
      </c>
      <c r="I555" s="299">
        <v>19</v>
      </c>
      <c r="J555" s="299">
        <v>22</v>
      </c>
      <c r="K555" s="299">
        <v>12</v>
      </c>
      <c r="L555" s="299">
        <v>0.09</v>
      </c>
      <c r="M555" s="299">
        <v>1.95</v>
      </c>
      <c r="N555" s="299">
        <v>2.04</v>
      </c>
      <c r="O555" s="299"/>
      <c r="P555" s="299" t="s">
        <v>518</v>
      </c>
      <c r="Q555" s="299">
        <v>1.4</v>
      </c>
      <c r="R555" s="299">
        <v>26</v>
      </c>
      <c r="S555" s="300">
        <v>76</v>
      </c>
      <c r="W555" s="309"/>
      <c r="X555" s="309"/>
      <c r="AE555" s="309"/>
      <c r="AF555" s="309"/>
      <c r="AG555" s="309"/>
      <c r="AH555" s="309"/>
      <c r="AI555" s="309"/>
      <c r="AJ555" s="309"/>
      <c r="AK555" s="309"/>
      <c r="AL555" s="309"/>
    </row>
    <row r="556" spans="2:38" ht="15" customHeight="1">
      <c r="B556" s="456"/>
      <c r="C556" s="458"/>
      <c r="D556" s="297" t="s">
        <v>527</v>
      </c>
      <c r="E556" s="298">
        <v>0</v>
      </c>
      <c r="F556" s="299">
        <v>0</v>
      </c>
      <c r="G556" s="299">
        <v>15</v>
      </c>
      <c r="H556" s="299">
        <v>15</v>
      </c>
      <c r="I556" s="299">
        <v>14</v>
      </c>
      <c r="J556" s="299">
        <v>13</v>
      </c>
      <c r="K556" s="299">
        <v>11</v>
      </c>
      <c r="L556" s="299">
        <v>0.09</v>
      </c>
      <c r="M556" s="299">
        <v>1.95</v>
      </c>
      <c r="N556" s="299">
        <v>2.04</v>
      </c>
      <c r="O556" s="299"/>
      <c r="P556" s="299" t="s">
        <v>515</v>
      </c>
      <c r="Q556" s="299">
        <v>1.8</v>
      </c>
      <c r="R556" s="299">
        <v>25.4</v>
      </c>
      <c r="S556" s="300">
        <v>78</v>
      </c>
      <c r="W556" s="309"/>
      <c r="X556" s="309"/>
      <c r="AE556" s="309"/>
      <c r="AF556" s="309"/>
      <c r="AG556" s="309"/>
      <c r="AH556" s="309"/>
      <c r="AI556" s="309"/>
      <c r="AJ556" s="309"/>
      <c r="AK556" s="309"/>
      <c r="AL556" s="309"/>
    </row>
    <row r="557" spans="2:38" ht="15" customHeight="1">
      <c r="B557" s="456"/>
      <c r="C557" s="458"/>
      <c r="D557" s="297" t="s">
        <v>528</v>
      </c>
      <c r="E557" s="298">
        <v>0</v>
      </c>
      <c r="F557" s="299">
        <v>0</v>
      </c>
      <c r="G557" s="299">
        <v>19</v>
      </c>
      <c r="H557" s="299">
        <v>19</v>
      </c>
      <c r="I557" s="299">
        <v>10</v>
      </c>
      <c r="J557" s="299">
        <v>21</v>
      </c>
      <c r="K557" s="299">
        <v>0</v>
      </c>
      <c r="L557" s="299">
        <v>0.1</v>
      </c>
      <c r="M557" s="299">
        <v>1.97</v>
      </c>
      <c r="N557" s="299">
        <v>2.0699999999999998</v>
      </c>
      <c r="O557" s="299"/>
      <c r="P557" s="299" t="s">
        <v>518</v>
      </c>
      <c r="Q557" s="299">
        <v>1.4</v>
      </c>
      <c r="R557" s="299">
        <v>24.5</v>
      </c>
      <c r="S557" s="300">
        <v>80</v>
      </c>
      <c r="W557" s="309"/>
      <c r="X557" s="309"/>
      <c r="AE557" s="309"/>
      <c r="AF557" s="309"/>
      <c r="AG557" s="309"/>
      <c r="AH557" s="309"/>
      <c r="AI557" s="309"/>
      <c r="AJ557" s="309"/>
      <c r="AK557" s="309"/>
      <c r="AL557" s="309"/>
    </row>
    <row r="558" spans="2:38" ht="15" customHeight="1">
      <c r="B558" s="456"/>
      <c r="C558" s="459"/>
      <c r="D558" s="297" t="s">
        <v>529</v>
      </c>
      <c r="E558" s="298">
        <v>1</v>
      </c>
      <c r="F558" s="299">
        <v>0</v>
      </c>
      <c r="G558" s="299">
        <v>20</v>
      </c>
      <c r="H558" s="299">
        <v>20</v>
      </c>
      <c r="I558" s="299">
        <v>7</v>
      </c>
      <c r="J558" s="299">
        <v>16</v>
      </c>
      <c r="K558" s="299">
        <v>6</v>
      </c>
      <c r="L558" s="299">
        <v>0.12</v>
      </c>
      <c r="M558" s="299">
        <v>2.04</v>
      </c>
      <c r="N558" s="299">
        <v>2.16</v>
      </c>
      <c r="O558" s="299"/>
      <c r="P558" s="299" t="s">
        <v>515</v>
      </c>
      <c r="Q558" s="299">
        <v>0.8</v>
      </c>
      <c r="R558" s="299">
        <v>24.1</v>
      </c>
      <c r="S558" s="300">
        <v>84</v>
      </c>
      <c r="W558" s="309"/>
      <c r="X558" s="309"/>
      <c r="AE558" s="309"/>
      <c r="AF558" s="309"/>
      <c r="AG558" s="309"/>
      <c r="AH558" s="309"/>
      <c r="AI558" s="309"/>
      <c r="AJ558" s="309"/>
      <c r="AK558" s="309"/>
      <c r="AL558" s="309"/>
    </row>
    <row r="559" spans="2:38" ht="15" customHeight="1">
      <c r="B559" s="456"/>
      <c r="C559" s="457">
        <v>42580</v>
      </c>
      <c r="D559" s="297" t="s">
        <v>492</v>
      </c>
      <c r="E559" s="298">
        <v>1</v>
      </c>
      <c r="F559" s="299">
        <v>1</v>
      </c>
      <c r="G559" s="299">
        <v>21</v>
      </c>
      <c r="H559" s="299">
        <v>22</v>
      </c>
      <c r="I559" s="299">
        <v>5</v>
      </c>
      <c r="J559" s="299">
        <v>13</v>
      </c>
      <c r="K559" s="299">
        <v>12</v>
      </c>
      <c r="L559" s="299">
        <v>0.15</v>
      </c>
      <c r="M559" s="299">
        <v>2.08</v>
      </c>
      <c r="N559" s="299">
        <v>2.23</v>
      </c>
      <c r="O559" s="299"/>
      <c r="P559" s="299" t="s">
        <v>515</v>
      </c>
      <c r="Q559" s="299">
        <v>1</v>
      </c>
      <c r="R559" s="299">
        <v>24.1</v>
      </c>
      <c r="S559" s="300">
        <v>84</v>
      </c>
      <c r="W559" s="309"/>
      <c r="X559" s="309"/>
      <c r="AE559" s="309"/>
      <c r="AF559" s="309"/>
      <c r="AG559" s="309"/>
      <c r="AH559" s="309"/>
      <c r="AI559" s="309"/>
      <c r="AJ559" s="309"/>
      <c r="AK559" s="309"/>
      <c r="AL559" s="309"/>
    </row>
    <row r="560" spans="2:38" ht="15" customHeight="1">
      <c r="B560" s="456"/>
      <c r="C560" s="458"/>
      <c r="D560" s="297" t="s">
        <v>495</v>
      </c>
      <c r="E560" s="298">
        <v>1</v>
      </c>
      <c r="F560" s="299">
        <v>1</v>
      </c>
      <c r="G560" s="299">
        <v>23</v>
      </c>
      <c r="H560" s="299">
        <v>24</v>
      </c>
      <c r="I560" s="299">
        <v>3</v>
      </c>
      <c r="J560" s="299">
        <v>20</v>
      </c>
      <c r="K560" s="299">
        <v>7</v>
      </c>
      <c r="L560" s="299">
        <v>0.22</v>
      </c>
      <c r="M560" s="299">
        <v>2.23</v>
      </c>
      <c r="N560" s="299">
        <v>2.4500000000000002</v>
      </c>
      <c r="O560" s="299"/>
      <c r="P560" s="299" t="s">
        <v>533</v>
      </c>
      <c r="Q560" s="299">
        <v>0.9</v>
      </c>
      <c r="R560" s="299">
        <v>24</v>
      </c>
      <c r="S560" s="300">
        <v>87</v>
      </c>
      <c r="W560" s="309"/>
      <c r="X560" s="309"/>
      <c r="AE560" s="309"/>
      <c r="AF560" s="309"/>
      <c r="AG560" s="309"/>
      <c r="AH560" s="309"/>
      <c r="AI560" s="309"/>
      <c r="AJ560" s="309"/>
      <c r="AK560" s="309"/>
      <c r="AL560" s="309"/>
    </row>
    <row r="561" spans="2:38" ht="15" customHeight="1">
      <c r="B561" s="456"/>
      <c r="C561" s="458"/>
      <c r="D561" s="297" t="s">
        <v>497</v>
      </c>
      <c r="E561" s="298">
        <v>1</v>
      </c>
      <c r="F561" s="299">
        <v>1</v>
      </c>
      <c r="G561" s="299">
        <v>23</v>
      </c>
      <c r="H561" s="299">
        <v>24</v>
      </c>
      <c r="I561" s="299">
        <v>2</v>
      </c>
      <c r="J561" s="299">
        <v>22</v>
      </c>
      <c r="K561" s="299">
        <v>9</v>
      </c>
      <c r="L561" s="299">
        <v>0.28000000000000003</v>
      </c>
      <c r="M561" s="299">
        <v>2.13</v>
      </c>
      <c r="N561" s="299">
        <v>2.41</v>
      </c>
      <c r="O561" s="299"/>
      <c r="P561" s="299" t="s">
        <v>515</v>
      </c>
      <c r="Q561" s="299">
        <v>0.9</v>
      </c>
      <c r="R561" s="299">
        <v>23.9</v>
      </c>
      <c r="S561" s="300">
        <v>89</v>
      </c>
      <c r="W561" s="309"/>
      <c r="X561" s="309"/>
      <c r="AE561" s="309"/>
      <c r="AF561" s="309"/>
      <c r="AG561" s="309"/>
      <c r="AH561" s="309"/>
      <c r="AI561" s="309"/>
      <c r="AJ561" s="309"/>
      <c r="AK561" s="309"/>
      <c r="AL561" s="309"/>
    </row>
    <row r="562" spans="2:38" ht="15" customHeight="1">
      <c r="B562" s="456"/>
      <c r="C562" s="458"/>
      <c r="D562" s="297" t="s">
        <v>500</v>
      </c>
      <c r="E562" s="298">
        <v>1</v>
      </c>
      <c r="F562" s="299">
        <v>1</v>
      </c>
      <c r="G562" s="299">
        <v>21</v>
      </c>
      <c r="H562" s="299">
        <v>22</v>
      </c>
      <c r="I562" s="299" t="s">
        <v>501</v>
      </c>
      <c r="J562" s="299">
        <v>14</v>
      </c>
      <c r="K562" s="299">
        <v>6</v>
      </c>
      <c r="L562" s="299">
        <v>0.17</v>
      </c>
      <c r="M562" s="299">
        <v>2.11</v>
      </c>
      <c r="N562" s="299">
        <v>2.2799999999999998</v>
      </c>
      <c r="O562" s="299"/>
      <c r="P562" s="299" t="s">
        <v>515</v>
      </c>
      <c r="Q562" s="299">
        <v>0.4</v>
      </c>
      <c r="R562" s="299">
        <v>23.2</v>
      </c>
      <c r="S562" s="300">
        <v>89</v>
      </c>
      <c r="W562" s="309"/>
      <c r="X562" s="309"/>
      <c r="AE562" s="309"/>
      <c r="AF562" s="309"/>
      <c r="AG562" s="309"/>
      <c r="AH562" s="309"/>
      <c r="AI562" s="309"/>
      <c r="AJ562" s="309"/>
      <c r="AK562" s="309"/>
      <c r="AL562" s="309"/>
    </row>
    <row r="563" spans="2:38" ht="15" customHeight="1">
      <c r="B563" s="456"/>
      <c r="C563" s="458"/>
      <c r="D563" s="297" t="s">
        <v>503</v>
      </c>
      <c r="E563" s="298">
        <v>1</v>
      </c>
      <c r="F563" s="299">
        <v>1</v>
      </c>
      <c r="G563" s="299">
        <v>22</v>
      </c>
      <c r="H563" s="299">
        <v>23</v>
      </c>
      <c r="I563" s="299">
        <v>2</v>
      </c>
      <c r="J563" s="299">
        <v>17</v>
      </c>
      <c r="K563" s="299">
        <v>5</v>
      </c>
      <c r="L563" s="299">
        <v>0.14000000000000001</v>
      </c>
      <c r="M563" s="299">
        <v>2.14</v>
      </c>
      <c r="N563" s="299">
        <v>2.2799999999999998</v>
      </c>
      <c r="O563" s="299"/>
      <c r="P563" s="299" t="s">
        <v>536</v>
      </c>
      <c r="Q563" s="299">
        <v>0.1</v>
      </c>
      <c r="R563" s="299">
        <v>22.9</v>
      </c>
      <c r="S563" s="300">
        <v>91</v>
      </c>
      <c r="W563" s="309"/>
      <c r="X563" s="309"/>
      <c r="AE563" s="309"/>
      <c r="AF563" s="309"/>
      <c r="AG563" s="309"/>
      <c r="AH563" s="309"/>
      <c r="AI563" s="309"/>
      <c r="AJ563" s="309"/>
      <c r="AK563" s="309"/>
      <c r="AL563" s="309"/>
    </row>
    <row r="564" spans="2:38" ht="15" customHeight="1">
      <c r="B564" s="456"/>
      <c r="C564" s="458"/>
      <c r="D564" s="297" t="s">
        <v>505</v>
      </c>
      <c r="E564" s="298">
        <v>1</v>
      </c>
      <c r="F564" s="299">
        <v>4</v>
      </c>
      <c r="G564" s="299">
        <v>20</v>
      </c>
      <c r="H564" s="299">
        <v>24</v>
      </c>
      <c r="I564" s="299">
        <v>4</v>
      </c>
      <c r="J564" s="299">
        <v>19</v>
      </c>
      <c r="K564" s="299">
        <v>10</v>
      </c>
      <c r="L564" s="299">
        <v>0.15</v>
      </c>
      <c r="M564" s="299">
        <v>2.14</v>
      </c>
      <c r="N564" s="299">
        <v>2.29</v>
      </c>
      <c r="O564" s="299"/>
      <c r="P564" s="299" t="s">
        <v>536</v>
      </c>
      <c r="Q564" s="299">
        <v>0.2</v>
      </c>
      <c r="R564" s="299">
        <v>23.8</v>
      </c>
      <c r="S564" s="300">
        <v>91</v>
      </c>
      <c r="W564" s="309"/>
      <c r="X564" s="309"/>
      <c r="AE564" s="309"/>
      <c r="AF564" s="309"/>
      <c r="AG564" s="309"/>
      <c r="AH564" s="309"/>
      <c r="AI564" s="309"/>
      <c r="AJ564" s="309"/>
      <c r="AK564" s="309"/>
      <c r="AL564" s="309"/>
    </row>
    <row r="565" spans="2:38" ht="15" customHeight="1">
      <c r="B565" s="456"/>
      <c r="C565" s="458"/>
      <c r="D565" s="297" t="s">
        <v>508</v>
      </c>
      <c r="E565" s="298">
        <v>1</v>
      </c>
      <c r="F565" s="299">
        <v>5</v>
      </c>
      <c r="G565" s="299">
        <v>19</v>
      </c>
      <c r="H565" s="299">
        <v>24</v>
      </c>
      <c r="I565" s="299">
        <v>7</v>
      </c>
      <c r="J565" s="299">
        <v>17</v>
      </c>
      <c r="K565" s="299">
        <v>10</v>
      </c>
      <c r="L565" s="299">
        <v>0.15</v>
      </c>
      <c r="M565" s="299">
        <v>2.09</v>
      </c>
      <c r="N565" s="299">
        <v>2.2400000000000002</v>
      </c>
      <c r="O565" s="299"/>
      <c r="P565" s="299" t="s">
        <v>515</v>
      </c>
      <c r="Q565" s="299">
        <v>1.1000000000000001</v>
      </c>
      <c r="R565" s="299">
        <v>25</v>
      </c>
      <c r="S565" s="300">
        <v>83</v>
      </c>
      <c r="W565" s="309"/>
      <c r="X565" s="309"/>
      <c r="AE565" s="309"/>
      <c r="AF565" s="309"/>
      <c r="AG565" s="309"/>
      <c r="AH565" s="309"/>
      <c r="AI565" s="309"/>
      <c r="AJ565" s="309"/>
      <c r="AK565" s="309"/>
      <c r="AL565" s="309"/>
    </row>
    <row r="566" spans="2:38" ht="15" customHeight="1">
      <c r="B566" s="456"/>
      <c r="C566" s="458"/>
      <c r="D566" s="297" t="s">
        <v>510</v>
      </c>
      <c r="E566" s="298">
        <v>2</v>
      </c>
      <c r="F566" s="299">
        <v>5</v>
      </c>
      <c r="G566" s="299">
        <v>19</v>
      </c>
      <c r="H566" s="299">
        <v>24</v>
      </c>
      <c r="I566" s="299">
        <v>12</v>
      </c>
      <c r="J566" s="299">
        <v>23</v>
      </c>
      <c r="K566" s="299">
        <v>9</v>
      </c>
      <c r="L566" s="299">
        <v>0.11</v>
      </c>
      <c r="M566" s="299">
        <v>1.97</v>
      </c>
      <c r="N566" s="299">
        <v>2.08</v>
      </c>
      <c r="O566" s="299"/>
      <c r="P566" s="299" t="s">
        <v>518</v>
      </c>
      <c r="Q566" s="299">
        <v>1.7</v>
      </c>
      <c r="R566" s="299">
        <v>25.6</v>
      </c>
      <c r="S566" s="300">
        <v>72</v>
      </c>
      <c r="W566" s="309"/>
      <c r="X566" s="309"/>
      <c r="AE566" s="309"/>
      <c r="AF566" s="309"/>
      <c r="AG566" s="309"/>
      <c r="AH566" s="309"/>
      <c r="AI566" s="309"/>
      <c r="AJ566" s="309"/>
      <c r="AK566" s="309"/>
      <c r="AL566" s="309"/>
    </row>
    <row r="567" spans="2:38" ht="15" customHeight="1">
      <c r="B567" s="456"/>
      <c r="C567" s="458"/>
      <c r="D567" s="297" t="s">
        <v>511</v>
      </c>
      <c r="E567" s="298">
        <v>1</v>
      </c>
      <c r="F567" s="299">
        <v>2</v>
      </c>
      <c r="G567" s="299">
        <v>18</v>
      </c>
      <c r="H567" s="299">
        <v>20</v>
      </c>
      <c r="I567" s="299">
        <v>18</v>
      </c>
      <c r="J567" s="299">
        <v>22</v>
      </c>
      <c r="K567" s="299">
        <v>18</v>
      </c>
      <c r="L567" s="299">
        <v>0.09</v>
      </c>
      <c r="M567" s="299">
        <v>1.88</v>
      </c>
      <c r="N567" s="299">
        <v>1.97</v>
      </c>
      <c r="O567" s="299"/>
      <c r="P567" s="299" t="s">
        <v>515</v>
      </c>
      <c r="Q567" s="299">
        <v>2.7</v>
      </c>
      <c r="R567" s="299">
        <v>26.6</v>
      </c>
      <c r="S567" s="300">
        <v>68</v>
      </c>
      <c r="W567" s="309"/>
      <c r="X567" s="309"/>
      <c r="AE567" s="309"/>
      <c r="AF567" s="309"/>
      <c r="AG567" s="309"/>
      <c r="AH567" s="309"/>
      <c r="AI567" s="309"/>
      <c r="AJ567" s="309"/>
      <c r="AK567" s="309"/>
      <c r="AL567" s="309"/>
    </row>
    <row r="568" spans="2:38" ht="15" customHeight="1" thickBot="1">
      <c r="B568" s="456"/>
      <c r="C568" s="458"/>
      <c r="D568" s="310" t="s">
        <v>512</v>
      </c>
      <c r="E568" s="311">
        <v>1</v>
      </c>
      <c r="F568" s="304">
        <v>2</v>
      </c>
      <c r="G568" s="304">
        <v>18</v>
      </c>
      <c r="H568" s="304">
        <v>20</v>
      </c>
      <c r="I568" s="304">
        <v>23</v>
      </c>
      <c r="J568" s="304">
        <v>18</v>
      </c>
      <c r="K568" s="304">
        <v>10</v>
      </c>
      <c r="L568" s="304">
        <v>0.09</v>
      </c>
      <c r="M568" s="304">
        <v>1.87</v>
      </c>
      <c r="N568" s="304">
        <v>1.96</v>
      </c>
      <c r="O568" s="304"/>
      <c r="P568" s="304" t="s">
        <v>515</v>
      </c>
      <c r="Q568" s="304">
        <v>2.7</v>
      </c>
      <c r="R568" s="304">
        <v>29.6</v>
      </c>
      <c r="S568" s="305">
        <v>65</v>
      </c>
      <c r="W568" s="309"/>
      <c r="X568" s="309"/>
      <c r="AE568" s="309"/>
      <c r="AF568" s="309"/>
      <c r="AG568" s="309"/>
      <c r="AH568" s="309"/>
      <c r="AI568" s="309"/>
      <c r="AJ568" s="309"/>
      <c r="AK568" s="309"/>
      <c r="AL568" s="309"/>
    </row>
    <row r="569" spans="2:38" ht="15" customHeight="1">
      <c r="B569" s="456" t="s">
        <v>537</v>
      </c>
      <c r="C569" s="458"/>
      <c r="D569" s="293" t="s">
        <v>514</v>
      </c>
      <c r="E569" s="294">
        <v>1</v>
      </c>
      <c r="F569" s="295">
        <v>1</v>
      </c>
      <c r="G569" s="295">
        <v>17</v>
      </c>
      <c r="H569" s="295">
        <v>18</v>
      </c>
      <c r="I569" s="295">
        <v>33</v>
      </c>
      <c r="J569" s="295">
        <v>18</v>
      </c>
      <c r="K569" s="295">
        <v>14</v>
      </c>
      <c r="L569" s="295">
        <v>0.08</v>
      </c>
      <c r="M569" s="295">
        <v>1.87</v>
      </c>
      <c r="N569" s="295">
        <v>1.95</v>
      </c>
      <c r="O569" s="295"/>
      <c r="P569" s="295" t="s">
        <v>518</v>
      </c>
      <c r="Q569" s="295">
        <v>2.5</v>
      </c>
      <c r="R569" s="295">
        <v>29.7</v>
      </c>
      <c r="S569" s="296">
        <v>62</v>
      </c>
      <c r="W569" s="309"/>
      <c r="X569" s="309"/>
      <c r="AE569" s="309"/>
      <c r="AF569" s="309"/>
      <c r="AG569" s="309"/>
      <c r="AH569" s="309"/>
      <c r="AI569" s="309"/>
      <c r="AJ569" s="309"/>
      <c r="AK569" s="309"/>
      <c r="AL569" s="309"/>
    </row>
    <row r="570" spans="2:38" ht="15" customHeight="1">
      <c r="B570" s="456"/>
      <c r="C570" s="458"/>
      <c r="D570" s="297" t="s">
        <v>516</v>
      </c>
      <c r="E570" s="298">
        <v>0</v>
      </c>
      <c r="F570" s="299">
        <v>1</v>
      </c>
      <c r="G570" s="299">
        <v>14</v>
      </c>
      <c r="H570" s="299">
        <v>15</v>
      </c>
      <c r="I570" s="299">
        <v>46</v>
      </c>
      <c r="J570" s="299">
        <v>14</v>
      </c>
      <c r="K570" s="299">
        <v>13</v>
      </c>
      <c r="L570" s="299">
        <v>0.08</v>
      </c>
      <c r="M570" s="299">
        <v>1.88</v>
      </c>
      <c r="N570" s="299">
        <v>1.96</v>
      </c>
      <c r="O570" s="299"/>
      <c r="P570" s="299" t="s">
        <v>515</v>
      </c>
      <c r="Q570" s="299">
        <v>3.5</v>
      </c>
      <c r="R570" s="299">
        <v>30.5</v>
      </c>
      <c r="S570" s="300">
        <v>60</v>
      </c>
      <c r="W570" s="309"/>
      <c r="X570" s="309"/>
      <c r="AE570" s="309"/>
      <c r="AF570" s="309"/>
      <c r="AG570" s="309"/>
      <c r="AH570" s="309"/>
      <c r="AI570" s="309"/>
      <c r="AJ570" s="309"/>
      <c r="AK570" s="309"/>
      <c r="AL570" s="309"/>
    </row>
    <row r="571" spans="2:38" ht="15" customHeight="1">
      <c r="B571" s="456"/>
      <c r="C571" s="458"/>
      <c r="D571" s="297" t="s">
        <v>517</v>
      </c>
      <c r="E571" s="298">
        <v>0</v>
      </c>
      <c r="F571" s="299">
        <v>1</v>
      </c>
      <c r="G571" s="299">
        <v>12</v>
      </c>
      <c r="H571" s="299">
        <v>13</v>
      </c>
      <c r="I571" s="299">
        <v>52</v>
      </c>
      <c r="J571" s="299">
        <v>18</v>
      </c>
      <c r="K571" s="299">
        <v>14</v>
      </c>
      <c r="L571" s="299">
        <v>0.08</v>
      </c>
      <c r="M571" s="299">
        <v>1.89</v>
      </c>
      <c r="N571" s="299">
        <v>1.97</v>
      </c>
      <c r="O571" s="299"/>
      <c r="P571" s="299" t="s">
        <v>518</v>
      </c>
      <c r="Q571" s="299">
        <v>3.4</v>
      </c>
      <c r="R571" s="299">
        <v>31.5</v>
      </c>
      <c r="S571" s="300">
        <v>57</v>
      </c>
      <c r="W571" s="309"/>
      <c r="X571" s="309"/>
      <c r="AE571" s="309"/>
      <c r="AF571" s="309"/>
      <c r="AG571" s="309"/>
      <c r="AH571" s="309"/>
      <c r="AI571" s="309"/>
      <c r="AJ571" s="309"/>
      <c r="AK571" s="309"/>
      <c r="AL571" s="309"/>
    </row>
    <row r="572" spans="2:38" ht="15" customHeight="1">
      <c r="B572" s="456"/>
      <c r="C572" s="458"/>
      <c r="D572" s="297" t="s">
        <v>519</v>
      </c>
      <c r="E572" s="298">
        <v>1</v>
      </c>
      <c r="F572" s="299">
        <v>1</v>
      </c>
      <c r="G572" s="299">
        <v>11</v>
      </c>
      <c r="H572" s="299">
        <v>12</v>
      </c>
      <c r="I572" s="299">
        <v>58</v>
      </c>
      <c r="J572" s="299">
        <v>23</v>
      </c>
      <c r="K572" s="299">
        <v>11</v>
      </c>
      <c r="L572" s="299">
        <v>0.09</v>
      </c>
      <c r="M572" s="299">
        <v>1.89</v>
      </c>
      <c r="N572" s="299">
        <v>1.98</v>
      </c>
      <c r="O572" s="299"/>
      <c r="P572" s="299" t="s">
        <v>515</v>
      </c>
      <c r="Q572" s="299">
        <v>3.2</v>
      </c>
      <c r="R572" s="299">
        <v>31.8</v>
      </c>
      <c r="S572" s="300">
        <v>55</v>
      </c>
      <c r="W572" s="309"/>
      <c r="X572" s="309"/>
      <c r="AE572" s="309"/>
      <c r="AF572" s="309"/>
      <c r="AG572" s="309"/>
      <c r="AH572" s="309"/>
      <c r="AI572" s="309"/>
      <c r="AJ572" s="309"/>
      <c r="AK572" s="309"/>
      <c r="AL572" s="309"/>
    </row>
    <row r="573" spans="2:38" ht="15" customHeight="1">
      <c r="B573" s="456"/>
      <c r="C573" s="458"/>
      <c r="D573" s="297" t="s">
        <v>520</v>
      </c>
      <c r="E573" s="298">
        <v>1</v>
      </c>
      <c r="F573" s="299">
        <v>1</v>
      </c>
      <c r="G573" s="299">
        <v>9</v>
      </c>
      <c r="H573" s="299">
        <v>10</v>
      </c>
      <c r="I573" s="299">
        <v>66</v>
      </c>
      <c r="J573" s="299">
        <v>27</v>
      </c>
      <c r="K573" s="299">
        <v>16</v>
      </c>
      <c r="L573" s="299">
        <v>0.08</v>
      </c>
      <c r="M573" s="299">
        <v>1.89</v>
      </c>
      <c r="N573" s="299">
        <v>1.97</v>
      </c>
      <c r="O573" s="299"/>
      <c r="P573" s="299" t="s">
        <v>518</v>
      </c>
      <c r="Q573" s="299">
        <v>2.1</v>
      </c>
      <c r="R573" s="299">
        <v>32.299999999999997</v>
      </c>
      <c r="S573" s="300">
        <v>52</v>
      </c>
      <c r="W573" s="309"/>
      <c r="X573" s="309"/>
      <c r="AE573" s="309"/>
      <c r="AF573" s="309"/>
      <c r="AG573" s="309"/>
      <c r="AH573" s="309"/>
      <c r="AI573" s="309"/>
      <c r="AJ573" s="309"/>
      <c r="AK573" s="309"/>
      <c r="AL573" s="309"/>
    </row>
    <row r="574" spans="2:38" ht="15" customHeight="1">
      <c r="B574" s="456"/>
      <c r="C574" s="458"/>
      <c r="D574" s="297" t="s">
        <v>521</v>
      </c>
      <c r="E574" s="298">
        <v>1</v>
      </c>
      <c r="F574" s="299">
        <v>0</v>
      </c>
      <c r="G574" s="299">
        <v>8</v>
      </c>
      <c r="H574" s="299">
        <v>8</v>
      </c>
      <c r="I574" s="299">
        <v>64</v>
      </c>
      <c r="J574" s="299">
        <v>27</v>
      </c>
      <c r="K574" s="299">
        <v>11</v>
      </c>
      <c r="L574" s="299">
        <v>0.09</v>
      </c>
      <c r="M574" s="299">
        <v>1.88</v>
      </c>
      <c r="N574" s="299">
        <v>1.97</v>
      </c>
      <c r="O574" s="299"/>
      <c r="P574" s="299" t="s">
        <v>538</v>
      </c>
      <c r="Q574" s="299">
        <v>3</v>
      </c>
      <c r="R574" s="299">
        <v>32.1</v>
      </c>
      <c r="S574" s="300">
        <v>50</v>
      </c>
      <c r="W574" s="309"/>
      <c r="X574" s="309"/>
      <c r="AE574" s="309"/>
      <c r="AF574" s="309"/>
      <c r="AG574" s="309"/>
      <c r="AH574" s="309"/>
      <c r="AI574" s="309"/>
      <c r="AJ574" s="309"/>
      <c r="AK574" s="309"/>
      <c r="AL574" s="309"/>
    </row>
    <row r="575" spans="2:38" ht="15" customHeight="1">
      <c r="B575" s="456"/>
      <c r="C575" s="458"/>
      <c r="D575" s="297" t="s">
        <v>522</v>
      </c>
      <c r="E575" s="298">
        <v>1</v>
      </c>
      <c r="F575" s="299">
        <v>0</v>
      </c>
      <c r="G575" s="299">
        <v>7</v>
      </c>
      <c r="H575" s="299">
        <v>7</v>
      </c>
      <c r="I575" s="299">
        <v>61</v>
      </c>
      <c r="J575" s="299">
        <v>20</v>
      </c>
      <c r="K575" s="299">
        <v>13</v>
      </c>
      <c r="L575" s="299">
        <v>0.09</v>
      </c>
      <c r="M575" s="299">
        <v>1.88</v>
      </c>
      <c r="N575" s="299">
        <v>1.97</v>
      </c>
      <c r="O575" s="299"/>
      <c r="P575" s="299" t="s">
        <v>518</v>
      </c>
      <c r="Q575" s="299">
        <v>2.5</v>
      </c>
      <c r="R575" s="299">
        <v>31</v>
      </c>
      <c r="S575" s="300">
        <v>49</v>
      </c>
      <c r="W575" s="309"/>
      <c r="X575" s="309"/>
      <c r="AE575" s="309"/>
      <c r="AF575" s="309"/>
      <c r="AG575" s="309"/>
      <c r="AH575" s="309"/>
      <c r="AI575" s="309"/>
      <c r="AJ575" s="309"/>
      <c r="AK575" s="309"/>
      <c r="AL575" s="309"/>
    </row>
    <row r="576" spans="2:38" ht="15" customHeight="1">
      <c r="B576" s="456"/>
      <c r="C576" s="458"/>
      <c r="D576" s="297" t="s">
        <v>523</v>
      </c>
      <c r="E576" s="298">
        <v>1</v>
      </c>
      <c r="F576" s="299">
        <v>0</v>
      </c>
      <c r="G576" s="299">
        <v>8</v>
      </c>
      <c r="H576" s="299">
        <v>8</v>
      </c>
      <c r="I576" s="299">
        <v>45</v>
      </c>
      <c r="J576" s="299">
        <v>22</v>
      </c>
      <c r="K576" s="299">
        <v>8</v>
      </c>
      <c r="L576" s="299">
        <v>0.09</v>
      </c>
      <c r="M576" s="299">
        <v>1.88</v>
      </c>
      <c r="N576" s="299">
        <v>1.97</v>
      </c>
      <c r="O576" s="299"/>
      <c r="P576" s="299" t="s">
        <v>530</v>
      </c>
      <c r="Q576" s="299">
        <v>2.2999999999999998</v>
      </c>
      <c r="R576" s="299">
        <v>28.9</v>
      </c>
      <c r="S576" s="300">
        <v>52</v>
      </c>
      <c r="W576" s="309"/>
      <c r="X576" s="309"/>
      <c r="AE576" s="309"/>
      <c r="AF576" s="309"/>
      <c r="AG576" s="309"/>
      <c r="AH576" s="309"/>
      <c r="AI576" s="309"/>
      <c r="AJ576" s="309"/>
      <c r="AK576" s="309"/>
      <c r="AL576" s="309"/>
    </row>
    <row r="577" spans="2:38" ht="15" customHeight="1">
      <c r="B577" s="456"/>
      <c r="C577" s="458"/>
      <c r="D577" s="297" t="s">
        <v>524</v>
      </c>
      <c r="E577" s="298">
        <v>0</v>
      </c>
      <c r="F577" s="299">
        <v>1</v>
      </c>
      <c r="G577" s="299">
        <v>7</v>
      </c>
      <c r="H577" s="299">
        <v>8</v>
      </c>
      <c r="I577" s="299">
        <v>34</v>
      </c>
      <c r="J577" s="299">
        <v>17</v>
      </c>
      <c r="K577" s="299">
        <v>7</v>
      </c>
      <c r="L577" s="299">
        <v>0.09</v>
      </c>
      <c r="M577" s="299">
        <v>1.91</v>
      </c>
      <c r="N577" s="299">
        <v>2</v>
      </c>
      <c r="O577" s="299"/>
      <c r="P577" s="299" t="s">
        <v>538</v>
      </c>
      <c r="Q577" s="299">
        <v>1.6</v>
      </c>
      <c r="R577" s="299">
        <v>27.5</v>
      </c>
      <c r="S577" s="300">
        <v>64</v>
      </c>
      <c r="W577" s="309"/>
      <c r="X577" s="309"/>
      <c r="AE577" s="309"/>
      <c r="AF577" s="309"/>
      <c r="AG577" s="309"/>
      <c r="AH577" s="309"/>
      <c r="AI577" s="309"/>
      <c r="AJ577" s="309"/>
      <c r="AK577" s="309"/>
      <c r="AL577" s="309"/>
    </row>
    <row r="578" spans="2:38" ht="15" customHeight="1">
      <c r="B578" s="456"/>
      <c r="C578" s="458"/>
      <c r="D578" s="297" t="s">
        <v>525</v>
      </c>
      <c r="E578" s="298">
        <v>0</v>
      </c>
      <c r="F578" s="299">
        <v>1</v>
      </c>
      <c r="G578" s="299">
        <v>9</v>
      </c>
      <c r="H578" s="299">
        <v>10</v>
      </c>
      <c r="I578" s="299">
        <v>24</v>
      </c>
      <c r="J578" s="299">
        <v>10</v>
      </c>
      <c r="K578" s="299">
        <v>9</v>
      </c>
      <c r="L578" s="299">
        <v>0.09</v>
      </c>
      <c r="M578" s="299">
        <v>1.91</v>
      </c>
      <c r="N578" s="299">
        <v>2</v>
      </c>
      <c r="O578" s="299"/>
      <c r="P578" s="299" t="s">
        <v>530</v>
      </c>
      <c r="Q578" s="299">
        <v>1.7</v>
      </c>
      <c r="R578" s="299">
        <v>25.9</v>
      </c>
      <c r="S578" s="300">
        <v>66</v>
      </c>
      <c r="W578" s="309"/>
      <c r="X578" s="309"/>
      <c r="AE578" s="309"/>
      <c r="AF578" s="309"/>
      <c r="AG578" s="309"/>
      <c r="AH578" s="309"/>
      <c r="AI578" s="309"/>
      <c r="AJ578" s="309"/>
      <c r="AK578" s="309"/>
      <c r="AL578" s="309"/>
    </row>
    <row r="579" spans="2:38" ht="15" customHeight="1">
      <c r="B579" s="456"/>
      <c r="C579" s="458"/>
      <c r="D579" s="297" t="s">
        <v>526</v>
      </c>
      <c r="E579" s="298">
        <v>0</v>
      </c>
      <c r="F579" s="299">
        <v>0</v>
      </c>
      <c r="G579" s="299">
        <v>9</v>
      </c>
      <c r="H579" s="299">
        <v>9</v>
      </c>
      <c r="I579" s="299">
        <v>20</v>
      </c>
      <c r="J579" s="299">
        <v>12</v>
      </c>
      <c r="K579" s="299">
        <v>8</v>
      </c>
      <c r="L579" s="299">
        <v>7.0000000000000007E-2</v>
      </c>
      <c r="M579" s="299">
        <v>1.92</v>
      </c>
      <c r="N579" s="299">
        <v>1.99</v>
      </c>
      <c r="O579" s="299"/>
      <c r="P579" s="299" t="s">
        <v>518</v>
      </c>
      <c r="Q579" s="299">
        <v>1</v>
      </c>
      <c r="R579" s="299">
        <v>24.5</v>
      </c>
      <c r="S579" s="300">
        <v>69</v>
      </c>
      <c r="W579" s="309"/>
      <c r="X579" s="309"/>
      <c r="AE579" s="309"/>
      <c r="AF579" s="309"/>
      <c r="AG579" s="309"/>
      <c r="AH579" s="309"/>
      <c r="AI579" s="309"/>
      <c r="AJ579" s="309"/>
      <c r="AK579" s="309"/>
      <c r="AL579" s="309"/>
    </row>
    <row r="580" spans="2:38" ht="15" customHeight="1">
      <c r="B580" s="456"/>
      <c r="C580" s="458"/>
      <c r="D580" s="297" t="s">
        <v>527</v>
      </c>
      <c r="E580" s="298">
        <v>0</v>
      </c>
      <c r="F580" s="299">
        <v>0</v>
      </c>
      <c r="G580" s="299">
        <v>11</v>
      </c>
      <c r="H580" s="299">
        <v>11</v>
      </c>
      <c r="I580" s="299">
        <v>15</v>
      </c>
      <c r="J580" s="299">
        <v>13</v>
      </c>
      <c r="K580" s="299">
        <v>6</v>
      </c>
      <c r="L580" s="299">
        <v>0.08</v>
      </c>
      <c r="M580" s="299">
        <v>1.93</v>
      </c>
      <c r="N580" s="299">
        <v>2.0099999999999998</v>
      </c>
      <c r="O580" s="299"/>
      <c r="P580" s="299" t="s">
        <v>535</v>
      </c>
      <c r="Q580" s="299">
        <v>0.8</v>
      </c>
      <c r="R580" s="299">
        <v>24.3</v>
      </c>
      <c r="S580" s="300">
        <v>71</v>
      </c>
      <c r="W580" s="309"/>
      <c r="X580" s="309"/>
      <c r="AE580" s="309"/>
      <c r="AF580" s="309"/>
      <c r="AG580" s="309"/>
      <c r="AH580" s="309"/>
      <c r="AI580" s="309"/>
      <c r="AJ580" s="309"/>
      <c r="AK580" s="309"/>
      <c r="AL580" s="309"/>
    </row>
    <row r="581" spans="2:38" ht="15" customHeight="1">
      <c r="B581" s="456"/>
      <c r="C581" s="458"/>
      <c r="D581" s="297" t="s">
        <v>528</v>
      </c>
      <c r="E581" s="298">
        <v>0</v>
      </c>
      <c r="F581" s="299">
        <v>0</v>
      </c>
      <c r="G581" s="299">
        <v>12</v>
      </c>
      <c r="H581" s="299">
        <v>12</v>
      </c>
      <c r="I581" s="299">
        <v>12</v>
      </c>
      <c r="J581" s="299">
        <v>15</v>
      </c>
      <c r="K581" s="299">
        <v>11</v>
      </c>
      <c r="L581" s="299">
        <v>7.0000000000000007E-2</v>
      </c>
      <c r="M581" s="299">
        <v>1.92</v>
      </c>
      <c r="N581" s="299">
        <v>1.99</v>
      </c>
      <c r="O581" s="299"/>
      <c r="P581" s="299" t="s">
        <v>518</v>
      </c>
      <c r="Q581" s="299">
        <v>1</v>
      </c>
      <c r="R581" s="299">
        <v>24</v>
      </c>
      <c r="S581" s="300">
        <v>73</v>
      </c>
      <c r="W581" s="309"/>
      <c r="X581" s="309"/>
      <c r="AE581" s="309"/>
      <c r="AF581" s="309"/>
      <c r="AG581" s="309"/>
      <c r="AH581" s="309"/>
      <c r="AI581" s="309"/>
      <c r="AJ581" s="309"/>
      <c r="AK581" s="309"/>
      <c r="AL581" s="309"/>
    </row>
    <row r="582" spans="2:38" ht="15" customHeight="1">
      <c r="B582" s="456"/>
      <c r="C582" s="459"/>
      <c r="D582" s="297" t="s">
        <v>529</v>
      </c>
      <c r="E582" s="298">
        <v>1</v>
      </c>
      <c r="F582" s="299">
        <v>0</v>
      </c>
      <c r="G582" s="299">
        <v>13</v>
      </c>
      <c r="H582" s="299">
        <v>13</v>
      </c>
      <c r="I582" s="299">
        <v>9</v>
      </c>
      <c r="J582" s="299">
        <v>15</v>
      </c>
      <c r="K582" s="299">
        <v>6</v>
      </c>
      <c r="L582" s="299">
        <v>0.1</v>
      </c>
      <c r="M582" s="299">
        <v>2</v>
      </c>
      <c r="N582" s="299">
        <v>2.1</v>
      </c>
      <c r="O582" s="299"/>
      <c r="P582" s="299" t="s">
        <v>493</v>
      </c>
      <c r="Q582" s="299">
        <v>1.2</v>
      </c>
      <c r="R582" s="299">
        <v>23.5</v>
      </c>
      <c r="S582" s="300">
        <v>75</v>
      </c>
      <c r="W582" s="309"/>
      <c r="X582" s="309"/>
      <c r="AE582" s="309"/>
      <c r="AF582" s="309"/>
      <c r="AG582" s="309"/>
      <c r="AH582" s="309"/>
      <c r="AI582" s="309"/>
      <c r="AJ582" s="309"/>
      <c r="AK582" s="309"/>
      <c r="AL582" s="309"/>
    </row>
    <row r="583" spans="2:38" ht="15" customHeight="1">
      <c r="B583" s="456"/>
      <c r="C583" s="457">
        <v>42581</v>
      </c>
      <c r="D583" s="297" t="s">
        <v>492</v>
      </c>
      <c r="E583" s="298">
        <v>0</v>
      </c>
      <c r="F583" s="299">
        <v>0</v>
      </c>
      <c r="G583" s="299">
        <v>12</v>
      </c>
      <c r="H583" s="299">
        <v>12</v>
      </c>
      <c r="I583" s="299">
        <v>7</v>
      </c>
      <c r="J583" s="299">
        <v>16</v>
      </c>
      <c r="K583" s="299">
        <v>6</v>
      </c>
      <c r="L583" s="299">
        <v>0.09</v>
      </c>
      <c r="M583" s="299">
        <v>2.1800000000000002</v>
      </c>
      <c r="N583" s="299">
        <v>2.27</v>
      </c>
      <c r="O583" s="299"/>
      <c r="P583" s="299" t="s">
        <v>531</v>
      </c>
      <c r="Q583" s="299">
        <v>0.6</v>
      </c>
      <c r="R583" s="299">
        <v>22.6</v>
      </c>
      <c r="S583" s="300">
        <v>79</v>
      </c>
      <c r="W583" s="309"/>
      <c r="X583" s="309"/>
      <c r="AE583" s="309"/>
      <c r="AF583" s="309"/>
      <c r="AG583" s="309"/>
      <c r="AH583" s="309"/>
      <c r="AI583" s="309"/>
      <c r="AJ583" s="309"/>
      <c r="AK583" s="309"/>
      <c r="AL583" s="309"/>
    </row>
    <row r="584" spans="2:38" ht="15" customHeight="1">
      <c r="B584" s="456"/>
      <c r="C584" s="458"/>
      <c r="D584" s="297" t="s">
        <v>495</v>
      </c>
      <c r="E584" s="298">
        <v>0</v>
      </c>
      <c r="F584" s="299">
        <v>1</v>
      </c>
      <c r="G584" s="299">
        <v>13</v>
      </c>
      <c r="H584" s="299">
        <v>14</v>
      </c>
      <c r="I584" s="299">
        <v>5</v>
      </c>
      <c r="J584" s="299">
        <v>14</v>
      </c>
      <c r="K584" s="299">
        <v>10</v>
      </c>
      <c r="L584" s="299">
        <v>0.1</v>
      </c>
      <c r="M584" s="299">
        <v>2.08</v>
      </c>
      <c r="N584" s="299">
        <v>2.1800000000000002</v>
      </c>
      <c r="O584" s="299"/>
      <c r="P584" s="299" t="s">
        <v>498</v>
      </c>
      <c r="Q584" s="299">
        <v>1.4</v>
      </c>
      <c r="R584" s="299">
        <v>21.5</v>
      </c>
      <c r="S584" s="300">
        <v>82</v>
      </c>
      <c r="W584" s="309"/>
      <c r="X584" s="309"/>
      <c r="AE584" s="309"/>
      <c r="AF584" s="309"/>
      <c r="AG584" s="309"/>
      <c r="AH584" s="309"/>
      <c r="AI584" s="309"/>
      <c r="AJ584" s="309"/>
      <c r="AK584" s="309"/>
      <c r="AL584" s="309"/>
    </row>
    <row r="585" spans="2:38" ht="15" customHeight="1">
      <c r="B585" s="456"/>
      <c r="C585" s="458"/>
      <c r="D585" s="297" t="s">
        <v>497</v>
      </c>
      <c r="E585" s="298">
        <v>0</v>
      </c>
      <c r="F585" s="299">
        <v>1</v>
      </c>
      <c r="G585" s="299">
        <v>13</v>
      </c>
      <c r="H585" s="299">
        <v>14</v>
      </c>
      <c r="I585" s="299">
        <v>4</v>
      </c>
      <c r="J585" s="299">
        <v>11</v>
      </c>
      <c r="K585" s="299">
        <v>7</v>
      </c>
      <c r="L585" s="299">
        <v>0.09</v>
      </c>
      <c r="M585" s="299">
        <v>2.2200000000000002</v>
      </c>
      <c r="N585" s="299">
        <v>2.31</v>
      </c>
      <c r="O585" s="299"/>
      <c r="P585" s="299" t="s">
        <v>506</v>
      </c>
      <c r="Q585" s="299">
        <v>1.3</v>
      </c>
      <c r="R585" s="299">
        <v>21.2</v>
      </c>
      <c r="S585" s="300">
        <v>87</v>
      </c>
      <c r="W585" s="309"/>
      <c r="X585" s="309"/>
      <c r="AE585" s="309"/>
      <c r="AF585" s="309"/>
      <c r="AG585" s="309"/>
      <c r="AH585" s="309"/>
      <c r="AI585" s="309"/>
      <c r="AJ585" s="309"/>
      <c r="AK585" s="309"/>
      <c r="AL585" s="309"/>
    </row>
    <row r="586" spans="2:38" ht="15" customHeight="1">
      <c r="B586" s="456"/>
      <c r="C586" s="458"/>
      <c r="D586" s="297" t="s">
        <v>500</v>
      </c>
      <c r="E586" s="298">
        <v>0</v>
      </c>
      <c r="F586" s="299">
        <v>1</v>
      </c>
      <c r="G586" s="299">
        <v>13</v>
      </c>
      <c r="H586" s="299">
        <v>14</v>
      </c>
      <c r="I586" s="299">
        <v>2</v>
      </c>
      <c r="J586" s="299">
        <v>14</v>
      </c>
      <c r="K586" s="299">
        <v>9</v>
      </c>
      <c r="L586" s="299">
        <v>0.09</v>
      </c>
      <c r="M586" s="299">
        <v>2.16</v>
      </c>
      <c r="N586" s="299">
        <v>2.25</v>
      </c>
      <c r="O586" s="299"/>
      <c r="P586" s="299" t="s">
        <v>498</v>
      </c>
      <c r="Q586" s="299">
        <v>0.8</v>
      </c>
      <c r="R586" s="299">
        <v>21</v>
      </c>
      <c r="S586" s="300">
        <v>89</v>
      </c>
      <c r="W586" s="309"/>
      <c r="X586" s="309"/>
      <c r="AE586" s="309"/>
      <c r="AF586" s="309"/>
      <c r="AG586" s="309"/>
      <c r="AH586" s="309"/>
      <c r="AI586" s="309"/>
      <c r="AJ586" s="309"/>
      <c r="AK586" s="309"/>
      <c r="AL586" s="309"/>
    </row>
    <row r="587" spans="2:38" ht="15" customHeight="1">
      <c r="B587" s="456"/>
      <c r="C587" s="458"/>
      <c r="D587" s="297" t="s">
        <v>503</v>
      </c>
      <c r="E587" s="298">
        <v>0</v>
      </c>
      <c r="F587" s="299">
        <v>2</v>
      </c>
      <c r="G587" s="299">
        <v>14</v>
      </c>
      <c r="H587" s="299">
        <v>16</v>
      </c>
      <c r="I587" s="299">
        <v>2</v>
      </c>
      <c r="J587" s="299">
        <v>11</v>
      </c>
      <c r="K587" s="299">
        <v>6</v>
      </c>
      <c r="L587" s="299">
        <v>0.1</v>
      </c>
      <c r="M587" s="299">
        <v>2.1800000000000002</v>
      </c>
      <c r="N587" s="299">
        <v>2.2799999999999998</v>
      </c>
      <c r="O587" s="299"/>
      <c r="P587" s="299" t="s">
        <v>506</v>
      </c>
      <c r="Q587" s="299">
        <v>1.4</v>
      </c>
      <c r="R587" s="299">
        <v>20.7</v>
      </c>
      <c r="S587" s="300">
        <v>90</v>
      </c>
      <c r="W587" s="309"/>
      <c r="X587" s="309"/>
      <c r="AE587" s="309"/>
      <c r="AF587" s="309"/>
      <c r="AG587" s="309"/>
      <c r="AH587" s="309"/>
      <c r="AI587" s="309"/>
      <c r="AJ587" s="309"/>
      <c r="AK587" s="309"/>
      <c r="AL587" s="309"/>
    </row>
    <row r="588" spans="2:38" ht="15" customHeight="1">
      <c r="B588" s="456"/>
      <c r="C588" s="458"/>
      <c r="D588" s="297" t="s">
        <v>505</v>
      </c>
      <c r="E588" s="298">
        <v>0</v>
      </c>
      <c r="F588" s="299">
        <v>4</v>
      </c>
      <c r="G588" s="299">
        <v>13</v>
      </c>
      <c r="H588" s="299">
        <v>17</v>
      </c>
      <c r="I588" s="299">
        <v>3</v>
      </c>
      <c r="J588" s="299">
        <v>14</v>
      </c>
      <c r="K588" s="299">
        <v>8</v>
      </c>
      <c r="L588" s="299">
        <v>0.1</v>
      </c>
      <c r="M588" s="299">
        <v>2.16</v>
      </c>
      <c r="N588" s="299">
        <v>2.2599999999999998</v>
      </c>
      <c r="O588" s="299"/>
      <c r="P588" s="299" t="s">
        <v>498</v>
      </c>
      <c r="Q588" s="299">
        <v>1.8</v>
      </c>
      <c r="R588" s="299">
        <v>22.4</v>
      </c>
      <c r="S588" s="300">
        <v>86</v>
      </c>
      <c r="W588" s="309"/>
      <c r="X588" s="309"/>
      <c r="AE588" s="309"/>
      <c r="AF588" s="309"/>
      <c r="AG588" s="309"/>
      <c r="AH588" s="309"/>
      <c r="AI588" s="309"/>
      <c r="AJ588" s="309"/>
      <c r="AK588" s="309"/>
      <c r="AL588" s="309"/>
    </row>
    <row r="589" spans="2:38" ht="15" customHeight="1">
      <c r="B589" s="456"/>
      <c r="C589" s="458"/>
      <c r="D589" s="297" t="s">
        <v>508</v>
      </c>
      <c r="E589" s="298">
        <v>0</v>
      </c>
      <c r="F589" s="299">
        <v>4</v>
      </c>
      <c r="G589" s="299">
        <v>12</v>
      </c>
      <c r="H589" s="299">
        <v>16</v>
      </c>
      <c r="I589" s="299">
        <v>6</v>
      </c>
      <c r="J589" s="299">
        <v>21</v>
      </c>
      <c r="K589" s="299">
        <v>10</v>
      </c>
      <c r="L589" s="299">
        <v>0.1</v>
      </c>
      <c r="M589" s="299">
        <v>2.12</v>
      </c>
      <c r="N589" s="299">
        <v>2.2200000000000002</v>
      </c>
      <c r="O589" s="299"/>
      <c r="P589" s="299" t="s">
        <v>535</v>
      </c>
      <c r="Q589" s="299">
        <v>1</v>
      </c>
      <c r="R589" s="299">
        <v>24.1</v>
      </c>
      <c r="S589" s="300">
        <v>79</v>
      </c>
      <c r="W589" s="309"/>
      <c r="X589" s="309"/>
      <c r="AE589" s="309"/>
      <c r="AF589" s="309"/>
      <c r="AG589" s="309"/>
      <c r="AH589" s="309"/>
      <c r="AI589" s="309"/>
      <c r="AJ589" s="309"/>
      <c r="AK589" s="309"/>
      <c r="AL589" s="309"/>
    </row>
    <row r="590" spans="2:38" ht="15" customHeight="1">
      <c r="B590" s="456"/>
      <c r="C590" s="458"/>
      <c r="D590" s="297" t="s">
        <v>510</v>
      </c>
      <c r="E590" s="298">
        <v>1</v>
      </c>
      <c r="F590" s="299">
        <v>3</v>
      </c>
      <c r="G590" s="299">
        <v>13</v>
      </c>
      <c r="H590" s="299">
        <v>16</v>
      </c>
      <c r="I590" s="299">
        <v>12</v>
      </c>
      <c r="J590" s="299">
        <v>20</v>
      </c>
      <c r="K590" s="299">
        <v>13</v>
      </c>
      <c r="L590" s="299">
        <v>0.1</v>
      </c>
      <c r="M590" s="299">
        <v>1.96</v>
      </c>
      <c r="N590" s="299">
        <v>2.06</v>
      </c>
      <c r="O590" s="299"/>
      <c r="P590" s="299" t="s">
        <v>515</v>
      </c>
      <c r="Q590" s="299">
        <v>1.5</v>
      </c>
      <c r="R590" s="299">
        <v>26</v>
      </c>
      <c r="S590" s="300">
        <v>76</v>
      </c>
      <c r="W590" s="309"/>
      <c r="X590" s="309"/>
      <c r="AE590" s="309"/>
      <c r="AF590" s="309"/>
      <c r="AG590" s="309"/>
      <c r="AH590" s="309"/>
      <c r="AI590" s="309"/>
      <c r="AJ590" s="309"/>
      <c r="AK590" s="309"/>
      <c r="AL590" s="309"/>
    </row>
    <row r="591" spans="2:38" ht="15" customHeight="1">
      <c r="B591" s="456"/>
      <c r="C591" s="458"/>
      <c r="D591" s="297" t="s">
        <v>511</v>
      </c>
      <c r="E591" s="298">
        <v>2</v>
      </c>
      <c r="F591" s="299">
        <v>3</v>
      </c>
      <c r="G591" s="299">
        <v>16</v>
      </c>
      <c r="H591" s="299">
        <v>19</v>
      </c>
      <c r="I591" s="299">
        <v>19</v>
      </c>
      <c r="J591" s="299">
        <v>22</v>
      </c>
      <c r="K591" s="299">
        <v>8</v>
      </c>
      <c r="L591" s="299">
        <v>0.11</v>
      </c>
      <c r="M591" s="299">
        <v>1.92</v>
      </c>
      <c r="N591" s="299">
        <v>2.0299999999999998</v>
      </c>
      <c r="O591" s="299"/>
      <c r="P591" s="299" t="s">
        <v>530</v>
      </c>
      <c r="Q591" s="299">
        <v>1.4</v>
      </c>
      <c r="R591" s="299">
        <v>28.5</v>
      </c>
      <c r="S591" s="300">
        <v>64</v>
      </c>
      <c r="W591" s="309"/>
      <c r="X591" s="309"/>
      <c r="AE591" s="309"/>
      <c r="AF591" s="309"/>
      <c r="AG591" s="309"/>
      <c r="AH591" s="309"/>
      <c r="AI591" s="309"/>
      <c r="AJ591" s="309"/>
      <c r="AK591" s="309"/>
      <c r="AL591" s="309"/>
    </row>
    <row r="592" spans="2:38" ht="15" customHeight="1" thickBot="1">
      <c r="B592" s="456"/>
      <c r="C592" s="458"/>
      <c r="D592" s="310" t="s">
        <v>512</v>
      </c>
      <c r="E592" s="311">
        <v>1</v>
      </c>
      <c r="F592" s="304">
        <v>2</v>
      </c>
      <c r="G592" s="304">
        <v>15</v>
      </c>
      <c r="H592" s="304">
        <v>17</v>
      </c>
      <c r="I592" s="304">
        <v>27</v>
      </c>
      <c r="J592" s="304">
        <v>9</v>
      </c>
      <c r="K592" s="304">
        <v>6</v>
      </c>
      <c r="L592" s="304">
        <v>0.1</v>
      </c>
      <c r="M592" s="304">
        <v>1.89</v>
      </c>
      <c r="N592" s="304">
        <v>1.99</v>
      </c>
      <c r="O592" s="304"/>
      <c r="P592" s="304" t="s">
        <v>515</v>
      </c>
      <c r="Q592" s="304">
        <v>1.5</v>
      </c>
      <c r="R592" s="304">
        <v>29.8</v>
      </c>
      <c r="S592" s="305">
        <v>60</v>
      </c>
      <c r="W592" s="309"/>
      <c r="X592" s="309"/>
      <c r="AE592" s="309"/>
      <c r="AF592" s="309"/>
      <c r="AG592" s="309"/>
      <c r="AH592" s="309"/>
      <c r="AI592" s="309"/>
      <c r="AJ592" s="309"/>
      <c r="AK592" s="309"/>
      <c r="AL592" s="309"/>
    </row>
    <row r="593" spans="2:38" ht="15" customHeight="1">
      <c r="B593" s="456" t="s">
        <v>537</v>
      </c>
      <c r="C593" s="458"/>
      <c r="D593" s="293" t="s">
        <v>514</v>
      </c>
      <c r="E593" s="294">
        <v>1</v>
      </c>
      <c r="F593" s="295">
        <v>1</v>
      </c>
      <c r="G593" s="295">
        <v>13</v>
      </c>
      <c r="H593" s="295">
        <v>14</v>
      </c>
      <c r="I593" s="295">
        <v>39</v>
      </c>
      <c r="J593" s="295">
        <v>19</v>
      </c>
      <c r="K593" s="295">
        <v>8</v>
      </c>
      <c r="L593" s="295">
        <v>0.08</v>
      </c>
      <c r="M593" s="295">
        <v>1.89</v>
      </c>
      <c r="N593" s="295">
        <v>1.97</v>
      </c>
      <c r="O593" s="295"/>
      <c r="P593" s="295" t="s">
        <v>515</v>
      </c>
      <c r="Q593" s="295">
        <v>2.1</v>
      </c>
      <c r="R593" s="295">
        <v>30.9</v>
      </c>
      <c r="S593" s="296">
        <v>55</v>
      </c>
      <c r="W593" s="309"/>
      <c r="X593" s="309"/>
      <c r="AE593" s="309"/>
      <c r="AF593" s="309"/>
      <c r="AG593" s="309"/>
      <c r="AH593" s="309"/>
      <c r="AI593" s="309"/>
      <c r="AJ593" s="309"/>
      <c r="AK593" s="309"/>
      <c r="AL593" s="309"/>
    </row>
    <row r="594" spans="2:38" ht="15" customHeight="1">
      <c r="B594" s="456"/>
      <c r="C594" s="458"/>
      <c r="D594" s="297" t="s">
        <v>516</v>
      </c>
      <c r="E594" s="298">
        <v>1</v>
      </c>
      <c r="F594" s="299">
        <v>1</v>
      </c>
      <c r="G594" s="299">
        <v>10</v>
      </c>
      <c r="H594" s="299">
        <v>11</v>
      </c>
      <c r="I594" s="299">
        <v>45</v>
      </c>
      <c r="J594" s="299">
        <v>18</v>
      </c>
      <c r="K594" s="299">
        <v>9</v>
      </c>
      <c r="L594" s="299">
        <v>0.08</v>
      </c>
      <c r="M594" s="299">
        <v>1.89</v>
      </c>
      <c r="N594" s="299">
        <v>1.97</v>
      </c>
      <c r="O594" s="299"/>
      <c r="P594" s="299" t="s">
        <v>515</v>
      </c>
      <c r="Q594" s="299">
        <v>2.2999999999999998</v>
      </c>
      <c r="R594" s="299">
        <v>31.6</v>
      </c>
      <c r="S594" s="300">
        <v>49</v>
      </c>
      <c r="W594" s="309"/>
      <c r="X594" s="309"/>
      <c r="AE594" s="309"/>
      <c r="AF594" s="309"/>
      <c r="AG594" s="309"/>
      <c r="AH594" s="309"/>
      <c r="AI594" s="309"/>
      <c r="AJ594" s="309"/>
      <c r="AK594" s="309"/>
      <c r="AL594" s="309"/>
    </row>
    <row r="595" spans="2:38" ht="15" customHeight="1">
      <c r="B595" s="456"/>
      <c r="C595" s="458"/>
      <c r="D595" s="297" t="s">
        <v>517</v>
      </c>
      <c r="E595" s="298">
        <v>1</v>
      </c>
      <c r="F595" s="299">
        <v>0</v>
      </c>
      <c r="G595" s="299">
        <v>8</v>
      </c>
      <c r="H595" s="299">
        <v>8</v>
      </c>
      <c r="I595" s="299">
        <v>49</v>
      </c>
      <c r="J595" s="299">
        <v>17</v>
      </c>
      <c r="K595" s="299">
        <v>12</v>
      </c>
      <c r="L595" s="299">
        <v>0.08</v>
      </c>
      <c r="M595" s="299">
        <v>1.88</v>
      </c>
      <c r="N595" s="299">
        <v>1.96</v>
      </c>
      <c r="O595" s="299"/>
      <c r="P595" s="299" t="s">
        <v>515</v>
      </c>
      <c r="Q595" s="299">
        <v>1.7</v>
      </c>
      <c r="R595" s="299">
        <v>31.9</v>
      </c>
      <c r="S595" s="300">
        <v>42</v>
      </c>
      <c r="W595" s="309"/>
      <c r="X595" s="309"/>
      <c r="AE595" s="309"/>
      <c r="AF595" s="309"/>
      <c r="AG595" s="309"/>
      <c r="AH595" s="309"/>
      <c r="AI595" s="309"/>
      <c r="AJ595" s="309"/>
      <c r="AK595" s="309"/>
      <c r="AL595" s="309"/>
    </row>
    <row r="596" spans="2:38" ht="15" customHeight="1">
      <c r="B596" s="456"/>
      <c r="C596" s="458"/>
      <c r="D596" s="297" t="s">
        <v>519</v>
      </c>
      <c r="E596" s="298">
        <v>1</v>
      </c>
      <c r="F596" s="299">
        <v>0</v>
      </c>
      <c r="G596" s="299">
        <v>6</v>
      </c>
      <c r="H596" s="299">
        <v>6</v>
      </c>
      <c r="I596" s="299">
        <v>56</v>
      </c>
      <c r="J596" s="299">
        <v>18</v>
      </c>
      <c r="K596" s="299">
        <v>14</v>
      </c>
      <c r="L596" s="299">
        <v>0.08</v>
      </c>
      <c r="M596" s="299">
        <v>1.88</v>
      </c>
      <c r="N596" s="299">
        <v>1.96</v>
      </c>
      <c r="O596" s="299"/>
      <c r="P596" s="299" t="s">
        <v>518</v>
      </c>
      <c r="Q596" s="299">
        <v>2.7</v>
      </c>
      <c r="R596" s="299">
        <v>32.299999999999997</v>
      </c>
      <c r="S596" s="300">
        <v>36</v>
      </c>
      <c r="W596" s="309"/>
      <c r="X596" s="309"/>
      <c r="AE596" s="309"/>
      <c r="AF596" s="309"/>
      <c r="AG596" s="309"/>
      <c r="AH596" s="309"/>
      <c r="AI596" s="309"/>
      <c r="AJ596" s="309"/>
      <c r="AK596" s="309"/>
      <c r="AL596" s="309"/>
    </row>
    <row r="597" spans="2:38" ht="15" customHeight="1">
      <c r="B597" s="456"/>
      <c r="C597" s="458"/>
      <c r="D597" s="297" t="s">
        <v>520</v>
      </c>
      <c r="E597" s="298">
        <v>1</v>
      </c>
      <c r="F597" s="299">
        <v>0</v>
      </c>
      <c r="G597" s="299">
        <v>6</v>
      </c>
      <c r="H597" s="299">
        <v>6</v>
      </c>
      <c r="I597" s="299">
        <v>58</v>
      </c>
      <c r="J597" s="299">
        <v>24</v>
      </c>
      <c r="K597" s="299">
        <v>13</v>
      </c>
      <c r="L597" s="299">
        <v>0.09</v>
      </c>
      <c r="M597" s="299">
        <v>1.88</v>
      </c>
      <c r="N597" s="299">
        <v>1.97</v>
      </c>
      <c r="O597" s="299"/>
      <c r="P597" s="299" t="s">
        <v>515</v>
      </c>
      <c r="Q597" s="299">
        <v>2.7</v>
      </c>
      <c r="R597" s="299">
        <v>32.700000000000003</v>
      </c>
      <c r="S597" s="300">
        <v>36</v>
      </c>
      <c r="W597" s="309"/>
      <c r="X597" s="309"/>
      <c r="AE597" s="309"/>
      <c r="AF597" s="309"/>
      <c r="AG597" s="309"/>
      <c r="AH597" s="309"/>
      <c r="AI597" s="309"/>
      <c r="AJ597" s="309"/>
      <c r="AK597" s="309"/>
      <c r="AL597" s="309"/>
    </row>
    <row r="598" spans="2:38" ht="15" customHeight="1">
      <c r="B598" s="456"/>
      <c r="C598" s="458"/>
      <c r="D598" s="297" t="s">
        <v>521</v>
      </c>
      <c r="E598" s="298">
        <v>1</v>
      </c>
      <c r="F598" s="299">
        <v>0</v>
      </c>
      <c r="G598" s="299">
        <v>6</v>
      </c>
      <c r="H598" s="299">
        <v>6</v>
      </c>
      <c r="I598" s="299">
        <v>56</v>
      </c>
      <c r="J598" s="299">
        <v>24</v>
      </c>
      <c r="K598" s="299">
        <v>14</v>
      </c>
      <c r="L598" s="299">
        <v>0.08</v>
      </c>
      <c r="M598" s="299">
        <v>1.88</v>
      </c>
      <c r="N598" s="299">
        <v>1.96</v>
      </c>
      <c r="O598" s="299"/>
      <c r="P598" s="299" t="s">
        <v>530</v>
      </c>
      <c r="Q598" s="299">
        <v>2.6</v>
      </c>
      <c r="R598" s="299">
        <v>32.6</v>
      </c>
      <c r="S598" s="300">
        <v>43</v>
      </c>
      <c r="W598" s="309"/>
      <c r="X598" s="309"/>
      <c r="AE598" s="309"/>
      <c r="AF598" s="309"/>
      <c r="AG598" s="309"/>
      <c r="AH598" s="309"/>
      <c r="AI598" s="309"/>
      <c r="AJ598" s="309"/>
      <c r="AK598" s="309"/>
      <c r="AL598" s="309"/>
    </row>
    <row r="599" spans="2:38" ht="15" customHeight="1">
      <c r="B599" s="456"/>
      <c r="C599" s="458"/>
      <c r="D599" s="297" t="s">
        <v>522</v>
      </c>
      <c r="E599" s="298">
        <v>1</v>
      </c>
      <c r="F599" s="299">
        <v>0</v>
      </c>
      <c r="G599" s="299">
        <v>6</v>
      </c>
      <c r="H599" s="299">
        <v>6</v>
      </c>
      <c r="I599" s="299">
        <v>51</v>
      </c>
      <c r="J599" s="299">
        <v>33</v>
      </c>
      <c r="K599" s="299">
        <v>20</v>
      </c>
      <c r="L599" s="299">
        <v>0.08</v>
      </c>
      <c r="M599" s="299">
        <v>1.87</v>
      </c>
      <c r="N599" s="299">
        <v>1.95</v>
      </c>
      <c r="O599" s="299"/>
      <c r="P599" s="299" t="s">
        <v>530</v>
      </c>
      <c r="Q599" s="299">
        <v>4.0999999999999996</v>
      </c>
      <c r="R599" s="299">
        <v>30.4</v>
      </c>
      <c r="S599" s="300">
        <v>47</v>
      </c>
      <c r="W599" s="309"/>
      <c r="X599" s="309"/>
      <c r="AE599" s="309"/>
      <c r="AF599" s="309"/>
      <c r="AG599" s="309"/>
      <c r="AH599" s="309"/>
      <c r="AI599" s="309"/>
      <c r="AJ599" s="309"/>
      <c r="AK599" s="309"/>
      <c r="AL599" s="309"/>
    </row>
    <row r="600" spans="2:38" ht="15" customHeight="1">
      <c r="B600" s="456"/>
      <c r="C600" s="458"/>
      <c r="D600" s="297" t="s">
        <v>523</v>
      </c>
      <c r="E600" s="298">
        <v>1</v>
      </c>
      <c r="F600" s="299">
        <v>0</v>
      </c>
      <c r="G600" s="299">
        <v>6</v>
      </c>
      <c r="H600" s="299">
        <v>6</v>
      </c>
      <c r="I600" s="299">
        <v>35</v>
      </c>
      <c r="J600" s="299">
        <v>20</v>
      </c>
      <c r="K600" s="299">
        <v>11</v>
      </c>
      <c r="L600" s="299">
        <v>0.08</v>
      </c>
      <c r="M600" s="299">
        <v>1.84</v>
      </c>
      <c r="N600" s="299">
        <v>1.92</v>
      </c>
      <c r="O600" s="299"/>
      <c r="P600" s="299" t="s">
        <v>535</v>
      </c>
      <c r="Q600" s="299">
        <v>2.8</v>
      </c>
      <c r="R600" s="299">
        <v>27.9</v>
      </c>
      <c r="S600" s="300">
        <v>66</v>
      </c>
      <c r="W600" s="309"/>
      <c r="X600" s="309"/>
      <c r="AE600" s="309"/>
      <c r="AF600" s="309"/>
      <c r="AG600" s="309"/>
      <c r="AH600" s="309"/>
      <c r="AI600" s="309"/>
      <c r="AJ600" s="309"/>
      <c r="AK600" s="309"/>
      <c r="AL600" s="309"/>
    </row>
    <row r="601" spans="2:38" ht="15" customHeight="1">
      <c r="B601" s="456"/>
      <c r="C601" s="458"/>
      <c r="D601" s="297" t="s">
        <v>524</v>
      </c>
      <c r="E601" s="298">
        <v>0</v>
      </c>
      <c r="F601" s="299">
        <v>0</v>
      </c>
      <c r="G601" s="299">
        <v>8</v>
      </c>
      <c r="H601" s="299">
        <v>8</v>
      </c>
      <c r="I601" s="299">
        <v>27</v>
      </c>
      <c r="J601" s="299">
        <v>11</v>
      </c>
      <c r="K601" s="299">
        <v>7</v>
      </c>
      <c r="L601" s="299">
        <v>0.06</v>
      </c>
      <c r="M601" s="299">
        <v>1.84</v>
      </c>
      <c r="N601" s="299">
        <v>1.9</v>
      </c>
      <c r="O601" s="299"/>
      <c r="P601" s="299" t="s">
        <v>534</v>
      </c>
      <c r="Q601" s="299">
        <v>1.4</v>
      </c>
      <c r="R601" s="299">
        <v>26.4</v>
      </c>
      <c r="S601" s="300">
        <v>64</v>
      </c>
      <c r="W601" s="309"/>
      <c r="X601" s="309"/>
      <c r="AE601" s="309"/>
      <c r="AF601" s="309"/>
      <c r="AG601" s="309"/>
      <c r="AH601" s="309"/>
      <c r="AI601" s="309"/>
      <c r="AJ601" s="309"/>
      <c r="AK601" s="309"/>
      <c r="AL601" s="309"/>
    </row>
    <row r="602" spans="2:38" ht="15" customHeight="1">
      <c r="B602" s="456"/>
      <c r="C602" s="458"/>
      <c r="D602" s="297" t="s">
        <v>525</v>
      </c>
      <c r="E602" s="298">
        <v>0</v>
      </c>
      <c r="F602" s="299">
        <v>0</v>
      </c>
      <c r="G602" s="299">
        <v>9</v>
      </c>
      <c r="H602" s="299">
        <v>9</v>
      </c>
      <c r="I602" s="299">
        <v>18</v>
      </c>
      <c r="J602" s="299">
        <v>16</v>
      </c>
      <c r="K602" s="299">
        <v>6</v>
      </c>
      <c r="L602" s="299">
        <v>0.06</v>
      </c>
      <c r="M602" s="299">
        <v>1.84</v>
      </c>
      <c r="N602" s="299">
        <v>1.9</v>
      </c>
      <c r="O602" s="299"/>
      <c r="P602" s="299" t="s">
        <v>534</v>
      </c>
      <c r="Q602" s="299">
        <v>1.6</v>
      </c>
      <c r="R602" s="299">
        <v>25.4</v>
      </c>
      <c r="S602" s="300">
        <v>72</v>
      </c>
      <c r="W602" s="309"/>
      <c r="X602" s="309"/>
      <c r="AE602" s="309"/>
      <c r="AF602" s="309"/>
      <c r="AG602" s="309"/>
      <c r="AH602" s="309"/>
      <c r="AI602" s="309"/>
      <c r="AJ602" s="309"/>
      <c r="AK602" s="309"/>
      <c r="AL602" s="309"/>
    </row>
    <row r="603" spans="2:38" ht="15" customHeight="1">
      <c r="B603" s="456"/>
      <c r="C603" s="458"/>
      <c r="D603" s="297" t="s">
        <v>526</v>
      </c>
      <c r="E603" s="298">
        <v>0</v>
      </c>
      <c r="F603" s="299">
        <v>0</v>
      </c>
      <c r="G603" s="299">
        <v>8</v>
      </c>
      <c r="H603" s="299">
        <v>8</v>
      </c>
      <c r="I603" s="299">
        <v>16</v>
      </c>
      <c r="J603" s="299">
        <v>13</v>
      </c>
      <c r="K603" s="299">
        <v>8</v>
      </c>
      <c r="L603" s="299">
        <v>0.06</v>
      </c>
      <c r="M603" s="299">
        <v>1.82</v>
      </c>
      <c r="N603" s="299">
        <v>1.88</v>
      </c>
      <c r="O603" s="299"/>
      <c r="P603" s="299" t="s">
        <v>515</v>
      </c>
      <c r="Q603" s="299">
        <v>0.7</v>
      </c>
      <c r="R603" s="299">
        <v>24</v>
      </c>
      <c r="S603" s="300">
        <v>75</v>
      </c>
      <c r="W603" s="309"/>
      <c r="X603" s="309"/>
      <c r="AE603" s="309"/>
      <c r="AF603" s="309"/>
      <c r="AG603" s="309"/>
      <c r="AH603" s="309"/>
      <c r="AI603" s="309"/>
      <c r="AJ603" s="309"/>
      <c r="AK603" s="309"/>
      <c r="AL603" s="309"/>
    </row>
    <row r="604" spans="2:38" ht="15" customHeight="1">
      <c r="B604" s="456"/>
      <c r="C604" s="458"/>
      <c r="D604" s="297" t="s">
        <v>527</v>
      </c>
      <c r="E604" s="298">
        <v>0</v>
      </c>
      <c r="F604" s="299">
        <v>0</v>
      </c>
      <c r="G604" s="299">
        <v>9</v>
      </c>
      <c r="H604" s="299">
        <v>9</v>
      </c>
      <c r="I604" s="299">
        <v>13</v>
      </c>
      <c r="J604" s="299">
        <v>13</v>
      </c>
      <c r="K604" s="299">
        <v>9</v>
      </c>
      <c r="L604" s="299">
        <v>0.06</v>
      </c>
      <c r="M604" s="299">
        <v>1.85</v>
      </c>
      <c r="N604" s="299">
        <v>1.91</v>
      </c>
      <c r="O604" s="299"/>
      <c r="P604" s="299" t="s">
        <v>498</v>
      </c>
      <c r="Q604" s="299">
        <v>1.4</v>
      </c>
      <c r="R604" s="299">
        <v>24.4</v>
      </c>
      <c r="S604" s="300">
        <v>78</v>
      </c>
      <c r="W604" s="309"/>
      <c r="X604" s="309"/>
      <c r="AE604" s="309"/>
      <c r="AF604" s="309"/>
      <c r="AG604" s="309"/>
      <c r="AH604" s="309"/>
      <c r="AI604" s="309"/>
      <c r="AJ604" s="309"/>
      <c r="AK604" s="309"/>
      <c r="AL604" s="309"/>
    </row>
    <row r="605" spans="2:38" ht="15" customHeight="1">
      <c r="B605" s="456"/>
      <c r="C605" s="458"/>
      <c r="D605" s="297" t="s">
        <v>528</v>
      </c>
      <c r="E605" s="298">
        <v>0</v>
      </c>
      <c r="F605" s="299">
        <v>0</v>
      </c>
      <c r="G605" s="299">
        <v>11</v>
      </c>
      <c r="H605" s="299">
        <v>11</v>
      </c>
      <c r="I605" s="299">
        <v>9</v>
      </c>
      <c r="J605" s="299">
        <v>21</v>
      </c>
      <c r="K605" s="299">
        <v>3</v>
      </c>
      <c r="L605" s="299">
        <v>0.08</v>
      </c>
      <c r="M605" s="299">
        <v>2.0099999999999998</v>
      </c>
      <c r="N605" s="299">
        <v>2.09</v>
      </c>
      <c r="O605" s="299"/>
      <c r="P605" s="299" t="s">
        <v>506</v>
      </c>
      <c r="Q605" s="299">
        <v>1.3</v>
      </c>
      <c r="R605" s="299">
        <v>24.1</v>
      </c>
      <c r="S605" s="300">
        <v>80</v>
      </c>
      <c r="W605" s="309"/>
      <c r="X605" s="309"/>
      <c r="AE605" s="309"/>
      <c r="AF605" s="309"/>
      <c r="AG605" s="309"/>
      <c r="AH605" s="309"/>
      <c r="AI605" s="309"/>
      <c r="AJ605" s="309"/>
      <c r="AK605" s="309"/>
      <c r="AL605" s="309"/>
    </row>
    <row r="606" spans="2:38" ht="15" customHeight="1">
      <c r="B606" s="456"/>
      <c r="C606" s="459"/>
      <c r="D606" s="297" t="s">
        <v>529</v>
      </c>
      <c r="E606" s="298">
        <v>0</v>
      </c>
      <c r="F606" s="299">
        <v>0</v>
      </c>
      <c r="G606" s="299">
        <v>13</v>
      </c>
      <c r="H606" s="299">
        <v>13</v>
      </c>
      <c r="I606" s="299">
        <v>7</v>
      </c>
      <c r="J606" s="299">
        <v>13</v>
      </c>
      <c r="K606" s="299">
        <v>5</v>
      </c>
      <c r="L606" s="299">
        <v>7.0000000000000007E-2</v>
      </c>
      <c r="M606" s="299">
        <v>1.97</v>
      </c>
      <c r="N606" s="299">
        <v>2.04</v>
      </c>
      <c r="O606" s="299"/>
      <c r="P606" s="299" t="s">
        <v>498</v>
      </c>
      <c r="Q606" s="299">
        <v>1.9</v>
      </c>
      <c r="R606" s="299">
        <v>23.4</v>
      </c>
      <c r="S606" s="300">
        <v>83</v>
      </c>
      <c r="W606" s="309"/>
      <c r="X606" s="309"/>
      <c r="AE606" s="309"/>
      <c r="AF606" s="309"/>
      <c r="AG606" s="309"/>
      <c r="AH606" s="309"/>
      <c r="AI606" s="309"/>
      <c r="AJ606" s="309"/>
      <c r="AK606" s="309"/>
      <c r="AL606" s="309"/>
    </row>
    <row r="607" spans="2:38" ht="15" customHeight="1">
      <c r="B607" s="456"/>
      <c r="C607" s="457">
        <v>42582</v>
      </c>
      <c r="D607" s="297" t="s">
        <v>492</v>
      </c>
      <c r="E607" s="298">
        <v>0</v>
      </c>
      <c r="F607" s="299">
        <v>0</v>
      </c>
      <c r="G607" s="299">
        <v>13</v>
      </c>
      <c r="H607" s="299">
        <v>13</v>
      </c>
      <c r="I607" s="299">
        <v>7</v>
      </c>
      <c r="J607" s="299">
        <v>10</v>
      </c>
      <c r="K607" s="299">
        <v>6</v>
      </c>
      <c r="L607" s="299">
        <v>7.0000000000000007E-2</v>
      </c>
      <c r="M607" s="299">
        <v>1.94</v>
      </c>
      <c r="N607" s="299">
        <v>2.0099999999999998</v>
      </c>
      <c r="O607" s="299"/>
      <c r="P607" s="299" t="s">
        <v>498</v>
      </c>
      <c r="Q607" s="299">
        <v>1.5</v>
      </c>
      <c r="R607" s="299">
        <v>23.2</v>
      </c>
      <c r="S607" s="300">
        <v>83</v>
      </c>
      <c r="W607" s="309"/>
      <c r="X607" s="309"/>
      <c r="AE607" s="309"/>
      <c r="AF607" s="309"/>
      <c r="AG607" s="309"/>
      <c r="AH607" s="309"/>
      <c r="AI607" s="309"/>
      <c r="AJ607" s="309"/>
      <c r="AK607" s="309"/>
      <c r="AL607" s="309"/>
    </row>
    <row r="608" spans="2:38" ht="15" customHeight="1">
      <c r="B608" s="456"/>
      <c r="C608" s="458"/>
      <c r="D608" s="297" t="s">
        <v>495</v>
      </c>
      <c r="E608" s="298">
        <v>0</v>
      </c>
      <c r="F608" s="299">
        <v>0</v>
      </c>
      <c r="G608" s="299">
        <v>14</v>
      </c>
      <c r="H608" s="299">
        <v>14</v>
      </c>
      <c r="I608" s="299">
        <v>6</v>
      </c>
      <c r="J608" s="299">
        <v>14</v>
      </c>
      <c r="K608" s="299">
        <v>5</v>
      </c>
      <c r="L608" s="299">
        <v>0.08</v>
      </c>
      <c r="M608" s="299">
        <v>2.0299999999999998</v>
      </c>
      <c r="N608" s="299">
        <v>2.11</v>
      </c>
      <c r="O608" s="299"/>
      <c r="P608" s="299" t="s">
        <v>493</v>
      </c>
      <c r="Q608" s="299">
        <v>1.7</v>
      </c>
      <c r="R608" s="299">
        <v>22.5</v>
      </c>
      <c r="S608" s="300">
        <v>85</v>
      </c>
      <c r="W608" s="309"/>
      <c r="X608" s="309"/>
      <c r="AE608" s="309"/>
      <c r="AF608" s="309"/>
      <c r="AG608" s="309"/>
      <c r="AH608" s="309"/>
      <c r="AI608" s="309"/>
      <c r="AJ608" s="309"/>
      <c r="AK608" s="309"/>
      <c r="AL608" s="309"/>
    </row>
    <row r="609" spans="2:38" ht="15" customHeight="1">
      <c r="B609" s="456"/>
      <c r="C609" s="458"/>
      <c r="D609" s="297" t="s">
        <v>497</v>
      </c>
      <c r="E609" s="298">
        <v>0</v>
      </c>
      <c r="F609" s="299">
        <v>0</v>
      </c>
      <c r="G609" s="299">
        <v>15</v>
      </c>
      <c r="H609" s="299">
        <v>15</v>
      </c>
      <c r="I609" s="299">
        <v>5</v>
      </c>
      <c r="J609" s="299">
        <v>19</v>
      </c>
      <c r="K609" s="299">
        <v>5</v>
      </c>
      <c r="L609" s="299">
        <v>0.08</v>
      </c>
      <c r="M609" s="299">
        <v>2.1</v>
      </c>
      <c r="N609" s="299">
        <v>2.1800000000000002</v>
      </c>
      <c r="O609" s="299"/>
      <c r="P609" s="299" t="s">
        <v>493</v>
      </c>
      <c r="Q609" s="299">
        <v>1.5</v>
      </c>
      <c r="R609" s="299">
        <v>22.2</v>
      </c>
      <c r="S609" s="300">
        <v>87</v>
      </c>
      <c r="W609" s="309"/>
      <c r="X609" s="309"/>
      <c r="AE609" s="309"/>
      <c r="AF609" s="309"/>
      <c r="AG609" s="309"/>
      <c r="AH609" s="309"/>
      <c r="AI609" s="309"/>
      <c r="AJ609" s="309"/>
      <c r="AK609" s="309"/>
      <c r="AL609" s="309"/>
    </row>
    <row r="610" spans="2:38" ht="15" customHeight="1">
      <c r="B610" s="456"/>
      <c r="C610" s="458"/>
      <c r="D610" s="297" t="s">
        <v>500</v>
      </c>
      <c r="E610" s="298">
        <v>0</v>
      </c>
      <c r="F610" s="299">
        <v>1</v>
      </c>
      <c r="G610" s="299">
        <v>16</v>
      </c>
      <c r="H610" s="299">
        <v>17</v>
      </c>
      <c r="I610" s="299">
        <v>4</v>
      </c>
      <c r="J610" s="299">
        <v>16</v>
      </c>
      <c r="K610" s="299">
        <v>3</v>
      </c>
      <c r="L610" s="299">
        <v>7.0000000000000007E-2</v>
      </c>
      <c r="M610" s="299">
        <v>2.34</v>
      </c>
      <c r="N610" s="299">
        <v>2.41</v>
      </c>
      <c r="O610" s="299"/>
      <c r="P610" s="299" t="s">
        <v>506</v>
      </c>
      <c r="Q610" s="299">
        <v>1.7</v>
      </c>
      <c r="R610" s="299">
        <v>21.9</v>
      </c>
      <c r="S610" s="300">
        <v>88</v>
      </c>
      <c r="W610" s="309"/>
      <c r="X610" s="309"/>
      <c r="AE610" s="309"/>
      <c r="AF610" s="309"/>
      <c r="AG610" s="309"/>
      <c r="AH610" s="309"/>
      <c r="AI610" s="309"/>
      <c r="AJ610" s="309"/>
      <c r="AK610" s="309"/>
      <c r="AL610" s="309"/>
    </row>
    <row r="611" spans="2:38" ht="15" customHeight="1">
      <c r="B611" s="456"/>
      <c r="C611" s="458"/>
      <c r="D611" s="297" t="s">
        <v>503</v>
      </c>
      <c r="E611" s="298">
        <v>0</v>
      </c>
      <c r="F611" s="299">
        <v>1</v>
      </c>
      <c r="G611" s="299">
        <v>16</v>
      </c>
      <c r="H611" s="299">
        <v>17</v>
      </c>
      <c r="I611" s="299">
        <v>3</v>
      </c>
      <c r="J611" s="299">
        <v>23</v>
      </c>
      <c r="K611" s="299">
        <v>11</v>
      </c>
      <c r="L611" s="299">
        <v>0.08</v>
      </c>
      <c r="M611" s="299">
        <v>2.4700000000000002</v>
      </c>
      <c r="N611" s="299">
        <v>2.5499999999999998</v>
      </c>
      <c r="O611" s="299"/>
      <c r="P611" s="299" t="s">
        <v>498</v>
      </c>
      <c r="Q611" s="299">
        <v>1.7</v>
      </c>
      <c r="R611" s="299">
        <v>21.9</v>
      </c>
      <c r="S611" s="300">
        <v>87</v>
      </c>
      <c r="W611" s="309"/>
      <c r="X611" s="309"/>
      <c r="AE611" s="309"/>
      <c r="AF611" s="309"/>
      <c r="AG611" s="309"/>
      <c r="AH611" s="309"/>
      <c r="AI611" s="309"/>
      <c r="AJ611" s="309"/>
      <c r="AK611" s="309"/>
      <c r="AL611" s="309"/>
    </row>
    <row r="612" spans="2:38" ht="15" customHeight="1">
      <c r="B612" s="456"/>
      <c r="C612" s="458"/>
      <c r="D612" s="297" t="s">
        <v>505</v>
      </c>
      <c r="E612" s="298">
        <v>0</v>
      </c>
      <c r="F612" s="299">
        <v>2</v>
      </c>
      <c r="G612" s="299">
        <v>16</v>
      </c>
      <c r="H612" s="299">
        <v>18</v>
      </c>
      <c r="I612" s="299">
        <v>4</v>
      </c>
      <c r="J612" s="299">
        <v>44</v>
      </c>
      <c r="K612" s="299">
        <v>14</v>
      </c>
      <c r="L612" s="299">
        <v>0.11</v>
      </c>
      <c r="M612" s="299">
        <v>2.37</v>
      </c>
      <c r="N612" s="299">
        <v>2.48</v>
      </c>
      <c r="O612" s="299"/>
      <c r="P612" s="299" t="s">
        <v>498</v>
      </c>
      <c r="Q612" s="299">
        <v>2.4</v>
      </c>
      <c r="R612" s="299">
        <v>24.4</v>
      </c>
      <c r="S612" s="300">
        <v>86</v>
      </c>
      <c r="W612" s="309"/>
      <c r="X612" s="309"/>
      <c r="AE612" s="309"/>
      <c r="AF612" s="309"/>
      <c r="AG612" s="309"/>
      <c r="AH612" s="309"/>
      <c r="AI612" s="309"/>
      <c r="AJ612" s="309"/>
      <c r="AK612" s="309"/>
      <c r="AL612" s="309"/>
    </row>
    <row r="613" spans="2:38" ht="15" customHeight="1">
      <c r="B613" s="456"/>
      <c r="C613" s="458"/>
      <c r="D613" s="297" t="s">
        <v>508</v>
      </c>
      <c r="E613" s="298">
        <v>0</v>
      </c>
      <c r="F613" s="299">
        <v>2</v>
      </c>
      <c r="G613" s="299">
        <v>14</v>
      </c>
      <c r="H613" s="299">
        <v>16</v>
      </c>
      <c r="I613" s="299">
        <v>7</v>
      </c>
      <c r="J613" s="299">
        <v>25</v>
      </c>
      <c r="K613" s="299">
        <v>9</v>
      </c>
      <c r="L613" s="299">
        <v>0.11</v>
      </c>
      <c r="M613" s="299">
        <v>2.2200000000000002</v>
      </c>
      <c r="N613" s="299">
        <v>2.33</v>
      </c>
      <c r="O613" s="299"/>
      <c r="P613" s="299" t="s">
        <v>498</v>
      </c>
      <c r="Q613" s="299">
        <v>2.2000000000000002</v>
      </c>
      <c r="R613" s="299">
        <v>25.9</v>
      </c>
      <c r="S613" s="300">
        <v>78</v>
      </c>
      <c r="W613" s="309"/>
      <c r="X613" s="309"/>
      <c r="AE613" s="309"/>
      <c r="AF613" s="309"/>
      <c r="AG613" s="309"/>
      <c r="AH613" s="309"/>
      <c r="AI613" s="309"/>
      <c r="AJ613" s="309"/>
      <c r="AK613" s="309"/>
      <c r="AL613" s="309"/>
    </row>
    <row r="614" spans="2:38" ht="15" customHeight="1">
      <c r="B614" s="456"/>
      <c r="C614" s="458"/>
      <c r="D614" s="297" t="s">
        <v>510</v>
      </c>
      <c r="E614" s="298">
        <v>0</v>
      </c>
      <c r="F614" s="299">
        <v>1</v>
      </c>
      <c r="G614" s="299">
        <v>13</v>
      </c>
      <c r="H614" s="299">
        <v>14</v>
      </c>
      <c r="I614" s="299">
        <v>11</v>
      </c>
      <c r="J614" s="299">
        <v>19</v>
      </c>
      <c r="K614" s="299">
        <v>10</v>
      </c>
      <c r="L614" s="299">
        <v>0.08</v>
      </c>
      <c r="M614" s="299">
        <v>2.0299999999999998</v>
      </c>
      <c r="N614" s="299">
        <v>2.11</v>
      </c>
      <c r="O614" s="299"/>
      <c r="P614" s="299" t="s">
        <v>498</v>
      </c>
      <c r="Q614" s="299">
        <v>3.5</v>
      </c>
      <c r="R614" s="299">
        <v>27.6</v>
      </c>
      <c r="S614" s="300">
        <v>66</v>
      </c>
      <c r="W614" s="309"/>
      <c r="X614" s="309"/>
      <c r="AE614" s="309"/>
      <c r="AF614" s="309"/>
      <c r="AG614" s="309"/>
      <c r="AH614" s="309"/>
      <c r="AI614" s="309"/>
      <c r="AJ614" s="309"/>
      <c r="AK614" s="309"/>
      <c r="AL614" s="309"/>
    </row>
    <row r="615" spans="2:38" ht="15" customHeight="1">
      <c r="B615" s="456"/>
      <c r="C615" s="458"/>
      <c r="D615" s="297" t="s">
        <v>511</v>
      </c>
      <c r="E615" s="298">
        <v>0</v>
      </c>
      <c r="F615" s="299">
        <v>1</v>
      </c>
      <c r="G615" s="299">
        <v>13</v>
      </c>
      <c r="H615" s="299">
        <v>14</v>
      </c>
      <c r="I615" s="299">
        <v>15</v>
      </c>
      <c r="J615" s="299">
        <v>20</v>
      </c>
      <c r="K615" s="299">
        <v>8</v>
      </c>
      <c r="L615" s="299">
        <v>7.0000000000000007E-2</v>
      </c>
      <c r="M615" s="299">
        <v>1.93</v>
      </c>
      <c r="N615" s="299">
        <v>2</v>
      </c>
      <c r="O615" s="299"/>
      <c r="P615" s="299" t="s">
        <v>498</v>
      </c>
      <c r="Q615" s="299">
        <v>3.1</v>
      </c>
      <c r="R615" s="299">
        <v>28.9</v>
      </c>
      <c r="S615" s="300">
        <v>59</v>
      </c>
      <c r="W615" s="309"/>
      <c r="X615" s="309"/>
      <c r="AE615" s="309"/>
      <c r="AF615" s="309"/>
      <c r="AG615" s="309"/>
      <c r="AH615" s="309"/>
      <c r="AI615" s="309"/>
      <c r="AJ615" s="309"/>
      <c r="AK615" s="309"/>
      <c r="AL615" s="309"/>
    </row>
    <row r="616" spans="2:38" ht="15" customHeight="1" thickBot="1">
      <c r="B616" s="456"/>
      <c r="C616" s="458"/>
      <c r="D616" s="310" t="s">
        <v>512</v>
      </c>
      <c r="E616" s="311">
        <v>0</v>
      </c>
      <c r="F616" s="304">
        <v>1</v>
      </c>
      <c r="G616" s="304">
        <v>13</v>
      </c>
      <c r="H616" s="304">
        <v>14</v>
      </c>
      <c r="I616" s="304">
        <v>16</v>
      </c>
      <c r="J616" s="304">
        <v>18</v>
      </c>
      <c r="K616" s="304">
        <v>13</v>
      </c>
      <c r="L616" s="304">
        <v>0.06</v>
      </c>
      <c r="M616" s="304">
        <v>1.86</v>
      </c>
      <c r="N616" s="304">
        <v>1.92</v>
      </c>
      <c r="O616" s="304"/>
      <c r="P616" s="304" t="s">
        <v>498</v>
      </c>
      <c r="Q616" s="304">
        <v>1.9</v>
      </c>
      <c r="R616" s="304">
        <v>30.2</v>
      </c>
      <c r="S616" s="305">
        <v>53</v>
      </c>
      <c r="W616" s="309"/>
      <c r="X616" s="309"/>
      <c r="AE616" s="309"/>
      <c r="AF616" s="309"/>
      <c r="AG616" s="309"/>
      <c r="AH616" s="309"/>
      <c r="AI616" s="309"/>
      <c r="AJ616" s="309"/>
      <c r="AK616" s="309"/>
      <c r="AL616" s="309"/>
    </row>
    <row r="617" spans="2:38" ht="15" customHeight="1">
      <c r="B617" s="456" t="s">
        <v>537</v>
      </c>
      <c r="C617" s="458"/>
      <c r="D617" s="293" t="s">
        <v>514</v>
      </c>
      <c r="E617" s="294">
        <v>0</v>
      </c>
      <c r="F617" s="295">
        <v>1</v>
      </c>
      <c r="G617" s="295">
        <v>13</v>
      </c>
      <c r="H617" s="295">
        <v>14</v>
      </c>
      <c r="I617" s="295">
        <v>16</v>
      </c>
      <c r="J617" s="295">
        <v>11</v>
      </c>
      <c r="K617" s="295">
        <v>3</v>
      </c>
      <c r="L617" s="295">
        <v>7.0000000000000007E-2</v>
      </c>
      <c r="M617" s="295">
        <v>1.82</v>
      </c>
      <c r="N617" s="295">
        <v>1.89</v>
      </c>
      <c r="O617" s="295"/>
      <c r="P617" s="295" t="s">
        <v>498</v>
      </c>
      <c r="Q617" s="295">
        <v>3.5</v>
      </c>
      <c r="R617" s="295">
        <v>29.9</v>
      </c>
      <c r="S617" s="296">
        <v>57</v>
      </c>
      <c r="W617" s="309"/>
      <c r="X617" s="309"/>
      <c r="AE617" s="309"/>
      <c r="AF617" s="309"/>
      <c r="AG617" s="309"/>
      <c r="AH617" s="309"/>
      <c r="AI617" s="309"/>
      <c r="AJ617" s="309"/>
      <c r="AK617" s="309"/>
      <c r="AL617" s="309"/>
    </row>
    <row r="618" spans="2:38" ht="15" customHeight="1">
      <c r="B618" s="456"/>
      <c r="C618" s="458"/>
      <c r="D618" s="297" t="s">
        <v>516</v>
      </c>
      <c r="E618" s="298">
        <v>0</v>
      </c>
      <c r="F618" s="299">
        <v>1</v>
      </c>
      <c r="G618" s="299">
        <v>12</v>
      </c>
      <c r="H618" s="299">
        <v>13</v>
      </c>
      <c r="I618" s="299">
        <v>16</v>
      </c>
      <c r="J618" s="299">
        <v>12</v>
      </c>
      <c r="K618" s="299">
        <v>13</v>
      </c>
      <c r="L618" s="299">
        <v>7.0000000000000007E-2</v>
      </c>
      <c r="M618" s="299">
        <v>1.79</v>
      </c>
      <c r="N618" s="299">
        <v>1.86</v>
      </c>
      <c r="O618" s="299"/>
      <c r="P618" s="299" t="s">
        <v>498</v>
      </c>
      <c r="Q618" s="299">
        <v>2.8</v>
      </c>
      <c r="R618" s="299">
        <v>31.6</v>
      </c>
      <c r="S618" s="300">
        <v>50</v>
      </c>
      <c r="W618" s="309"/>
      <c r="X618" s="309"/>
      <c r="AE618" s="309"/>
      <c r="AF618" s="309"/>
      <c r="AG618" s="309"/>
      <c r="AH618" s="309"/>
      <c r="AI618" s="309"/>
      <c r="AJ618" s="309"/>
      <c r="AK618" s="309"/>
      <c r="AL618" s="309"/>
    </row>
    <row r="619" spans="2:38" ht="15" customHeight="1">
      <c r="B619" s="456"/>
      <c r="C619" s="458"/>
      <c r="D619" s="297" t="s">
        <v>517</v>
      </c>
      <c r="E619" s="298">
        <v>0</v>
      </c>
      <c r="F619" s="299">
        <v>1</v>
      </c>
      <c r="G619" s="299">
        <v>11</v>
      </c>
      <c r="H619" s="299">
        <v>12</v>
      </c>
      <c r="I619" s="299">
        <v>21</v>
      </c>
      <c r="J619" s="299">
        <v>24</v>
      </c>
      <c r="K619" s="299">
        <v>9</v>
      </c>
      <c r="L619" s="299">
        <v>0.09</v>
      </c>
      <c r="M619" s="299">
        <v>1.79</v>
      </c>
      <c r="N619" s="299">
        <v>1.88</v>
      </c>
      <c r="O619" s="299"/>
      <c r="P619" s="299" t="s">
        <v>534</v>
      </c>
      <c r="Q619" s="299">
        <v>3.7</v>
      </c>
      <c r="R619" s="299">
        <v>31.7</v>
      </c>
      <c r="S619" s="300">
        <v>55</v>
      </c>
      <c r="W619" s="309"/>
      <c r="X619" s="309"/>
      <c r="AE619" s="309"/>
      <c r="AF619" s="309"/>
      <c r="AG619" s="309"/>
      <c r="AH619" s="309"/>
      <c r="AI619" s="309"/>
      <c r="AJ619" s="309"/>
      <c r="AK619" s="309"/>
      <c r="AL619" s="309"/>
    </row>
    <row r="620" spans="2:38" ht="15" customHeight="1">
      <c r="B620" s="456"/>
      <c r="C620" s="458"/>
      <c r="D620" s="297" t="s">
        <v>519</v>
      </c>
      <c r="E620" s="298">
        <v>0</v>
      </c>
      <c r="F620" s="299">
        <v>1</v>
      </c>
      <c r="G620" s="299">
        <v>10</v>
      </c>
      <c r="H620" s="299">
        <v>11</v>
      </c>
      <c r="I620" s="299">
        <v>17</v>
      </c>
      <c r="J620" s="299">
        <v>20</v>
      </c>
      <c r="K620" s="299">
        <v>9</v>
      </c>
      <c r="L620" s="299">
        <v>0.09</v>
      </c>
      <c r="M620" s="299">
        <v>1.78</v>
      </c>
      <c r="N620" s="299">
        <v>1.87</v>
      </c>
      <c r="O620" s="299"/>
      <c r="P620" s="299" t="s">
        <v>534</v>
      </c>
      <c r="Q620" s="299">
        <v>3.8</v>
      </c>
      <c r="R620" s="299">
        <v>31.4</v>
      </c>
      <c r="S620" s="300">
        <v>57</v>
      </c>
      <c r="W620" s="309"/>
      <c r="X620" s="309"/>
      <c r="AE620" s="309"/>
      <c r="AF620" s="309"/>
      <c r="AG620" s="309"/>
      <c r="AH620" s="309"/>
      <c r="AI620" s="309"/>
      <c r="AJ620" s="309"/>
      <c r="AK620" s="309"/>
      <c r="AL620" s="309"/>
    </row>
    <row r="621" spans="2:38" ht="15" customHeight="1">
      <c r="B621" s="456"/>
      <c r="C621" s="458"/>
      <c r="D621" s="297" t="s">
        <v>520</v>
      </c>
      <c r="E621" s="298">
        <v>0</v>
      </c>
      <c r="F621" s="299">
        <v>1</v>
      </c>
      <c r="G621" s="299">
        <v>10</v>
      </c>
      <c r="H621" s="299">
        <v>11</v>
      </c>
      <c r="I621" s="299">
        <v>16</v>
      </c>
      <c r="J621" s="299">
        <v>11</v>
      </c>
      <c r="K621" s="299">
        <v>5</v>
      </c>
      <c r="L621" s="299">
        <v>0.09</v>
      </c>
      <c r="M621" s="299">
        <v>1.78</v>
      </c>
      <c r="N621" s="299">
        <v>1.87</v>
      </c>
      <c r="O621" s="299"/>
      <c r="P621" s="299" t="s">
        <v>534</v>
      </c>
      <c r="Q621" s="299">
        <v>4</v>
      </c>
      <c r="R621" s="299">
        <v>30.4</v>
      </c>
      <c r="S621" s="300">
        <v>59</v>
      </c>
      <c r="W621" s="309"/>
      <c r="X621" s="309"/>
      <c r="AE621" s="309"/>
      <c r="AF621" s="309"/>
      <c r="AG621" s="309"/>
      <c r="AH621" s="309"/>
      <c r="AI621" s="309"/>
      <c r="AJ621" s="309"/>
      <c r="AK621" s="309"/>
      <c r="AL621" s="309"/>
    </row>
    <row r="622" spans="2:38" ht="15" customHeight="1">
      <c r="B622" s="456"/>
      <c r="C622" s="458"/>
      <c r="D622" s="297" t="s">
        <v>521</v>
      </c>
      <c r="E622" s="298">
        <v>0</v>
      </c>
      <c r="F622" s="299">
        <v>1</v>
      </c>
      <c r="G622" s="299">
        <v>10</v>
      </c>
      <c r="H622" s="299">
        <v>11</v>
      </c>
      <c r="I622" s="299">
        <v>17</v>
      </c>
      <c r="J622" s="299">
        <v>14</v>
      </c>
      <c r="K622" s="299">
        <v>4</v>
      </c>
      <c r="L622" s="299">
        <v>0.08</v>
      </c>
      <c r="M622" s="299">
        <v>1.78</v>
      </c>
      <c r="N622" s="299">
        <v>1.86</v>
      </c>
      <c r="O622" s="299"/>
      <c r="P622" s="299" t="s">
        <v>535</v>
      </c>
      <c r="Q622" s="299">
        <v>3.7</v>
      </c>
      <c r="R622" s="299">
        <v>30.3</v>
      </c>
      <c r="S622" s="300">
        <v>61</v>
      </c>
      <c r="W622" s="309"/>
      <c r="X622" s="309"/>
      <c r="AE622" s="309"/>
      <c r="AF622" s="309"/>
      <c r="AG622" s="309"/>
      <c r="AH622" s="309"/>
      <c r="AI622" s="309"/>
      <c r="AJ622" s="309"/>
      <c r="AK622" s="309"/>
      <c r="AL622" s="309"/>
    </row>
    <row r="623" spans="2:38" ht="15" customHeight="1">
      <c r="B623" s="456"/>
      <c r="C623" s="458"/>
      <c r="D623" s="297" t="s">
        <v>522</v>
      </c>
      <c r="E623" s="298">
        <v>0</v>
      </c>
      <c r="F623" s="299">
        <v>1</v>
      </c>
      <c r="G623" s="299">
        <v>10</v>
      </c>
      <c r="H623" s="299">
        <v>11</v>
      </c>
      <c r="I623" s="299">
        <v>15</v>
      </c>
      <c r="J623" s="299">
        <v>12</v>
      </c>
      <c r="K623" s="299">
        <v>6</v>
      </c>
      <c r="L623" s="299">
        <v>0.08</v>
      </c>
      <c r="M623" s="299">
        <v>1.78</v>
      </c>
      <c r="N623" s="299">
        <v>1.86</v>
      </c>
      <c r="O623" s="299"/>
      <c r="P623" s="299" t="s">
        <v>534</v>
      </c>
      <c r="Q623" s="299">
        <v>3.2</v>
      </c>
      <c r="R623" s="299">
        <v>29.4</v>
      </c>
      <c r="S623" s="300">
        <v>58</v>
      </c>
      <c r="W623" s="309"/>
      <c r="X623" s="309"/>
      <c r="AE623" s="309"/>
      <c r="AF623" s="309"/>
      <c r="AG623" s="309"/>
      <c r="AH623" s="309"/>
      <c r="AI623" s="309"/>
      <c r="AJ623" s="309"/>
      <c r="AK623" s="309"/>
      <c r="AL623" s="309"/>
    </row>
    <row r="624" spans="2:38" ht="15" customHeight="1">
      <c r="B624" s="456"/>
      <c r="C624" s="458"/>
      <c r="D624" s="297" t="s">
        <v>523</v>
      </c>
      <c r="E624" s="298">
        <v>0</v>
      </c>
      <c r="F624" s="299">
        <v>1</v>
      </c>
      <c r="G624" s="299">
        <v>11</v>
      </c>
      <c r="H624" s="299">
        <v>12</v>
      </c>
      <c r="I624" s="299">
        <v>15</v>
      </c>
      <c r="J624" s="299">
        <v>16</v>
      </c>
      <c r="K624" s="299">
        <v>3</v>
      </c>
      <c r="L624" s="299">
        <v>7.0000000000000007E-2</v>
      </c>
      <c r="M624" s="299">
        <v>1.78</v>
      </c>
      <c r="N624" s="299">
        <v>1.85</v>
      </c>
      <c r="O624" s="299"/>
      <c r="P624" s="299" t="s">
        <v>535</v>
      </c>
      <c r="Q624" s="299">
        <v>3.1</v>
      </c>
      <c r="R624" s="299">
        <v>28</v>
      </c>
      <c r="S624" s="300">
        <v>61</v>
      </c>
      <c r="W624" s="309"/>
      <c r="X624" s="309"/>
      <c r="AE624" s="309"/>
      <c r="AF624" s="309"/>
      <c r="AG624" s="309"/>
      <c r="AH624" s="309"/>
      <c r="AI624" s="309"/>
      <c r="AJ624" s="309"/>
      <c r="AK624" s="309"/>
      <c r="AL624" s="309"/>
    </row>
    <row r="625" spans="2:52" ht="15" customHeight="1">
      <c r="B625" s="456"/>
      <c r="C625" s="458"/>
      <c r="D625" s="297" t="s">
        <v>524</v>
      </c>
      <c r="E625" s="298">
        <v>0</v>
      </c>
      <c r="F625" s="299">
        <v>0</v>
      </c>
      <c r="G625" s="299">
        <v>10</v>
      </c>
      <c r="H625" s="299">
        <v>10</v>
      </c>
      <c r="I625" s="299">
        <v>15</v>
      </c>
      <c r="J625" s="299">
        <v>12</v>
      </c>
      <c r="K625" s="299">
        <v>9</v>
      </c>
      <c r="L625" s="299">
        <v>0.06</v>
      </c>
      <c r="M625" s="299">
        <v>1.79</v>
      </c>
      <c r="N625" s="299">
        <v>1.85</v>
      </c>
      <c r="O625" s="299"/>
      <c r="P625" s="299" t="s">
        <v>534</v>
      </c>
      <c r="Q625" s="299">
        <v>1.8</v>
      </c>
      <c r="R625" s="299">
        <v>26.7</v>
      </c>
      <c r="S625" s="300">
        <v>67</v>
      </c>
      <c r="W625" s="309"/>
      <c r="X625" s="309"/>
      <c r="AE625" s="309"/>
      <c r="AF625" s="309"/>
      <c r="AG625" s="309"/>
      <c r="AH625" s="309"/>
      <c r="AI625" s="309"/>
      <c r="AJ625" s="309"/>
      <c r="AK625" s="309"/>
      <c r="AL625" s="309"/>
    </row>
    <row r="626" spans="2:52" ht="15" customHeight="1">
      <c r="B626" s="456"/>
      <c r="C626" s="458"/>
      <c r="D626" s="297" t="s">
        <v>525</v>
      </c>
      <c r="E626" s="298">
        <v>0</v>
      </c>
      <c r="F626" s="299">
        <v>0</v>
      </c>
      <c r="G626" s="299">
        <v>8</v>
      </c>
      <c r="H626" s="299">
        <v>8</v>
      </c>
      <c r="I626" s="299">
        <v>13</v>
      </c>
      <c r="J626" s="299">
        <v>14</v>
      </c>
      <c r="K626" s="299">
        <v>7</v>
      </c>
      <c r="L626" s="299">
        <v>0.06</v>
      </c>
      <c r="M626" s="299">
        <v>1.79</v>
      </c>
      <c r="N626" s="299">
        <v>1.85</v>
      </c>
      <c r="O626" s="299"/>
      <c r="P626" s="299" t="s">
        <v>506</v>
      </c>
      <c r="Q626" s="299">
        <v>2</v>
      </c>
      <c r="R626" s="299">
        <v>25.6</v>
      </c>
      <c r="S626" s="300">
        <v>72</v>
      </c>
      <c r="W626" s="309"/>
      <c r="X626" s="309"/>
      <c r="AE626" s="309"/>
      <c r="AF626" s="309"/>
      <c r="AG626" s="309"/>
      <c r="AH626" s="309"/>
      <c r="AI626" s="309"/>
      <c r="AJ626" s="309"/>
      <c r="AK626" s="309"/>
      <c r="AL626" s="309"/>
    </row>
    <row r="627" spans="2:52" ht="15" customHeight="1">
      <c r="B627" s="456"/>
      <c r="C627" s="458"/>
      <c r="D627" s="297" t="s">
        <v>526</v>
      </c>
      <c r="E627" s="298">
        <v>0</v>
      </c>
      <c r="F627" s="299">
        <v>0</v>
      </c>
      <c r="G627" s="299">
        <v>9</v>
      </c>
      <c r="H627" s="299">
        <v>9</v>
      </c>
      <c r="I627" s="299">
        <v>11</v>
      </c>
      <c r="J627" s="299">
        <v>21</v>
      </c>
      <c r="K627" s="299">
        <v>8</v>
      </c>
      <c r="L627" s="299">
        <v>0.06</v>
      </c>
      <c r="M627" s="299">
        <v>1.8</v>
      </c>
      <c r="N627" s="299">
        <v>1.86</v>
      </c>
      <c r="O627" s="299"/>
      <c r="P627" s="299" t="s">
        <v>506</v>
      </c>
      <c r="Q627" s="299">
        <v>2.8</v>
      </c>
      <c r="R627" s="299">
        <v>25.6</v>
      </c>
      <c r="S627" s="300">
        <v>72</v>
      </c>
      <c r="W627" s="309"/>
      <c r="X627" s="309"/>
      <c r="AE627" s="309"/>
      <c r="AF627" s="309"/>
      <c r="AG627" s="309"/>
      <c r="AH627" s="309"/>
      <c r="AI627" s="309"/>
      <c r="AJ627" s="309"/>
      <c r="AK627" s="309"/>
      <c r="AL627" s="309"/>
    </row>
    <row r="628" spans="2:52" ht="15" customHeight="1">
      <c r="B628" s="456"/>
      <c r="C628" s="458"/>
      <c r="D628" s="297" t="s">
        <v>527</v>
      </c>
      <c r="E628" s="298">
        <v>0</v>
      </c>
      <c r="F628" s="299">
        <v>1</v>
      </c>
      <c r="G628" s="299">
        <v>11</v>
      </c>
      <c r="H628" s="299">
        <v>12</v>
      </c>
      <c r="I628" s="299">
        <v>9</v>
      </c>
      <c r="J628" s="299">
        <v>22</v>
      </c>
      <c r="K628" s="299">
        <v>6</v>
      </c>
      <c r="L628" s="299">
        <v>7.0000000000000007E-2</v>
      </c>
      <c r="M628" s="299">
        <v>1.85</v>
      </c>
      <c r="N628" s="299">
        <v>1.92</v>
      </c>
      <c r="O628" s="299"/>
      <c r="P628" s="299" t="s">
        <v>506</v>
      </c>
      <c r="Q628" s="299">
        <v>2.2999999999999998</v>
      </c>
      <c r="R628" s="299">
        <v>25.7</v>
      </c>
      <c r="S628" s="300">
        <v>71</v>
      </c>
      <c r="W628" s="309"/>
      <c r="X628" s="309"/>
      <c r="AE628" s="309"/>
      <c r="AF628" s="309"/>
      <c r="AG628" s="309"/>
      <c r="AH628" s="309"/>
      <c r="AI628" s="309"/>
      <c r="AJ628" s="309"/>
      <c r="AK628" s="309"/>
      <c r="AL628" s="309"/>
    </row>
    <row r="629" spans="2:52" ht="15" customHeight="1">
      <c r="B629" s="456"/>
      <c r="C629" s="458"/>
      <c r="D629" s="297" t="s">
        <v>528</v>
      </c>
      <c r="E629" s="298">
        <v>0</v>
      </c>
      <c r="F629" s="299">
        <v>1</v>
      </c>
      <c r="G629" s="299">
        <v>11</v>
      </c>
      <c r="H629" s="299">
        <v>12</v>
      </c>
      <c r="I629" s="299">
        <v>9</v>
      </c>
      <c r="J629" s="299">
        <v>22</v>
      </c>
      <c r="K629" s="299">
        <v>8</v>
      </c>
      <c r="L629" s="299">
        <v>0.06</v>
      </c>
      <c r="M629" s="299">
        <v>1.82</v>
      </c>
      <c r="N629" s="299">
        <v>1.88</v>
      </c>
      <c r="O629" s="299"/>
      <c r="P629" s="299" t="s">
        <v>498</v>
      </c>
      <c r="Q629" s="299">
        <v>1.1000000000000001</v>
      </c>
      <c r="R629" s="299">
        <v>24.2</v>
      </c>
      <c r="S629" s="300">
        <v>76</v>
      </c>
      <c r="W629" s="309"/>
      <c r="X629" s="309"/>
      <c r="AE629" s="309"/>
      <c r="AF629" s="309"/>
      <c r="AG629" s="309"/>
      <c r="AH629" s="309"/>
      <c r="AI629" s="309"/>
      <c r="AJ629" s="309"/>
      <c r="AK629" s="309"/>
      <c r="AL629" s="309"/>
    </row>
    <row r="630" spans="2:52" ht="15" customHeight="1">
      <c r="B630" s="456"/>
      <c r="C630" s="459"/>
      <c r="D630" s="297" t="s">
        <v>529</v>
      </c>
      <c r="E630" s="298">
        <v>0</v>
      </c>
      <c r="F630" s="299">
        <v>1</v>
      </c>
      <c r="G630" s="299">
        <v>11</v>
      </c>
      <c r="H630" s="299">
        <v>12</v>
      </c>
      <c r="I630" s="299">
        <v>7</v>
      </c>
      <c r="J630" s="299">
        <v>21</v>
      </c>
      <c r="K630" s="299">
        <v>6</v>
      </c>
      <c r="L630" s="299">
        <v>0.06</v>
      </c>
      <c r="M630" s="299">
        <v>1.84</v>
      </c>
      <c r="N630" s="299">
        <v>1.9</v>
      </c>
      <c r="O630" s="299"/>
      <c r="P630" s="299" t="s">
        <v>506</v>
      </c>
      <c r="Q630" s="299">
        <v>2.2000000000000002</v>
      </c>
      <c r="R630" s="299">
        <v>24.2</v>
      </c>
      <c r="S630" s="300">
        <v>78</v>
      </c>
      <c r="W630" s="309"/>
      <c r="X630" s="309"/>
      <c r="AE630" s="309"/>
      <c r="AF630" s="309"/>
      <c r="AG630" s="309"/>
      <c r="AH630" s="309"/>
      <c r="AI630" s="309"/>
      <c r="AJ630" s="309"/>
      <c r="AK630" s="309"/>
      <c r="AL630" s="309"/>
    </row>
    <row r="631" spans="2:52" ht="15" customHeight="1">
      <c r="B631" s="456"/>
      <c r="C631" s="457">
        <v>42583</v>
      </c>
      <c r="D631" s="297" t="s">
        <v>492</v>
      </c>
      <c r="E631" s="298">
        <v>0</v>
      </c>
      <c r="F631" s="299">
        <v>1</v>
      </c>
      <c r="G631" s="299">
        <v>12</v>
      </c>
      <c r="H631" s="299">
        <v>13</v>
      </c>
      <c r="I631" s="299">
        <v>5</v>
      </c>
      <c r="J631" s="299">
        <v>14</v>
      </c>
      <c r="K631" s="299">
        <v>10</v>
      </c>
      <c r="L631" s="299">
        <v>0.06</v>
      </c>
      <c r="M631" s="299">
        <v>1.93</v>
      </c>
      <c r="N631" s="299">
        <v>1.99</v>
      </c>
      <c r="O631" s="299"/>
      <c r="P631" s="299" t="s">
        <v>493</v>
      </c>
      <c r="Q631" s="299">
        <v>0.8</v>
      </c>
      <c r="R631" s="299">
        <v>24.2</v>
      </c>
      <c r="S631" s="300">
        <v>77</v>
      </c>
      <c r="W631" s="309"/>
      <c r="X631" s="309"/>
      <c r="AE631" s="309"/>
      <c r="AF631" s="309"/>
      <c r="AG631" s="309"/>
      <c r="AH631" s="309"/>
      <c r="AI631" s="309"/>
      <c r="AJ631" s="309"/>
      <c r="AK631" s="309"/>
      <c r="AL631" s="309"/>
    </row>
    <row r="632" spans="2:52" ht="15" customHeight="1">
      <c r="B632" s="456"/>
      <c r="C632" s="458"/>
      <c r="D632" s="297" t="s">
        <v>495</v>
      </c>
      <c r="E632" s="298">
        <v>0</v>
      </c>
      <c r="F632" s="299">
        <v>1</v>
      </c>
      <c r="G632" s="299">
        <v>13</v>
      </c>
      <c r="H632" s="299">
        <v>14</v>
      </c>
      <c r="I632" s="299">
        <v>3</v>
      </c>
      <c r="J632" s="299">
        <v>20</v>
      </c>
      <c r="K632" s="299">
        <v>5</v>
      </c>
      <c r="L632" s="299">
        <v>7.0000000000000007E-2</v>
      </c>
      <c r="M632" s="299">
        <v>2.16</v>
      </c>
      <c r="N632" s="299">
        <v>2.23</v>
      </c>
      <c r="O632" s="299"/>
      <c r="P632" s="299" t="s">
        <v>498</v>
      </c>
      <c r="Q632" s="299">
        <v>1.7</v>
      </c>
      <c r="R632" s="299">
        <v>24.2</v>
      </c>
      <c r="S632" s="300">
        <v>76</v>
      </c>
      <c r="W632" s="309"/>
      <c r="X632" s="309"/>
      <c r="AE632" s="309"/>
      <c r="AF632" s="309"/>
      <c r="AG632" s="309"/>
      <c r="AH632" s="309"/>
      <c r="AI632" s="309"/>
      <c r="AJ632" s="309"/>
      <c r="AK632" s="309"/>
      <c r="AL632" s="309"/>
    </row>
    <row r="633" spans="2:52" ht="15" customHeight="1">
      <c r="B633" s="456"/>
      <c r="C633" s="458"/>
      <c r="D633" s="297" t="s">
        <v>497</v>
      </c>
      <c r="E633" s="298">
        <v>0</v>
      </c>
      <c r="F633" s="299">
        <v>1</v>
      </c>
      <c r="G633" s="299">
        <v>15</v>
      </c>
      <c r="H633" s="299">
        <v>16</v>
      </c>
      <c r="I633" s="299">
        <v>3</v>
      </c>
      <c r="J633" s="299">
        <v>15</v>
      </c>
      <c r="K633" s="299">
        <v>2</v>
      </c>
      <c r="L633" s="299">
        <v>0.06</v>
      </c>
      <c r="M633" s="299">
        <v>2.1800000000000002</v>
      </c>
      <c r="N633" s="299">
        <v>2.2400000000000002</v>
      </c>
      <c r="O633" s="299"/>
      <c r="P633" s="299" t="s">
        <v>493</v>
      </c>
      <c r="Q633" s="299">
        <v>1.4</v>
      </c>
      <c r="R633" s="299">
        <v>24.3</v>
      </c>
      <c r="S633" s="300">
        <v>76</v>
      </c>
      <c r="W633" s="309"/>
      <c r="X633" s="309"/>
      <c r="AC633" s="309"/>
      <c r="AE633" s="309"/>
      <c r="AF633" s="309"/>
      <c r="AG633" s="309"/>
      <c r="AH633" s="309"/>
      <c r="AI633" s="309"/>
      <c r="AJ633" s="309"/>
      <c r="AK633" s="309"/>
      <c r="AL633" s="309"/>
    </row>
    <row r="634" spans="2:52" ht="15" customHeight="1">
      <c r="B634" s="456"/>
      <c r="C634" s="458"/>
      <c r="D634" s="297" t="s">
        <v>500</v>
      </c>
      <c r="E634" s="298">
        <v>0</v>
      </c>
      <c r="F634" s="299">
        <v>1</v>
      </c>
      <c r="G634" s="299">
        <v>17</v>
      </c>
      <c r="H634" s="299">
        <v>18</v>
      </c>
      <c r="I634" s="299">
        <v>3</v>
      </c>
      <c r="J634" s="299">
        <v>16</v>
      </c>
      <c r="K634" s="299">
        <v>5</v>
      </c>
      <c r="L634" s="299">
        <v>0.06</v>
      </c>
      <c r="M634" s="299">
        <v>2.1</v>
      </c>
      <c r="N634" s="299">
        <v>2.16</v>
      </c>
      <c r="O634" s="299"/>
      <c r="P634" s="299" t="s">
        <v>506</v>
      </c>
      <c r="Q634" s="299">
        <v>1.7</v>
      </c>
      <c r="R634" s="299">
        <v>23.5</v>
      </c>
      <c r="S634" s="300">
        <v>76</v>
      </c>
      <c r="W634" s="309"/>
      <c r="X634" s="309"/>
      <c r="AC634" s="309"/>
      <c r="AE634" s="309"/>
      <c r="AF634" s="309"/>
      <c r="AG634" s="309"/>
      <c r="AH634" s="309"/>
      <c r="AI634" s="309"/>
      <c r="AJ634" s="309"/>
      <c r="AK634" s="309"/>
      <c r="AL634" s="309"/>
    </row>
    <row r="635" spans="2:52" ht="15" customHeight="1">
      <c r="B635" s="456"/>
      <c r="C635" s="458"/>
      <c r="D635" s="297" t="s">
        <v>503</v>
      </c>
      <c r="E635" s="298">
        <v>0</v>
      </c>
      <c r="F635" s="299">
        <v>2</v>
      </c>
      <c r="G635" s="299">
        <v>17</v>
      </c>
      <c r="H635" s="299">
        <v>19</v>
      </c>
      <c r="I635" s="299">
        <v>2</v>
      </c>
      <c r="J635" s="299">
        <v>16</v>
      </c>
      <c r="K635" s="299">
        <v>12</v>
      </c>
      <c r="L635" s="299">
        <v>0.09</v>
      </c>
      <c r="M635" s="299">
        <v>2.12</v>
      </c>
      <c r="N635" s="299">
        <v>2.21</v>
      </c>
      <c r="O635" s="299"/>
      <c r="P635" s="299" t="s">
        <v>498</v>
      </c>
      <c r="Q635" s="299">
        <v>1.7</v>
      </c>
      <c r="R635" s="299">
        <v>23.9</v>
      </c>
      <c r="S635" s="300">
        <v>77</v>
      </c>
      <c r="W635" s="309"/>
      <c r="X635" s="309"/>
      <c r="AC635" s="309"/>
      <c r="AD635" s="309"/>
      <c r="AE635" s="309"/>
      <c r="AF635" s="309"/>
      <c r="AG635" s="309"/>
      <c r="AH635" s="309"/>
      <c r="AI635" s="309"/>
      <c r="AJ635" s="309"/>
      <c r="AK635" s="309"/>
      <c r="AL635" s="309"/>
      <c r="AM635" s="309"/>
      <c r="AN635" s="309"/>
      <c r="AO635" s="309"/>
      <c r="AP635" s="309"/>
      <c r="AQ635" s="309"/>
      <c r="AR635" s="309"/>
      <c r="AS635" s="309"/>
      <c r="AT635" s="309"/>
      <c r="AU635" s="309"/>
      <c r="AV635" s="309"/>
      <c r="AW635" s="309"/>
      <c r="AX635" s="309"/>
      <c r="AY635" s="309"/>
      <c r="AZ635" s="309"/>
    </row>
    <row r="636" spans="2:52" ht="15" customHeight="1">
      <c r="B636" s="456"/>
      <c r="C636" s="458"/>
      <c r="D636" s="297" t="s">
        <v>505</v>
      </c>
      <c r="E636" s="298">
        <v>0</v>
      </c>
      <c r="F636" s="299">
        <v>3</v>
      </c>
      <c r="G636" s="299">
        <v>17</v>
      </c>
      <c r="H636" s="299">
        <v>20</v>
      </c>
      <c r="I636" s="299">
        <v>2</v>
      </c>
      <c r="J636" s="299">
        <v>18</v>
      </c>
      <c r="K636" s="299">
        <v>5</v>
      </c>
      <c r="L636" s="299">
        <v>0.08</v>
      </c>
      <c r="M636" s="299">
        <v>2.23</v>
      </c>
      <c r="N636" s="299">
        <v>2.31</v>
      </c>
      <c r="O636" s="299"/>
      <c r="P636" s="299" t="s">
        <v>498</v>
      </c>
      <c r="Q636" s="299">
        <v>1.7</v>
      </c>
      <c r="R636" s="299">
        <v>24.4</v>
      </c>
      <c r="S636" s="300">
        <v>75</v>
      </c>
      <c r="W636" s="309"/>
      <c r="X636" s="309"/>
      <c r="AC636" s="309"/>
      <c r="AD636" s="309"/>
      <c r="AE636" s="309"/>
      <c r="AF636" s="309"/>
      <c r="AG636" s="309"/>
      <c r="AH636" s="309"/>
      <c r="AI636" s="309"/>
      <c r="AJ636" s="309"/>
      <c r="AK636" s="309"/>
      <c r="AL636" s="309"/>
      <c r="AM636" s="309"/>
      <c r="AN636" s="309"/>
      <c r="AO636" s="309"/>
      <c r="AP636" s="309"/>
      <c r="AQ636" s="309"/>
      <c r="AR636" s="309"/>
      <c r="AS636" s="309"/>
      <c r="AT636" s="309"/>
      <c r="AU636" s="309"/>
      <c r="AV636" s="309"/>
      <c r="AW636" s="309"/>
      <c r="AX636" s="309"/>
      <c r="AY636" s="309"/>
      <c r="AZ636" s="309"/>
    </row>
    <row r="637" spans="2:52" ht="15" customHeight="1">
      <c r="B637" s="456"/>
      <c r="C637" s="458"/>
      <c r="D637" s="297" t="s">
        <v>508</v>
      </c>
      <c r="E637" s="298">
        <v>0</v>
      </c>
      <c r="F637" s="299">
        <v>4</v>
      </c>
      <c r="G637" s="299">
        <v>16</v>
      </c>
      <c r="H637" s="299">
        <v>20</v>
      </c>
      <c r="I637" s="299">
        <v>5</v>
      </c>
      <c r="J637" s="299">
        <v>20</v>
      </c>
      <c r="K637" s="299">
        <v>7</v>
      </c>
      <c r="L637" s="299">
        <v>0.08</v>
      </c>
      <c r="M637" s="299">
        <v>2.15</v>
      </c>
      <c r="N637" s="299">
        <v>2.23</v>
      </c>
      <c r="O637" s="299"/>
      <c r="P637" s="299" t="s">
        <v>506</v>
      </c>
      <c r="Q637" s="299">
        <v>2.8</v>
      </c>
      <c r="R637" s="299">
        <v>26.3</v>
      </c>
      <c r="S637" s="300">
        <v>77</v>
      </c>
      <c r="W637" s="309"/>
      <c r="X637" s="309"/>
      <c r="AC637" s="309"/>
      <c r="AD637" s="309"/>
      <c r="AE637" s="309"/>
      <c r="AF637" s="309"/>
      <c r="AG637" s="309"/>
      <c r="AH637" s="309"/>
      <c r="AI637" s="309"/>
      <c r="AJ637" s="309"/>
      <c r="AK637" s="309"/>
      <c r="AL637" s="309"/>
      <c r="AM637" s="309"/>
      <c r="AN637" s="309"/>
      <c r="AO637" s="309"/>
      <c r="AP637" s="309"/>
      <c r="AQ637" s="309"/>
      <c r="AR637" s="309"/>
      <c r="AS637" s="309"/>
      <c r="AT637" s="309"/>
      <c r="AU637" s="309"/>
      <c r="AV637" s="309"/>
      <c r="AW637" s="309"/>
      <c r="AX637" s="309"/>
      <c r="AY637" s="309"/>
      <c r="AZ637" s="309"/>
    </row>
    <row r="638" spans="2:52" ht="15" customHeight="1">
      <c r="B638" s="456"/>
      <c r="C638" s="458"/>
      <c r="D638" s="297" t="s">
        <v>510</v>
      </c>
      <c r="E638" s="298">
        <v>0</v>
      </c>
      <c r="F638" s="299">
        <v>3</v>
      </c>
      <c r="G638" s="299">
        <v>15</v>
      </c>
      <c r="H638" s="299">
        <v>18</v>
      </c>
      <c r="I638" s="299">
        <v>7</v>
      </c>
      <c r="J638" s="299">
        <v>22</v>
      </c>
      <c r="K638" s="299">
        <v>8</v>
      </c>
      <c r="L638" s="299">
        <v>7.0000000000000007E-2</v>
      </c>
      <c r="M638" s="299">
        <v>1.96</v>
      </c>
      <c r="N638" s="299">
        <v>2.0299999999999998</v>
      </c>
      <c r="O638" s="299"/>
      <c r="P638" s="299" t="s">
        <v>498</v>
      </c>
      <c r="Q638" s="299">
        <v>2.8</v>
      </c>
      <c r="R638" s="299">
        <v>27.4</v>
      </c>
      <c r="S638" s="300">
        <v>68</v>
      </c>
      <c r="W638" s="309"/>
      <c r="X638" s="309"/>
      <c r="AC638" s="309"/>
      <c r="AD638" s="309"/>
      <c r="AE638" s="309"/>
      <c r="AF638" s="309"/>
      <c r="AG638" s="309"/>
      <c r="AH638" s="309"/>
      <c r="AI638" s="309"/>
      <c r="AJ638" s="309"/>
      <c r="AK638" s="309"/>
      <c r="AL638" s="309"/>
      <c r="AM638" s="309"/>
      <c r="AN638" s="309"/>
      <c r="AO638" s="309"/>
      <c r="AP638" s="309"/>
      <c r="AQ638" s="309"/>
      <c r="AR638" s="309"/>
      <c r="AS638" s="309"/>
      <c r="AT638" s="309"/>
      <c r="AU638" s="309"/>
      <c r="AV638" s="309"/>
      <c r="AW638" s="309"/>
      <c r="AX638" s="309"/>
      <c r="AY638" s="309"/>
      <c r="AZ638" s="309"/>
    </row>
    <row r="639" spans="2:52" ht="15" customHeight="1">
      <c r="B639" s="456"/>
      <c r="C639" s="458"/>
      <c r="D639" s="297" t="s">
        <v>511</v>
      </c>
      <c r="E639" s="298">
        <v>0</v>
      </c>
      <c r="F639" s="299">
        <v>2</v>
      </c>
      <c r="G639" s="299">
        <v>15</v>
      </c>
      <c r="H639" s="299">
        <v>17</v>
      </c>
      <c r="I639" s="299">
        <v>12</v>
      </c>
      <c r="J639" s="299">
        <v>19</v>
      </c>
      <c r="K639" s="299">
        <v>2</v>
      </c>
      <c r="L639" s="299">
        <v>0.08</v>
      </c>
      <c r="M639" s="299">
        <v>1.89</v>
      </c>
      <c r="N639" s="299">
        <v>1.97</v>
      </c>
      <c r="O639" s="299"/>
      <c r="P639" s="299" t="s">
        <v>498</v>
      </c>
      <c r="Q639" s="299">
        <v>3</v>
      </c>
      <c r="R639" s="299">
        <v>28.9</v>
      </c>
      <c r="S639" s="300">
        <v>65</v>
      </c>
      <c r="W639" s="309"/>
      <c r="X639" s="309"/>
      <c r="AC639" s="309"/>
      <c r="AE639" s="309"/>
      <c r="AF639" s="309"/>
      <c r="AG639" s="309"/>
      <c r="AH639" s="309"/>
      <c r="AI639" s="309"/>
      <c r="AJ639" s="309"/>
      <c r="AK639" s="309"/>
      <c r="AL639" s="309"/>
    </row>
    <row r="640" spans="2:52" ht="15" customHeight="1" thickBot="1">
      <c r="B640" s="456"/>
      <c r="C640" s="458"/>
      <c r="D640" s="310" t="s">
        <v>512</v>
      </c>
      <c r="E640" s="311">
        <v>0</v>
      </c>
      <c r="F640" s="304">
        <v>2</v>
      </c>
      <c r="G640" s="304">
        <v>16</v>
      </c>
      <c r="H640" s="304">
        <v>18</v>
      </c>
      <c r="I640" s="304">
        <v>15</v>
      </c>
      <c r="J640" s="304">
        <v>12</v>
      </c>
      <c r="K640" s="304">
        <v>6</v>
      </c>
      <c r="L640" s="304">
        <v>7.0000000000000007E-2</v>
      </c>
      <c r="M640" s="304">
        <v>1.81</v>
      </c>
      <c r="N640" s="304">
        <v>1.88</v>
      </c>
      <c r="O640" s="304"/>
      <c r="P640" s="304" t="s">
        <v>506</v>
      </c>
      <c r="Q640" s="304">
        <v>2.4</v>
      </c>
      <c r="R640" s="304">
        <v>29.4</v>
      </c>
      <c r="S640" s="305">
        <v>58</v>
      </c>
      <c r="W640" s="309"/>
      <c r="X640" s="309"/>
      <c r="AE640" s="309"/>
      <c r="AF640" s="309"/>
      <c r="AG640" s="309"/>
      <c r="AH640" s="309"/>
      <c r="AI640" s="309"/>
      <c r="AJ640" s="309"/>
      <c r="AK640" s="309"/>
      <c r="AL640" s="309"/>
    </row>
    <row r="641" spans="2:52" ht="15" customHeight="1">
      <c r="B641" s="456"/>
      <c r="C641" s="458"/>
      <c r="D641" s="293" t="s">
        <v>514</v>
      </c>
      <c r="E641" s="294">
        <v>0</v>
      </c>
      <c r="F641" s="295">
        <v>2</v>
      </c>
      <c r="G641" s="295">
        <v>16</v>
      </c>
      <c r="H641" s="295">
        <v>18</v>
      </c>
      <c r="I641" s="295">
        <v>18</v>
      </c>
      <c r="J641" s="295">
        <v>15</v>
      </c>
      <c r="K641" s="295">
        <v>6</v>
      </c>
      <c r="L641" s="295">
        <v>0.08</v>
      </c>
      <c r="M641" s="295">
        <v>1.8</v>
      </c>
      <c r="N641" s="295">
        <v>1.88</v>
      </c>
      <c r="O641" s="295"/>
      <c r="P641" s="295" t="s">
        <v>493</v>
      </c>
      <c r="Q641" s="295">
        <v>3.9</v>
      </c>
      <c r="R641" s="295">
        <v>30.9</v>
      </c>
      <c r="S641" s="296">
        <v>55</v>
      </c>
      <c r="W641" s="309"/>
      <c r="X641" s="309"/>
      <c r="AC641" s="309"/>
      <c r="AD641" s="309"/>
      <c r="AE641" s="309"/>
      <c r="AF641" s="309"/>
      <c r="AG641" s="309"/>
      <c r="AH641" s="309"/>
      <c r="AI641" s="309"/>
      <c r="AJ641" s="309"/>
      <c r="AK641" s="309"/>
      <c r="AL641" s="309"/>
      <c r="AM641" s="309"/>
      <c r="AN641" s="309"/>
      <c r="AO641" s="309"/>
      <c r="AP641" s="309"/>
      <c r="AQ641" s="309"/>
      <c r="AR641" s="309"/>
      <c r="AS641" s="309"/>
      <c r="AT641" s="309"/>
      <c r="AU641" s="309"/>
      <c r="AV641" s="309"/>
      <c r="AW641" s="309"/>
      <c r="AX641" s="309"/>
      <c r="AY641" s="309"/>
      <c r="AZ641" s="309"/>
    </row>
    <row r="642" spans="2:52" ht="15" customHeight="1">
      <c r="B642" s="456"/>
      <c r="C642" s="458"/>
      <c r="D642" s="297" t="s">
        <v>516</v>
      </c>
      <c r="E642" s="298">
        <v>0</v>
      </c>
      <c r="F642" s="299">
        <v>2</v>
      </c>
      <c r="G642" s="299">
        <v>16</v>
      </c>
      <c r="H642" s="299">
        <v>18</v>
      </c>
      <c r="I642" s="299">
        <v>21</v>
      </c>
      <c r="J642" s="299">
        <v>15</v>
      </c>
      <c r="K642" s="299">
        <v>4</v>
      </c>
      <c r="L642" s="299">
        <v>0.09</v>
      </c>
      <c r="M642" s="299">
        <v>1.8</v>
      </c>
      <c r="N642" s="299">
        <v>1.89</v>
      </c>
      <c r="O642" s="299"/>
      <c r="P642" s="299" t="s">
        <v>498</v>
      </c>
      <c r="Q642" s="299">
        <v>3.3</v>
      </c>
      <c r="R642" s="299">
        <v>31.9</v>
      </c>
      <c r="S642" s="300">
        <v>56</v>
      </c>
      <c r="W642" s="309"/>
      <c r="X642" s="309"/>
      <c r="AC642" s="309"/>
      <c r="AE642" s="309"/>
      <c r="AF642" s="309"/>
      <c r="AG642" s="309"/>
      <c r="AH642" s="309"/>
      <c r="AI642" s="309"/>
      <c r="AJ642" s="309"/>
      <c r="AK642" s="309"/>
      <c r="AL642" s="309"/>
      <c r="AM642" s="309"/>
      <c r="AN642" s="309"/>
      <c r="AO642" s="309"/>
      <c r="AP642" s="309"/>
      <c r="AQ642" s="309"/>
      <c r="AR642" s="309"/>
      <c r="AS642" s="309"/>
      <c r="AT642" s="309"/>
      <c r="AU642" s="309"/>
      <c r="AV642" s="309"/>
      <c r="AW642" s="309"/>
      <c r="AX642" s="309"/>
      <c r="AY642" s="309"/>
      <c r="AZ642" s="309"/>
    </row>
    <row r="643" spans="2:52" ht="15" customHeight="1">
      <c r="B643" s="456"/>
      <c r="C643" s="458"/>
      <c r="D643" s="297" t="s">
        <v>517</v>
      </c>
      <c r="E643" s="298">
        <v>0</v>
      </c>
      <c r="F643" s="299">
        <v>2</v>
      </c>
      <c r="G643" s="299">
        <v>14</v>
      </c>
      <c r="H643" s="299">
        <v>16</v>
      </c>
      <c r="I643" s="299">
        <v>21</v>
      </c>
      <c r="J643" s="299">
        <v>9</v>
      </c>
      <c r="K643" s="299">
        <v>12</v>
      </c>
      <c r="L643" s="299">
        <v>0.1</v>
      </c>
      <c r="M643" s="299">
        <v>1.8</v>
      </c>
      <c r="N643" s="299">
        <v>1.9</v>
      </c>
      <c r="O643" s="299"/>
      <c r="P643" s="299" t="s">
        <v>506</v>
      </c>
      <c r="Q643" s="299">
        <v>3.1</v>
      </c>
      <c r="R643" s="299">
        <v>32</v>
      </c>
      <c r="S643" s="300">
        <v>47</v>
      </c>
      <c r="W643" s="309"/>
      <c r="X643" s="309"/>
      <c r="AC643" s="309"/>
      <c r="AE643" s="309"/>
      <c r="AF643" s="309"/>
      <c r="AG643" s="309"/>
      <c r="AH643" s="309"/>
      <c r="AI643" s="309"/>
      <c r="AJ643" s="309"/>
      <c r="AK643" s="309"/>
      <c r="AL643" s="309"/>
      <c r="AM643" s="309"/>
      <c r="AN643" s="309"/>
      <c r="AO643" s="309"/>
      <c r="AP643" s="309"/>
      <c r="AQ643" s="309"/>
      <c r="AR643" s="309"/>
      <c r="AS643" s="309"/>
      <c r="AT643" s="309"/>
      <c r="AU643" s="309"/>
      <c r="AV643" s="309"/>
      <c r="AW643" s="309"/>
      <c r="AX643" s="309"/>
      <c r="AY643" s="309"/>
      <c r="AZ643" s="309"/>
    </row>
    <row r="644" spans="2:52" ht="15" customHeight="1">
      <c r="B644" s="456"/>
      <c r="C644" s="458"/>
      <c r="D644" s="297" t="s">
        <v>519</v>
      </c>
      <c r="E644" s="298">
        <v>0</v>
      </c>
      <c r="F644" s="299">
        <v>1</v>
      </c>
      <c r="G644" s="299">
        <v>11</v>
      </c>
      <c r="H644" s="299">
        <v>12</v>
      </c>
      <c r="I644" s="299">
        <v>20</v>
      </c>
      <c r="J644" s="299">
        <v>11</v>
      </c>
      <c r="K644" s="299">
        <v>11</v>
      </c>
      <c r="L644" s="299">
        <v>0.09</v>
      </c>
      <c r="M644" s="299">
        <v>1.79</v>
      </c>
      <c r="N644" s="299">
        <v>1.88</v>
      </c>
      <c r="O644" s="299"/>
      <c r="P644" s="299" t="s">
        <v>530</v>
      </c>
      <c r="Q644" s="299">
        <v>3.8</v>
      </c>
      <c r="R644" s="299">
        <v>27.1</v>
      </c>
      <c r="S644" s="300">
        <v>52</v>
      </c>
      <c r="W644" s="309"/>
      <c r="X644" s="309"/>
      <c r="AC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309"/>
      <c r="AY644" s="309"/>
      <c r="AZ644" s="309"/>
    </row>
    <row r="645" spans="2:52" ht="15" customHeight="1">
      <c r="B645" s="456"/>
      <c r="C645" s="458"/>
      <c r="D645" s="297" t="s">
        <v>520</v>
      </c>
      <c r="E645" s="298">
        <v>0</v>
      </c>
      <c r="F645" s="299">
        <v>1</v>
      </c>
      <c r="G645" s="299">
        <v>10</v>
      </c>
      <c r="H645" s="299">
        <v>11</v>
      </c>
      <c r="I645" s="299">
        <v>19</v>
      </c>
      <c r="J645" s="299">
        <v>19</v>
      </c>
      <c r="K645" s="299">
        <v>5</v>
      </c>
      <c r="L645" s="299">
        <v>0.08</v>
      </c>
      <c r="M645" s="299">
        <v>1.8</v>
      </c>
      <c r="N645" s="299">
        <v>1.88</v>
      </c>
      <c r="O645" s="299"/>
      <c r="P645" s="299" t="s">
        <v>538</v>
      </c>
      <c r="Q645" s="299">
        <v>2.1</v>
      </c>
      <c r="R645" s="299">
        <v>26.6</v>
      </c>
      <c r="S645" s="300">
        <v>66</v>
      </c>
      <c r="W645" s="309"/>
      <c r="X645" s="309"/>
      <c r="AC645" s="309"/>
      <c r="AE645" s="309"/>
      <c r="AF645" s="309"/>
      <c r="AG645" s="309"/>
      <c r="AH645" s="309"/>
      <c r="AI645" s="309"/>
      <c r="AJ645" s="309"/>
      <c r="AK645" s="309"/>
      <c r="AL645" s="309"/>
    </row>
    <row r="646" spans="2:52" ht="15" customHeight="1">
      <c r="B646" s="456"/>
      <c r="C646" s="458"/>
      <c r="D646" s="297" t="s">
        <v>521</v>
      </c>
      <c r="E646" s="298">
        <v>0</v>
      </c>
      <c r="F646" s="299">
        <v>2</v>
      </c>
      <c r="G646" s="299">
        <v>11</v>
      </c>
      <c r="H646" s="299">
        <v>13</v>
      </c>
      <c r="I646" s="299">
        <v>25</v>
      </c>
      <c r="J646" s="299">
        <v>14</v>
      </c>
      <c r="K646" s="299">
        <v>6</v>
      </c>
      <c r="L646" s="299">
        <v>0.09</v>
      </c>
      <c r="M646" s="299">
        <v>1.83</v>
      </c>
      <c r="N646" s="299">
        <v>1.92</v>
      </c>
      <c r="O646" s="299"/>
      <c r="P646" s="299" t="s">
        <v>530</v>
      </c>
      <c r="Q646" s="299">
        <v>3.3</v>
      </c>
      <c r="R646" s="299">
        <v>29.4</v>
      </c>
      <c r="S646" s="300">
        <v>72</v>
      </c>
      <c r="W646" s="309"/>
      <c r="X646" s="309"/>
      <c r="AC646" s="309"/>
      <c r="AE646" s="309"/>
      <c r="AF646" s="309"/>
      <c r="AG646" s="309"/>
      <c r="AH646" s="309"/>
      <c r="AI646" s="309"/>
      <c r="AJ646" s="309"/>
      <c r="AK646" s="309"/>
      <c r="AL646" s="309"/>
    </row>
    <row r="647" spans="2:52" ht="15" customHeight="1">
      <c r="B647" s="456"/>
      <c r="C647" s="458"/>
      <c r="D647" s="297" t="s">
        <v>522</v>
      </c>
      <c r="E647" s="298">
        <v>0</v>
      </c>
      <c r="F647" s="299">
        <v>1</v>
      </c>
      <c r="G647" s="299">
        <v>15</v>
      </c>
      <c r="H647" s="299">
        <v>16</v>
      </c>
      <c r="I647" s="299">
        <v>25</v>
      </c>
      <c r="J647" s="299">
        <v>22</v>
      </c>
      <c r="K647" s="299">
        <v>8</v>
      </c>
      <c r="L647" s="299">
        <v>0.08</v>
      </c>
      <c r="M647" s="299">
        <v>1.78</v>
      </c>
      <c r="N647" s="299">
        <v>1.86</v>
      </c>
      <c r="O647" s="299"/>
      <c r="P647" s="299" t="s">
        <v>530</v>
      </c>
      <c r="Q647" s="299">
        <v>0.9</v>
      </c>
      <c r="R647" s="299">
        <v>27.7</v>
      </c>
      <c r="S647" s="300">
        <v>76</v>
      </c>
      <c r="W647" s="309"/>
      <c r="X647" s="309"/>
      <c r="AC647" s="309"/>
      <c r="AE647" s="309"/>
      <c r="AF647" s="309"/>
      <c r="AG647" s="309"/>
      <c r="AH647" s="309"/>
      <c r="AI647" s="309"/>
      <c r="AJ647" s="309"/>
      <c r="AK647" s="309"/>
      <c r="AL647" s="309"/>
    </row>
    <row r="648" spans="2:52" ht="15" customHeight="1">
      <c r="B648" s="456"/>
      <c r="C648" s="458"/>
      <c r="D648" s="297" t="s">
        <v>523</v>
      </c>
      <c r="E648" s="298">
        <v>0</v>
      </c>
      <c r="F648" s="299">
        <v>1</v>
      </c>
      <c r="G648" s="299">
        <v>19</v>
      </c>
      <c r="H648" s="299">
        <v>20</v>
      </c>
      <c r="I648" s="299">
        <v>17</v>
      </c>
      <c r="J648" s="299">
        <v>20</v>
      </c>
      <c r="K648" s="299">
        <v>8</v>
      </c>
      <c r="L648" s="299">
        <v>0.13</v>
      </c>
      <c r="M648" s="299">
        <v>1.81</v>
      </c>
      <c r="N648" s="299">
        <v>1.94</v>
      </c>
      <c r="O648" s="299"/>
      <c r="P648" s="299" t="s">
        <v>538</v>
      </c>
      <c r="Q648" s="299">
        <v>1.8</v>
      </c>
      <c r="R648" s="299">
        <v>26.9</v>
      </c>
      <c r="S648" s="300">
        <v>81</v>
      </c>
      <c r="W648" s="309"/>
      <c r="X648" s="309"/>
      <c r="AB648" s="309"/>
      <c r="AC648" s="309"/>
      <c r="AE648" s="309"/>
      <c r="AF648" s="309"/>
      <c r="AG648" s="309"/>
      <c r="AH648" s="309"/>
      <c r="AI648" s="309"/>
      <c r="AJ648" s="309"/>
      <c r="AK648" s="309"/>
      <c r="AL648" s="309"/>
      <c r="AM648" s="309"/>
      <c r="AN648" s="309"/>
      <c r="AO648" s="309"/>
      <c r="AP648" s="309"/>
      <c r="AQ648" s="309"/>
      <c r="AR648" s="309"/>
      <c r="AS648" s="309"/>
      <c r="AT648" s="309"/>
      <c r="AU648" s="309"/>
      <c r="AV648" s="309"/>
      <c r="AW648" s="309"/>
      <c r="AX648" s="309"/>
      <c r="AY648" s="309"/>
    </row>
    <row r="649" spans="2:52" ht="15" customHeight="1">
      <c r="B649" s="456"/>
      <c r="C649" s="458"/>
      <c r="D649" s="297" t="s">
        <v>524</v>
      </c>
      <c r="E649" s="298">
        <v>0</v>
      </c>
      <c r="F649" s="299">
        <v>1</v>
      </c>
      <c r="G649" s="299">
        <v>18</v>
      </c>
      <c r="H649" s="299">
        <v>19</v>
      </c>
      <c r="I649" s="299">
        <v>11</v>
      </c>
      <c r="J649" s="299">
        <v>11</v>
      </c>
      <c r="K649" s="299">
        <v>1</v>
      </c>
      <c r="L649" s="299">
        <v>0.09</v>
      </c>
      <c r="M649" s="299">
        <v>1.8</v>
      </c>
      <c r="N649" s="299">
        <v>1.89</v>
      </c>
      <c r="O649" s="299"/>
      <c r="P649" s="299" t="s">
        <v>538</v>
      </c>
      <c r="Q649" s="299">
        <v>1.1000000000000001</v>
      </c>
      <c r="R649" s="299">
        <v>26.2</v>
      </c>
      <c r="S649" s="300">
        <v>91</v>
      </c>
      <c r="W649" s="309"/>
      <c r="X649" s="309"/>
      <c r="AB649" s="309"/>
      <c r="AC649" s="309"/>
      <c r="AE649" s="309"/>
      <c r="AF649" s="309"/>
      <c r="AG649" s="309"/>
      <c r="AH649" s="309"/>
      <c r="AI649" s="309"/>
      <c r="AJ649" s="309"/>
      <c r="AK649" s="309"/>
      <c r="AL649" s="309"/>
      <c r="AM649" s="309"/>
      <c r="AN649" s="309"/>
      <c r="AO649" s="309"/>
      <c r="AP649" s="309"/>
      <c r="AQ649" s="309"/>
      <c r="AR649" s="309"/>
      <c r="AS649" s="309"/>
      <c r="AT649" s="309"/>
      <c r="AU649" s="309"/>
      <c r="AV649" s="309"/>
      <c r="AW649" s="309"/>
      <c r="AX649" s="309"/>
      <c r="AY649" s="309"/>
    </row>
    <row r="650" spans="2:52" ht="15" customHeight="1">
      <c r="B650" s="456"/>
      <c r="C650" s="458"/>
      <c r="D650" s="297" t="s">
        <v>525</v>
      </c>
      <c r="E650" s="298">
        <v>0</v>
      </c>
      <c r="F650" s="299">
        <v>0</v>
      </c>
      <c r="G650" s="299">
        <v>18</v>
      </c>
      <c r="H650" s="299">
        <v>18</v>
      </c>
      <c r="I650" s="299">
        <v>10</v>
      </c>
      <c r="J650" s="299">
        <v>16</v>
      </c>
      <c r="K650" s="299">
        <v>10</v>
      </c>
      <c r="L650" s="299">
        <v>0.08</v>
      </c>
      <c r="M650" s="299">
        <v>1.81</v>
      </c>
      <c r="N650" s="299">
        <v>1.89</v>
      </c>
      <c r="O650" s="299"/>
      <c r="P650" s="299" t="s">
        <v>538</v>
      </c>
      <c r="Q650" s="299">
        <v>0.9</v>
      </c>
      <c r="R650" s="299">
        <v>25.9</v>
      </c>
      <c r="S650" s="300">
        <v>92</v>
      </c>
      <c r="W650" s="309"/>
      <c r="X650" s="309"/>
      <c r="AB650" s="309"/>
      <c r="AC650" s="309"/>
      <c r="AE650" s="309"/>
      <c r="AF650" s="309"/>
      <c r="AG650" s="309"/>
      <c r="AH650" s="309"/>
      <c r="AI650" s="309"/>
      <c r="AJ650" s="309"/>
      <c r="AK650" s="309"/>
      <c r="AL650" s="309"/>
      <c r="AM650" s="309"/>
      <c r="AN650" s="309"/>
      <c r="AO650" s="309"/>
      <c r="AP650" s="309"/>
      <c r="AQ650" s="309"/>
      <c r="AR650" s="309"/>
      <c r="AS650" s="309"/>
      <c r="AT650" s="309"/>
      <c r="AU650" s="309"/>
      <c r="AV650" s="309"/>
      <c r="AW650" s="309"/>
      <c r="AX650" s="309"/>
      <c r="AY650" s="309"/>
    </row>
    <row r="651" spans="2:52" ht="15" customHeight="1">
      <c r="B651" s="456"/>
      <c r="C651" s="458"/>
      <c r="D651" s="297" t="s">
        <v>526</v>
      </c>
      <c r="E651" s="298">
        <v>0</v>
      </c>
      <c r="F651" s="299">
        <v>0</v>
      </c>
      <c r="G651" s="299">
        <v>18</v>
      </c>
      <c r="H651" s="299">
        <v>18</v>
      </c>
      <c r="I651" s="299">
        <v>10</v>
      </c>
      <c r="J651" s="299">
        <v>20</v>
      </c>
      <c r="K651" s="299">
        <v>2</v>
      </c>
      <c r="L651" s="299">
        <v>7.0000000000000007E-2</v>
      </c>
      <c r="M651" s="299">
        <v>1.8</v>
      </c>
      <c r="N651" s="299">
        <v>1.87</v>
      </c>
      <c r="O651" s="299"/>
      <c r="P651" s="299" t="s">
        <v>265</v>
      </c>
      <c r="Q651" s="299">
        <v>1.3</v>
      </c>
      <c r="R651" s="299">
        <v>24.5</v>
      </c>
      <c r="S651" s="300">
        <v>96</v>
      </c>
      <c r="W651" s="309"/>
      <c r="X651" s="309"/>
      <c r="AB651" s="309"/>
      <c r="AC651" s="309"/>
      <c r="AE651" s="309"/>
      <c r="AF651" s="309"/>
      <c r="AG651" s="309"/>
      <c r="AH651" s="309"/>
      <c r="AI651" s="309"/>
      <c r="AJ651" s="309"/>
      <c r="AK651" s="309"/>
      <c r="AL651" s="309"/>
      <c r="AM651" s="309"/>
      <c r="AN651" s="309"/>
      <c r="AO651" s="309"/>
      <c r="AP651" s="309"/>
      <c r="AQ651" s="309"/>
      <c r="AR651" s="309"/>
      <c r="AS651" s="309"/>
      <c r="AT651" s="309"/>
      <c r="AU651" s="309"/>
      <c r="AV651" s="309"/>
      <c r="AW651" s="309"/>
      <c r="AX651" s="309"/>
      <c r="AY651" s="309"/>
    </row>
    <row r="652" spans="2:52" ht="15" customHeight="1">
      <c r="B652" s="456"/>
      <c r="C652" s="458"/>
      <c r="D652" s="297" t="s">
        <v>527</v>
      </c>
      <c r="E652" s="298">
        <v>0</v>
      </c>
      <c r="F652" s="299">
        <v>0</v>
      </c>
      <c r="G652" s="299">
        <v>17</v>
      </c>
      <c r="H652" s="299">
        <v>17</v>
      </c>
      <c r="I652" s="299">
        <v>10</v>
      </c>
      <c r="J652" s="299">
        <v>13</v>
      </c>
      <c r="K652" s="299">
        <v>-1</v>
      </c>
      <c r="L652" s="299">
        <v>7.0000000000000007E-2</v>
      </c>
      <c r="M652" s="299">
        <v>1.79</v>
      </c>
      <c r="N652" s="299">
        <v>1.86</v>
      </c>
      <c r="O652" s="299"/>
      <c r="P652" s="299" t="s">
        <v>265</v>
      </c>
      <c r="Q652" s="299">
        <v>0.8</v>
      </c>
      <c r="R652" s="299">
        <v>23.9</v>
      </c>
      <c r="S652" s="300">
        <v>96</v>
      </c>
      <c r="W652" s="309"/>
      <c r="X652" s="309"/>
      <c r="AC652" s="309"/>
      <c r="AE652" s="309"/>
      <c r="AF652" s="309"/>
      <c r="AG652" s="309"/>
      <c r="AH652" s="309"/>
      <c r="AI652" s="309"/>
      <c r="AJ652" s="309"/>
      <c r="AK652" s="309"/>
      <c r="AL652" s="309"/>
    </row>
    <row r="653" spans="2:52" ht="15" customHeight="1">
      <c r="B653" s="456"/>
      <c r="C653" s="458"/>
      <c r="D653" s="297" t="s">
        <v>528</v>
      </c>
      <c r="E653" s="298">
        <v>0</v>
      </c>
      <c r="F653" s="299">
        <v>1</v>
      </c>
      <c r="G653" s="299">
        <v>18</v>
      </c>
      <c r="H653" s="299">
        <v>19</v>
      </c>
      <c r="I653" s="299">
        <v>7</v>
      </c>
      <c r="J653" s="299">
        <v>9</v>
      </c>
      <c r="K653" s="299">
        <v>5</v>
      </c>
      <c r="L653" s="299">
        <v>0.1</v>
      </c>
      <c r="M653" s="299">
        <v>1.8</v>
      </c>
      <c r="N653" s="299">
        <v>1.9</v>
      </c>
      <c r="O653" s="299"/>
      <c r="P653" s="299" t="s">
        <v>493</v>
      </c>
      <c r="Q653" s="299">
        <v>0.7</v>
      </c>
      <c r="R653" s="299">
        <v>24.1</v>
      </c>
      <c r="S653" s="300">
        <v>96</v>
      </c>
      <c r="W653" s="309"/>
      <c r="X653" s="309"/>
      <c r="AB653" s="309"/>
      <c r="AC653" s="309"/>
      <c r="AE653" s="309"/>
      <c r="AF653" s="309"/>
      <c r="AG653" s="309"/>
      <c r="AH653" s="309"/>
      <c r="AI653" s="309"/>
      <c r="AJ653" s="309"/>
      <c r="AK653" s="309"/>
      <c r="AL653" s="309"/>
    </row>
    <row r="654" spans="2:52" ht="15" customHeight="1">
      <c r="B654" s="456"/>
      <c r="C654" s="459"/>
      <c r="D654" s="297" t="s">
        <v>529</v>
      </c>
      <c r="E654" s="298">
        <v>0</v>
      </c>
      <c r="F654" s="299">
        <v>1</v>
      </c>
      <c r="G654" s="299">
        <v>17</v>
      </c>
      <c r="H654" s="299">
        <v>18</v>
      </c>
      <c r="I654" s="299">
        <v>7</v>
      </c>
      <c r="J654" s="299">
        <v>18</v>
      </c>
      <c r="K654" s="299">
        <v>8</v>
      </c>
      <c r="L654" s="299">
        <v>0.13</v>
      </c>
      <c r="M654" s="299">
        <v>1.87</v>
      </c>
      <c r="N654" s="299">
        <v>2</v>
      </c>
      <c r="O654" s="299"/>
      <c r="P654" s="299" t="s">
        <v>498</v>
      </c>
      <c r="Q654" s="299">
        <v>1.2</v>
      </c>
      <c r="R654" s="299">
        <v>24.1</v>
      </c>
      <c r="S654" s="300">
        <v>96</v>
      </c>
      <c r="W654" s="309"/>
      <c r="X654" s="309"/>
      <c r="AB654" s="309"/>
      <c r="AC654" s="309"/>
      <c r="AE654" s="309"/>
      <c r="AF654" s="309"/>
      <c r="AG654" s="309"/>
      <c r="AH654" s="309"/>
      <c r="AI654" s="309"/>
      <c r="AJ654" s="309"/>
      <c r="AK654" s="309"/>
      <c r="AL654" s="309"/>
    </row>
    <row r="655" spans="2:52" ht="15" customHeight="1">
      <c r="B655" s="456"/>
      <c r="C655" s="457">
        <v>42584</v>
      </c>
      <c r="D655" s="297" t="s">
        <v>492</v>
      </c>
      <c r="E655" s="298">
        <v>0</v>
      </c>
      <c r="F655" s="299">
        <v>1</v>
      </c>
      <c r="G655" s="299">
        <v>18</v>
      </c>
      <c r="H655" s="299">
        <v>19</v>
      </c>
      <c r="I655" s="299">
        <v>6</v>
      </c>
      <c r="J655" s="299">
        <v>12</v>
      </c>
      <c r="K655" s="299">
        <v>4</v>
      </c>
      <c r="L655" s="299">
        <v>0.1</v>
      </c>
      <c r="M655" s="299">
        <v>1.99</v>
      </c>
      <c r="N655" s="299">
        <v>2.09</v>
      </c>
      <c r="O655" s="299"/>
      <c r="P655" s="299" t="s">
        <v>506</v>
      </c>
      <c r="Q655" s="299">
        <v>1.1000000000000001</v>
      </c>
      <c r="R655" s="299">
        <v>23.9</v>
      </c>
      <c r="S655" s="300">
        <v>96</v>
      </c>
      <c r="W655" s="309"/>
      <c r="X655" s="309"/>
      <c r="AB655" s="309"/>
      <c r="AC655" s="309"/>
      <c r="AE655" s="309"/>
      <c r="AF655" s="309"/>
      <c r="AG655" s="309"/>
      <c r="AH655" s="309"/>
      <c r="AI655" s="309"/>
      <c r="AJ655" s="309"/>
      <c r="AK655" s="309"/>
      <c r="AL655" s="309"/>
    </row>
    <row r="656" spans="2:52" ht="15" customHeight="1">
      <c r="B656" s="456"/>
      <c r="C656" s="458"/>
      <c r="D656" s="297" t="s">
        <v>495</v>
      </c>
      <c r="E656" s="298">
        <v>0</v>
      </c>
      <c r="F656" s="299">
        <v>1</v>
      </c>
      <c r="G656" s="299">
        <v>17</v>
      </c>
      <c r="H656" s="299">
        <v>18</v>
      </c>
      <c r="I656" s="299">
        <v>6</v>
      </c>
      <c r="J656" s="299">
        <v>17</v>
      </c>
      <c r="K656" s="299">
        <v>14</v>
      </c>
      <c r="L656" s="299">
        <v>7.0000000000000007E-2</v>
      </c>
      <c r="M656" s="299">
        <v>2.0099999999999998</v>
      </c>
      <c r="N656" s="299">
        <v>2.08</v>
      </c>
      <c r="O656" s="299"/>
      <c r="P656" s="299" t="s">
        <v>506</v>
      </c>
      <c r="Q656" s="299">
        <v>1</v>
      </c>
      <c r="R656" s="299">
        <v>24.1</v>
      </c>
      <c r="S656" s="300">
        <v>97</v>
      </c>
      <c r="W656" s="309"/>
      <c r="X656" s="309"/>
      <c r="AB656" s="309"/>
      <c r="AC656" s="309"/>
      <c r="AE656" s="309"/>
      <c r="AF656" s="309"/>
      <c r="AG656" s="309"/>
      <c r="AH656" s="309"/>
      <c r="AI656" s="309"/>
      <c r="AJ656" s="309"/>
      <c r="AK656" s="309"/>
      <c r="AL656" s="309"/>
    </row>
    <row r="657" spans="2:38" ht="15" customHeight="1">
      <c r="B657" s="456"/>
      <c r="C657" s="458"/>
      <c r="D657" s="297" t="s">
        <v>497</v>
      </c>
      <c r="E657" s="298">
        <v>0</v>
      </c>
      <c r="F657" s="299">
        <v>1</v>
      </c>
      <c r="G657" s="299">
        <v>19</v>
      </c>
      <c r="H657" s="299">
        <v>20</v>
      </c>
      <c r="I657" s="299">
        <v>5</v>
      </c>
      <c r="J657" s="299">
        <v>13</v>
      </c>
      <c r="K657" s="299">
        <v>4</v>
      </c>
      <c r="L657" s="299" t="s">
        <v>501</v>
      </c>
      <c r="M657" s="299" t="s">
        <v>501</v>
      </c>
      <c r="N657" s="299" t="s">
        <v>501</v>
      </c>
      <c r="O657" s="299"/>
      <c r="P657" s="299" t="s">
        <v>506</v>
      </c>
      <c r="Q657" s="299">
        <v>1.1000000000000001</v>
      </c>
      <c r="R657" s="299">
        <v>24.1</v>
      </c>
      <c r="S657" s="300">
        <v>97</v>
      </c>
      <c r="W657" s="309"/>
      <c r="X657" s="309"/>
      <c r="AB657" s="309"/>
      <c r="AC657" s="309"/>
      <c r="AE657" s="309"/>
      <c r="AF657" s="309"/>
      <c r="AG657" s="309"/>
      <c r="AH657" s="309"/>
      <c r="AI657" s="309"/>
      <c r="AJ657" s="309"/>
      <c r="AK657" s="309"/>
      <c r="AL657" s="309"/>
    </row>
    <row r="658" spans="2:38" ht="15" customHeight="1">
      <c r="B658" s="456"/>
      <c r="C658" s="458"/>
      <c r="D658" s="297" t="s">
        <v>500</v>
      </c>
      <c r="E658" s="298">
        <v>0</v>
      </c>
      <c r="F658" s="299">
        <v>1</v>
      </c>
      <c r="G658" s="299">
        <v>20</v>
      </c>
      <c r="H658" s="299">
        <v>21</v>
      </c>
      <c r="I658" s="299">
        <v>5</v>
      </c>
      <c r="J658" s="299">
        <v>14</v>
      </c>
      <c r="K658" s="299">
        <v>2</v>
      </c>
      <c r="L658" s="299">
        <v>0.08</v>
      </c>
      <c r="M658" s="299">
        <v>1.93</v>
      </c>
      <c r="N658" s="299">
        <v>2.0099999999999998</v>
      </c>
      <c r="O658" s="299"/>
      <c r="P658" s="299" t="s">
        <v>506</v>
      </c>
      <c r="Q658" s="299">
        <v>1.2</v>
      </c>
      <c r="R658" s="299">
        <v>23.8</v>
      </c>
      <c r="S658" s="300">
        <v>97</v>
      </c>
      <c r="W658" s="309"/>
      <c r="X658" s="309"/>
      <c r="AB658" s="309"/>
      <c r="AC658" s="309"/>
      <c r="AE658" s="309"/>
      <c r="AF658" s="309"/>
      <c r="AG658" s="309"/>
      <c r="AH658" s="309"/>
      <c r="AI658" s="309"/>
      <c r="AJ658" s="309"/>
      <c r="AK658" s="309"/>
      <c r="AL658" s="309"/>
    </row>
    <row r="659" spans="2:38" ht="15" customHeight="1">
      <c r="B659" s="456"/>
      <c r="C659" s="458"/>
      <c r="D659" s="297" t="s">
        <v>503</v>
      </c>
      <c r="E659" s="298">
        <v>0</v>
      </c>
      <c r="F659" s="299">
        <v>2</v>
      </c>
      <c r="G659" s="299">
        <v>20</v>
      </c>
      <c r="H659" s="299">
        <v>22</v>
      </c>
      <c r="I659" s="299">
        <v>2</v>
      </c>
      <c r="J659" s="299">
        <v>20</v>
      </c>
      <c r="K659" s="299">
        <v>7</v>
      </c>
      <c r="L659" s="299">
        <v>0.08</v>
      </c>
      <c r="M659" s="299">
        <v>1.99</v>
      </c>
      <c r="N659" s="299">
        <v>2.0699999999999998</v>
      </c>
      <c r="O659" s="299"/>
      <c r="P659" s="299" t="s">
        <v>498</v>
      </c>
      <c r="Q659" s="299">
        <v>1</v>
      </c>
      <c r="R659" s="299">
        <v>23.7</v>
      </c>
      <c r="S659" s="300">
        <v>97</v>
      </c>
      <c r="W659" s="309"/>
      <c r="X659" s="309"/>
      <c r="AB659" s="309"/>
      <c r="AC659" s="309"/>
      <c r="AE659" s="309"/>
      <c r="AF659" s="309"/>
      <c r="AG659" s="309"/>
      <c r="AH659" s="309"/>
      <c r="AI659" s="309"/>
      <c r="AJ659" s="309"/>
      <c r="AK659" s="309"/>
      <c r="AL659" s="309"/>
    </row>
    <row r="660" spans="2:38" ht="15" customHeight="1">
      <c r="B660" s="456"/>
      <c r="C660" s="458"/>
      <c r="D660" s="297" t="s">
        <v>505</v>
      </c>
      <c r="E660" s="298">
        <v>0</v>
      </c>
      <c r="F660" s="299" t="s">
        <v>501</v>
      </c>
      <c r="G660" s="299" t="s">
        <v>501</v>
      </c>
      <c r="H660" s="299" t="s">
        <v>501</v>
      </c>
      <c r="I660" s="299">
        <v>3</v>
      </c>
      <c r="J660" s="299">
        <v>17</v>
      </c>
      <c r="K660" s="299">
        <v>7</v>
      </c>
      <c r="L660" s="299">
        <v>0.09</v>
      </c>
      <c r="M660" s="299">
        <v>1.98</v>
      </c>
      <c r="N660" s="299">
        <v>2.0699999999999998</v>
      </c>
      <c r="O660" s="299"/>
      <c r="P660" s="299" t="s">
        <v>536</v>
      </c>
      <c r="Q660" s="299">
        <v>0.2</v>
      </c>
      <c r="R660" s="299">
        <v>24.5</v>
      </c>
      <c r="S660" s="300">
        <v>95</v>
      </c>
      <c r="W660" s="309"/>
      <c r="X660" s="309"/>
      <c r="AB660" s="309"/>
      <c r="AC660" s="309"/>
      <c r="AE660" s="309"/>
      <c r="AF660" s="309"/>
      <c r="AG660" s="309"/>
      <c r="AH660" s="309"/>
      <c r="AI660" s="309"/>
      <c r="AJ660" s="309"/>
      <c r="AK660" s="309"/>
      <c r="AL660" s="309"/>
    </row>
    <row r="661" spans="2:38" ht="15" customHeight="1">
      <c r="B661" s="456"/>
      <c r="C661" s="458"/>
      <c r="D661" s="297" t="s">
        <v>508</v>
      </c>
      <c r="E661" s="298">
        <v>0</v>
      </c>
      <c r="F661" s="299">
        <v>3</v>
      </c>
      <c r="G661" s="299">
        <v>15</v>
      </c>
      <c r="H661" s="299">
        <v>18</v>
      </c>
      <c r="I661" s="299">
        <v>5</v>
      </c>
      <c r="J661" s="299">
        <v>16</v>
      </c>
      <c r="K661" s="299">
        <v>5</v>
      </c>
      <c r="L661" s="299">
        <v>0.08</v>
      </c>
      <c r="M661" s="299">
        <v>1.96</v>
      </c>
      <c r="N661" s="299">
        <v>2.04</v>
      </c>
      <c r="O661" s="299"/>
      <c r="P661" s="299" t="s">
        <v>538</v>
      </c>
      <c r="Q661" s="299">
        <v>0.6</v>
      </c>
      <c r="R661" s="299">
        <v>24.8</v>
      </c>
      <c r="S661" s="300">
        <v>93</v>
      </c>
      <c r="W661" s="309"/>
      <c r="X661" s="309"/>
      <c r="AB661" s="309"/>
      <c r="AC661" s="309"/>
      <c r="AE661" s="309"/>
      <c r="AF661" s="309"/>
      <c r="AG661" s="309"/>
      <c r="AH661" s="309"/>
      <c r="AI661" s="309"/>
      <c r="AJ661" s="309"/>
      <c r="AK661" s="309"/>
      <c r="AL661" s="309"/>
    </row>
    <row r="662" spans="2:38" ht="15" customHeight="1">
      <c r="B662" s="456"/>
      <c r="C662" s="458"/>
      <c r="D662" s="297" t="s">
        <v>510</v>
      </c>
      <c r="E662" s="298">
        <v>0</v>
      </c>
      <c r="F662" s="299">
        <v>3</v>
      </c>
      <c r="G662" s="299">
        <v>7</v>
      </c>
      <c r="H662" s="299">
        <v>10</v>
      </c>
      <c r="I662" s="299">
        <v>7</v>
      </c>
      <c r="J662" s="299">
        <v>19</v>
      </c>
      <c r="K662" s="299">
        <v>9</v>
      </c>
      <c r="L662" s="299">
        <v>7.0000000000000007E-2</v>
      </c>
      <c r="M662" s="299">
        <v>1.89</v>
      </c>
      <c r="N662" s="299">
        <v>1.96</v>
      </c>
      <c r="O662" s="299"/>
      <c r="P662" s="299" t="s">
        <v>538</v>
      </c>
      <c r="Q662" s="299">
        <v>0.5</v>
      </c>
      <c r="R662" s="299">
        <v>25.4</v>
      </c>
      <c r="S662" s="300">
        <v>83</v>
      </c>
      <c r="W662" s="309"/>
      <c r="X662" s="309"/>
      <c r="AB662" s="309"/>
      <c r="AC662" s="309"/>
      <c r="AE662" s="309"/>
      <c r="AF662" s="309"/>
      <c r="AG662" s="309"/>
      <c r="AH662" s="309"/>
      <c r="AI662" s="309"/>
      <c r="AJ662" s="309"/>
      <c r="AK662" s="309"/>
      <c r="AL662" s="309"/>
    </row>
    <row r="663" spans="2:38" ht="15" customHeight="1">
      <c r="B663" s="456"/>
      <c r="C663" s="458"/>
      <c r="D663" s="297" t="s">
        <v>511</v>
      </c>
      <c r="E663" s="298">
        <v>1</v>
      </c>
      <c r="F663" s="299">
        <v>5</v>
      </c>
      <c r="G663" s="299">
        <v>10</v>
      </c>
      <c r="H663" s="299">
        <v>15</v>
      </c>
      <c r="I663" s="299">
        <v>9</v>
      </c>
      <c r="J663" s="299">
        <v>16</v>
      </c>
      <c r="K663" s="299">
        <v>7</v>
      </c>
      <c r="L663" s="299">
        <v>0.09</v>
      </c>
      <c r="M663" s="299">
        <v>1.84</v>
      </c>
      <c r="N663" s="299">
        <v>1.93</v>
      </c>
      <c r="O663" s="299"/>
      <c r="P663" s="299" t="s">
        <v>530</v>
      </c>
      <c r="Q663" s="299">
        <v>1.3</v>
      </c>
      <c r="R663" s="299">
        <v>26.1</v>
      </c>
      <c r="S663" s="300">
        <v>77</v>
      </c>
      <c r="W663" s="309"/>
      <c r="X663" s="309"/>
      <c r="AB663" s="309"/>
      <c r="AC663" s="309"/>
      <c r="AE663" s="309"/>
      <c r="AF663" s="309"/>
      <c r="AG663" s="309"/>
      <c r="AH663" s="309"/>
      <c r="AI663" s="309"/>
      <c r="AJ663" s="309"/>
      <c r="AK663" s="309"/>
      <c r="AL663" s="309"/>
    </row>
    <row r="664" spans="2:38" ht="15" customHeight="1" thickBot="1">
      <c r="B664" s="456"/>
      <c r="C664" s="458"/>
      <c r="D664" s="310" t="s">
        <v>512</v>
      </c>
      <c r="E664" s="311">
        <v>1</v>
      </c>
      <c r="F664" s="304">
        <v>4</v>
      </c>
      <c r="G664" s="304">
        <v>13</v>
      </c>
      <c r="H664" s="304">
        <v>17</v>
      </c>
      <c r="I664" s="304">
        <v>13</v>
      </c>
      <c r="J664" s="304">
        <v>16</v>
      </c>
      <c r="K664" s="304">
        <v>10</v>
      </c>
      <c r="L664" s="304">
        <v>0.09</v>
      </c>
      <c r="M664" s="304">
        <v>1.83</v>
      </c>
      <c r="N664" s="304">
        <v>1.92</v>
      </c>
      <c r="O664" s="304"/>
      <c r="P664" s="304" t="s">
        <v>518</v>
      </c>
      <c r="Q664" s="304">
        <v>1.5</v>
      </c>
      <c r="R664" s="304">
        <v>28.2</v>
      </c>
      <c r="S664" s="305">
        <v>77</v>
      </c>
      <c r="W664" s="309"/>
      <c r="X664" s="309"/>
      <c r="AB664" s="309"/>
      <c r="AC664" s="309"/>
      <c r="AE664" s="309"/>
      <c r="AF664" s="309"/>
      <c r="AG664" s="309"/>
      <c r="AH664" s="309"/>
      <c r="AI664" s="309"/>
      <c r="AJ664" s="309"/>
      <c r="AK664" s="309"/>
      <c r="AL664" s="309"/>
    </row>
    <row r="665" spans="2:38" ht="15" customHeight="1">
      <c r="B665" s="460"/>
      <c r="C665" s="458"/>
      <c r="D665" s="293" t="s">
        <v>514</v>
      </c>
      <c r="E665" s="294">
        <v>1</v>
      </c>
      <c r="F665" s="295">
        <v>3</v>
      </c>
      <c r="G665" s="295">
        <v>17</v>
      </c>
      <c r="H665" s="295">
        <v>20</v>
      </c>
      <c r="I665" s="295">
        <v>21</v>
      </c>
      <c r="J665" s="295">
        <v>19</v>
      </c>
      <c r="K665" s="295">
        <v>10</v>
      </c>
      <c r="L665" s="295">
        <v>0.1</v>
      </c>
      <c r="M665" s="295">
        <v>1.83</v>
      </c>
      <c r="N665" s="295">
        <v>1.93</v>
      </c>
      <c r="O665" s="295"/>
      <c r="P665" s="295" t="s">
        <v>515</v>
      </c>
      <c r="Q665" s="295">
        <v>1.5</v>
      </c>
      <c r="R665" s="295">
        <v>30.1</v>
      </c>
      <c r="S665" s="296">
        <v>70</v>
      </c>
      <c r="W665" s="309"/>
      <c r="X665" s="309"/>
      <c r="AB665" s="309"/>
      <c r="AC665" s="309"/>
      <c r="AE665" s="309"/>
      <c r="AF665" s="309"/>
      <c r="AG665" s="309"/>
      <c r="AH665" s="309"/>
      <c r="AI665" s="309"/>
      <c r="AJ665" s="309"/>
      <c r="AK665" s="309"/>
      <c r="AL665" s="309"/>
    </row>
    <row r="666" spans="2:38" ht="15" customHeight="1">
      <c r="B666" s="460"/>
      <c r="C666" s="458"/>
      <c r="D666" s="297" t="s">
        <v>516</v>
      </c>
      <c r="E666" s="298">
        <v>0</v>
      </c>
      <c r="F666" s="299">
        <v>1</v>
      </c>
      <c r="G666" s="299">
        <v>15</v>
      </c>
      <c r="H666" s="299">
        <v>16</v>
      </c>
      <c r="I666" s="299">
        <v>36</v>
      </c>
      <c r="J666" s="299">
        <v>20</v>
      </c>
      <c r="K666" s="299">
        <v>11</v>
      </c>
      <c r="L666" s="299">
        <v>0.1</v>
      </c>
      <c r="M666" s="299">
        <v>1.84</v>
      </c>
      <c r="N666" s="299">
        <v>1.94</v>
      </c>
      <c r="O666" s="299"/>
      <c r="P666" s="299" t="s">
        <v>538</v>
      </c>
      <c r="Q666" s="299">
        <v>2.4</v>
      </c>
      <c r="R666" s="299">
        <v>29.7</v>
      </c>
      <c r="S666" s="300">
        <v>65</v>
      </c>
      <c r="W666" s="309"/>
      <c r="X666" s="309"/>
      <c r="AB666" s="309"/>
      <c r="AC666" s="309"/>
      <c r="AE666" s="309"/>
      <c r="AF666" s="309"/>
      <c r="AG666" s="309"/>
      <c r="AH666" s="309"/>
      <c r="AI666" s="309"/>
      <c r="AJ666" s="309"/>
      <c r="AK666" s="309"/>
      <c r="AL666" s="309"/>
    </row>
    <row r="667" spans="2:38" ht="15" customHeight="1">
      <c r="B667" s="460"/>
      <c r="C667" s="458"/>
      <c r="D667" s="297" t="s">
        <v>517</v>
      </c>
      <c r="E667" s="298">
        <v>0</v>
      </c>
      <c r="F667" s="299">
        <v>1</v>
      </c>
      <c r="G667" s="299">
        <v>16</v>
      </c>
      <c r="H667" s="299">
        <v>17</v>
      </c>
      <c r="I667" s="299">
        <v>26</v>
      </c>
      <c r="J667" s="299">
        <v>31</v>
      </c>
      <c r="K667" s="299">
        <v>14</v>
      </c>
      <c r="L667" s="299">
        <v>0.08</v>
      </c>
      <c r="M667" s="299">
        <v>1.84</v>
      </c>
      <c r="N667" s="299">
        <v>1.92</v>
      </c>
      <c r="O667" s="299"/>
      <c r="P667" s="299" t="s">
        <v>518</v>
      </c>
      <c r="Q667" s="299">
        <v>3.4</v>
      </c>
      <c r="R667" s="299">
        <v>28</v>
      </c>
      <c r="S667" s="300">
        <v>65</v>
      </c>
      <c r="W667" s="309"/>
      <c r="X667" s="309"/>
      <c r="AB667" s="309"/>
      <c r="AC667" s="309"/>
      <c r="AE667" s="309"/>
      <c r="AF667" s="309"/>
      <c r="AG667" s="309"/>
      <c r="AH667" s="309"/>
      <c r="AI667" s="309"/>
      <c r="AJ667" s="309"/>
      <c r="AK667" s="309"/>
      <c r="AL667" s="309"/>
    </row>
    <row r="668" spans="2:38" ht="15" customHeight="1">
      <c r="B668" s="460"/>
      <c r="C668" s="458"/>
      <c r="D668" s="297" t="s">
        <v>519</v>
      </c>
      <c r="E668" s="298">
        <v>0</v>
      </c>
      <c r="F668" s="299">
        <v>1</v>
      </c>
      <c r="G668" s="299">
        <v>13</v>
      </c>
      <c r="H668" s="299">
        <v>14</v>
      </c>
      <c r="I668" s="299">
        <v>32</v>
      </c>
      <c r="J668" s="299">
        <v>34</v>
      </c>
      <c r="K668" s="299">
        <v>9</v>
      </c>
      <c r="L668" s="299">
        <v>0.08</v>
      </c>
      <c r="M668" s="299">
        <v>1.81</v>
      </c>
      <c r="N668" s="299">
        <v>1.89</v>
      </c>
      <c r="O668" s="299"/>
      <c r="P668" s="299" t="s">
        <v>530</v>
      </c>
      <c r="Q668" s="299">
        <v>3.1</v>
      </c>
      <c r="R668" s="299">
        <v>27.9</v>
      </c>
      <c r="S668" s="300">
        <v>68</v>
      </c>
      <c r="W668" s="309"/>
      <c r="X668" s="309"/>
      <c r="AB668" s="309"/>
      <c r="AC668" s="309"/>
      <c r="AE668" s="309"/>
      <c r="AF668" s="309"/>
      <c r="AG668" s="309"/>
      <c r="AH668" s="309"/>
      <c r="AI668" s="309"/>
      <c r="AJ668" s="309"/>
      <c r="AK668" s="309"/>
      <c r="AL668" s="309"/>
    </row>
    <row r="669" spans="2:38" ht="15" customHeight="1">
      <c r="B669" s="460"/>
      <c r="C669" s="458"/>
      <c r="D669" s="297" t="s">
        <v>520</v>
      </c>
      <c r="E669" s="298">
        <v>0</v>
      </c>
      <c r="F669" s="299">
        <v>1</v>
      </c>
      <c r="G669" s="299">
        <v>16</v>
      </c>
      <c r="H669" s="299">
        <v>17</v>
      </c>
      <c r="I669" s="299">
        <v>27</v>
      </c>
      <c r="J669" s="299">
        <v>46</v>
      </c>
      <c r="K669" s="299">
        <v>12</v>
      </c>
      <c r="L669" s="299">
        <v>0.08</v>
      </c>
      <c r="M669" s="299">
        <v>1.81</v>
      </c>
      <c r="N669" s="299">
        <v>1.89</v>
      </c>
      <c r="O669" s="299"/>
      <c r="P669" s="299" t="s">
        <v>535</v>
      </c>
      <c r="Q669" s="299">
        <v>1.5</v>
      </c>
      <c r="R669" s="299">
        <v>26.9</v>
      </c>
      <c r="S669" s="300">
        <v>72</v>
      </c>
      <c r="W669" s="309"/>
      <c r="X669" s="309"/>
      <c r="AB669" s="309"/>
      <c r="AC669" s="309"/>
      <c r="AE669" s="309"/>
      <c r="AF669" s="309"/>
      <c r="AG669" s="309"/>
      <c r="AH669" s="309"/>
      <c r="AI669" s="309"/>
      <c r="AJ669" s="309"/>
      <c r="AK669" s="309"/>
      <c r="AL669" s="309"/>
    </row>
    <row r="670" spans="2:38" ht="15" customHeight="1">
      <c r="B670" s="460"/>
      <c r="C670" s="458"/>
      <c r="D670" s="297" t="s">
        <v>521</v>
      </c>
      <c r="E670" s="298">
        <v>0</v>
      </c>
      <c r="F670" s="299">
        <v>1</v>
      </c>
      <c r="G670" s="299">
        <v>14</v>
      </c>
      <c r="H670" s="299">
        <v>15</v>
      </c>
      <c r="I670" s="299">
        <v>23</v>
      </c>
      <c r="J670" s="299">
        <v>38</v>
      </c>
      <c r="K670" s="299">
        <v>16</v>
      </c>
      <c r="L670" s="299">
        <v>0.09</v>
      </c>
      <c r="M670" s="299">
        <v>1.83</v>
      </c>
      <c r="N670" s="299">
        <v>1.92</v>
      </c>
      <c r="O670" s="299"/>
      <c r="P670" s="299" t="s">
        <v>535</v>
      </c>
      <c r="Q670" s="299">
        <v>1.5</v>
      </c>
      <c r="R670" s="299">
        <v>27</v>
      </c>
      <c r="S670" s="300">
        <v>80</v>
      </c>
      <c r="W670" s="309"/>
      <c r="X670" s="309"/>
      <c r="AB670" s="309"/>
      <c r="AC670" s="309"/>
      <c r="AE670" s="309"/>
      <c r="AF670" s="309"/>
      <c r="AG670" s="309"/>
      <c r="AH670" s="309"/>
      <c r="AI670" s="309"/>
      <c r="AJ670" s="309"/>
      <c r="AK670" s="309"/>
      <c r="AL670" s="309"/>
    </row>
    <row r="671" spans="2:38" ht="15" customHeight="1">
      <c r="B671" s="460"/>
      <c r="C671" s="458"/>
      <c r="D671" s="297" t="s">
        <v>522</v>
      </c>
      <c r="E671" s="298">
        <v>0</v>
      </c>
      <c r="F671" s="299">
        <v>1</v>
      </c>
      <c r="G671" s="299">
        <v>14</v>
      </c>
      <c r="H671" s="299">
        <v>15</v>
      </c>
      <c r="I671" s="299">
        <v>19</v>
      </c>
      <c r="J671" s="299">
        <v>29</v>
      </c>
      <c r="K671" s="299">
        <v>13</v>
      </c>
      <c r="L671" s="299">
        <v>0.08</v>
      </c>
      <c r="M671" s="299">
        <v>1.85</v>
      </c>
      <c r="N671" s="299">
        <v>1.93</v>
      </c>
      <c r="O671" s="299"/>
      <c r="P671" s="299" t="s">
        <v>539</v>
      </c>
      <c r="Q671" s="299">
        <v>1.9</v>
      </c>
      <c r="R671" s="299">
        <v>25</v>
      </c>
      <c r="S671" s="300">
        <v>81</v>
      </c>
      <c r="W671" s="309"/>
      <c r="X671" s="309"/>
      <c r="AB671" s="309"/>
      <c r="AC671" s="309"/>
      <c r="AE671" s="309"/>
      <c r="AF671" s="309"/>
      <c r="AG671" s="309"/>
      <c r="AH671" s="309"/>
      <c r="AI671" s="309"/>
      <c r="AJ671" s="309"/>
      <c r="AK671" s="309"/>
      <c r="AL671" s="309"/>
    </row>
    <row r="672" spans="2:38" ht="15" customHeight="1">
      <c r="B672" s="460"/>
      <c r="C672" s="458"/>
      <c r="D672" s="297" t="s">
        <v>523</v>
      </c>
      <c r="E672" s="298">
        <v>0</v>
      </c>
      <c r="F672" s="299">
        <v>1</v>
      </c>
      <c r="G672" s="299">
        <v>20</v>
      </c>
      <c r="H672" s="299">
        <v>21</v>
      </c>
      <c r="I672" s="299">
        <v>21</v>
      </c>
      <c r="J672" s="299">
        <v>10</v>
      </c>
      <c r="K672" s="299">
        <v>9</v>
      </c>
      <c r="L672" s="299">
        <v>0.09</v>
      </c>
      <c r="M672" s="299">
        <v>1.86</v>
      </c>
      <c r="N672" s="299">
        <v>1.95</v>
      </c>
      <c r="O672" s="299"/>
      <c r="P672" s="299" t="s">
        <v>498</v>
      </c>
      <c r="Q672" s="299">
        <v>3.7</v>
      </c>
      <c r="R672" s="299">
        <v>23.4</v>
      </c>
      <c r="S672" s="300">
        <v>88</v>
      </c>
      <c r="W672" s="309"/>
      <c r="X672" s="309"/>
      <c r="AB672" s="309"/>
      <c r="AC672" s="309"/>
      <c r="AE672" s="309"/>
      <c r="AF672" s="309"/>
      <c r="AG672" s="309"/>
      <c r="AH672" s="309"/>
      <c r="AI672" s="309"/>
      <c r="AJ672" s="309"/>
      <c r="AK672" s="309"/>
      <c r="AL672" s="309"/>
    </row>
    <row r="673" spans="2:38" ht="15" customHeight="1">
      <c r="B673" s="460"/>
      <c r="C673" s="458"/>
      <c r="D673" s="297" t="s">
        <v>524</v>
      </c>
      <c r="E673" s="298">
        <v>0</v>
      </c>
      <c r="F673" s="299">
        <v>1</v>
      </c>
      <c r="G673" s="299">
        <v>24</v>
      </c>
      <c r="H673" s="299">
        <v>25</v>
      </c>
      <c r="I673" s="299">
        <v>26</v>
      </c>
      <c r="J673" s="299">
        <v>11</v>
      </c>
      <c r="K673" s="299">
        <v>2</v>
      </c>
      <c r="L673" s="299">
        <v>0.08</v>
      </c>
      <c r="M673" s="299">
        <v>1.86</v>
      </c>
      <c r="N673" s="299">
        <v>1.94</v>
      </c>
      <c r="O673" s="299"/>
      <c r="P673" s="299" t="s">
        <v>506</v>
      </c>
      <c r="Q673" s="299">
        <v>2.1</v>
      </c>
      <c r="R673" s="299">
        <v>22.8</v>
      </c>
      <c r="S673" s="300">
        <v>92</v>
      </c>
      <c r="W673" s="309"/>
      <c r="X673" s="309"/>
      <c r="AB673" s="309"/>
      <c r="AC673" s="309"/>
      <c r="AE673" s="309"/>
      <c r="AF673" s="309"/>
      <c r="AG673" s="309"/>
      <c r="AH673" s="309"/>
      <c r="AI673" s="309"/>
      <c r="AJ673" s="309"/>
      <c r="AK673" s="309"/>
      <c r="AL673" s="309"/>
    </row>
    <row r="674" spans="2:38" ht="15" customHeight="1">
      <c r="B674" s="460"/>
      <c r="C674" s="458"/>
      <c r="D674" s="297" t="s">
        <v>525</v>
      </c>
      <c r="E674" s="298">
        <v>0</v>
      </c>
      <c r="F674" s="299">
        <v>0</v>
      </c>
      <c r="G674" s="299">
        <v>25</v>
      </c>
      <c r="H674" s="299">
        <v>25</v>
      </c>
      <c r="I674" s="299">
        <v>26</v>
      </c>
      <c r="J674" s="299">
        <v>11</v>
      </c>
      <c r="K674" s="299">
        <v>4</v>
      </c>
      <c r="L674" s="299">
        <v>7.0000000000000007E-2</v>
      </c>
      <c r="M674" s="299">
        <v>1.87</v>
      </c>
      <c r="N674" s="299">
        <v>1.94</v>
      </c>
      <c r="O674" s="299"/>
      <c r="P674" s="299" t="s">
        <v>498</v>
      </c>
      <c r="Q674" s="299">
        <v>2.6</v>
      </c>
      <c r="R674" s="299">
        <v>22.9</v>
      </c>
      <c r="S674" s="300">
        <v>92</v>
      </c>
      <c r="W674" s="309"/>
      <c r="X674" s="309"/>
      <c r="AB674" s="309"/>
      <c r="AC674" s="309"/>
      <c r="AE674" s="309"/>
      <c r="AF674" s="309"/>
      <c r="AG674" s="309"/>
      <c r="AH674" s="309"/>
      <c r="AI674" s="309"/>
      <c r="AJ674" s="309"/>
      <c r="AK674" s="309"/>
      <c r="AL674" s="309"/>
    </row>
    <row r="675" spans="2:38" ht="15" customHeight="1">
      <c r="B675" s="460"/>
      <c r="C675" s="458"/>
      <c r="D675" s="297" t="s">
        <v>526</v>
      </c>
      <c r="E675" s="298">
        <v>0</v>
      </c>
      <c r="F675" s="299">
        <v>0</v>
      </c>
      <c r="G675" s="299">
        <v>23</v>
      </c>
      <c r="H675" s="299">
        <v>23</v>
      </c>
      <c r="I675" s="299">
        <v>24</v>
      </c>
      <c r="J675" s="299">
        <v>6</v>
      </c>
      <c r="K675" s="299">
        <v>-2</v>
      </c>
      <c r="L675" s="299">
        <v>7.0000000000000007E-2</v>
      </c>
      <c r="M675" s="299">
        <v>1.97</v>
      </c>
      <c r="N675" s="299">
        <v>2.04</v>
      </c>
      <c r="O675" s="299"/>
      <c r="P675" s="299" t="s">
        <v>493</v>
      </c>
      <c r="Q675" s="299">
        <v>2.1</v>
      </c>
      <c r="R675" s="299">
        <v>22.9</v>
      </c>
      <c r="S675" s="300">
        <v>91</v>
      </c>
      <c r="W675" s="309"/>
      <c r="X675" s="309"/>
      <c r="AB675" s="309"/>
      <c r="AC675" s="309"/>
      <c r="AE675" s="309"/>
      <c r="AF675" s="309"/>
      <c r="AG675" s="309"/>
      <c r="AH675" s="309"/>
      <c r="AI675" s="309"/>
      <c r="AJ675" s="309"/>
      <c r="AK675" s="309"/>
      <c r="AL675" s="309"/>
    </row>
    <row r="676" spans="2:38" ht="15" customHeight="1">
      <c r="B676" s="460"/>
      <c r="C676" s="458"/>
      <c r="D676" s="297" t="s">
        <v>527</v>
      </c>
      <c r="E676" s="298">
        <v>0</v>
      </c>
      <c r="F676" s="299">
        <v>0</v>
      </c>
      <c r="G676" s="299">
        <v>19</v>
      </c>
      <c r="H676" s="299">
        <v>19</v>
      </c>
      <c r="I676" s="299">
        <v>22</v>
      </c>
      <c r="J676" s="299">
        <v>9</v>
      </c>
      <c r="K676" s="299">
        <v>5</v>
      </c>
      <c r="L676" s="299">
        <v>0.06</v>
      </c>
      <c r="M676" s="299">
        <v>2.02</v>
      </c>
      <c r="N676" s="299">
        <v>2.08</v>
      </c>
      <c r="O676" s="299"/>
      <c r="P676" s="299" t="s">
        <v>498</v>
      </c>
      <c r="Q676" s="299">
        <v>1.7</v>
      </c>
      <c r="R676" s="299">
        <v>22.9</v>
      </c>
      <c r="S676" s="300">
        <v>91</v>
      </c>
      <c r="W676" s="309"/>
      <c r="X676" s="309"/>
      <c r="AB676" s="309"/>
      <c r="AC676" s="309"/>
      <c r="AE676" s="309"/>
      <c r="AF676" s="309"/>
      <c r="AG676" s="309"/>
      <c r="AH676" s="309"/>
      <c r="AI676" s="309"/>
      <c r="AJ676" s="309"/>
      <c r="AK676" s="309"/>
      <c r="AL676" s="309"/>
    </row>
    <row r="677" spans="2:38" ht="15" customHeight="1">
      <c r="B677" s="460"/>
      <c r="C677" s="458"/>
      <c r="D677" s="297" t="s">
        <v>528</v>
      </c>
      <c r="E677" s="298">
        <v>0</v>
      </c>
      <c r="F677" s="299">
        <v>0</v>
      </c>
      <c r="G677" s="299">
        <v>17</v>
      </c>
      <c r="H677" s="299">
        <v>17</v>
      </c>
      <c r="I677" s="299">
        <v>15</v>
      </c>
      <c r="J677" s="299">
        <v>13</v>
      </c>
      <c r="K677" s="299">
        <v>4</v>
      </c>
      <c r="L677" s="299">
        <v>0.08</v>
      </c>
      <c r="M677" s="299">
        <v>2.13</v>
      </c>
      <c r="N677" s="299">
        <v>2.21</v>
      </c>
      <c r="O677" s="299"/>
      <c r="P677" s="299" t="s">
        <v>498</v>
      </c>
      <c r="Q677" s="299">
        <v>1</v>
      </c>
      <c r="R677" s="299">
        <v>23.2</v>
      </c>
      <c r="S677" s="300">
        <v>92</v>
      </c>
      <c r="W677" s="309"/>
      <c r="X677" s="309"/>
      <c r="AB677" s="309"/>
      <c r="AC677" s="309"/>
      <c r="AE677" s="309"/>
      <c r="AF677" s="309"/>
      <c r="AG677" s="309"/>
      <c r="AH677" s="309"/>
      <c r="AI677" s="309"/>
      <c r="AJ677" s="309"/>
      <c r="AK677" s="309"/>
      <c r="AL677" s="309"/>
    </row>
    <row r="678" spans="2:38" ht="15" customHeight="1">
      <c r="B678" s="460"/>
      <c r="C678" s="459"/>
      <c r="D678" s="297" t="s">
        <v>529</v>
      </c>
      <c r="E678" s="298">
        <v>0</v>
      </c>
      <c r="F678" s="299">
        <v>0</v>
      </c>
      <c r="G678" s="299">
        <v>16</v>
      </c>
      <c r="H678" s="299">
        <v>16</v>
      </c>
      <c r="I678" s="299">
        <v>13</v>
      </c>
      <c r="J678" s="299">
        <v>17</v>
      </c>
      <c r="K678" s="299">
        <v>6</v>
      </c>
      <c r="L678" s="299">
        <v>0.09</v>
      </c>
      <c r="M678" s="299">
        <v>2.0499999999999998</v>
      </c>
      <c r="N678" s="299">
        <v>2.14</v>
      </c>
      <c r="O678" s="299"/>
      <c r="P678" s="299" t="s">
        <v>513</v>
      </c>
      <c r="Q678" s="299">
        <v>1.4</v>
      </c>
      <c r="R678" s="299">
        <v>23.2</v>
      </c>
      <c r="S678" s="300">
        <v>91</v>
      </c>
      <c r="W678" s="309"/>
      <c r="X678" s="309"/>
      <c r="AB678" s="309"/>
      <c r="AC678" s="309"/>
      <c r="AE678" s="309"/>
      <c r="AF678" s="309"/>
      <c r="AG678" s="309"/>
      <c r="AH678" s="309"/>
      <c r="AI678" s="309"/>
      <c r="AJ678" s="309"/>
      <c r="AK678" s="309"/>
      <c r="AL678" s="309"/>
    </row>
    <row r="679" spans="2:38" ht="15" customHeight="1">
      <c r="B679" s="460"/>
      <c r="C679" s="457">
        <v>42585</v>
      </c>
      <c r="D679" s="297" t="s">
        <v>492</v>
      </c>
      <c r="E679" s="298">
        <v>0</v>
      </c>
      <c r="F679" s="299">
        <v>0</v>
      </c>
      <c r="G679" s="299">
        <v>16</v>
      </c>
      <c r="H679" s="299">
        <v>16</v>
      </c>
      <c r="I679" s="299">
        <v>14</v>
      </c>
      <c r="J679" s="299">
        <v>12</v>
      </c>
      <c r="K679" s="299">
        <v>11</v>
      </c>
      <c r="L679" s="299">
        <v>0.11</v>
      </c>
      <c r="M679" s="299">
        <v>1.98</v>
      </c>
      <c r="N679" s="299">
        <v>2.09</v>
      </c>
      <c r="O679" s="299"/>
      <c r="P679" s="299" t="s">
        <v>493</v>
      </c>
      <c r="Q679" s="299">
        <v>2.1</v>
      </c>
      <c r="R679" s="299">
        <v>22.6</v>
      </c>
      <c r="S679" s="300">
        <v>94</v>
      </c>
      <c r="W679" s="309"/>
      <c r="X679" s="309"/>
      <c r="AB679" s="309"/>
      <c r="AC679" s="309"/>
      <c r="AE679" s="309"/>
      <c r="AF679" s="309"/>
      <c r="AG679" s="309"/>
      <c r="AH679" s="309"/>
      <c r="AI679" s="309"/>
      <c r="AJ679" s="309"/>
      <c r="AK679" s="309"/>
      <c r="AL679" s="309"/>
    </row>
    <row r="680" spans="2:38" ht="15" customHeight="1">
      <c r="B680" s="460"/>
      <c r="C680" s="458"/>
      <c r="D680" s="297" t="s">
        <v>495</v>
      </c>
      <c r="E680" s="298">
        <v>0</v>
      </c>
      <c r="F680" s="299">
        <v>0</v>
      </c>
      <c r="G680" s="299">
        <v>16</v>
      </c>
      <c r="H680" s="299">
        <v>16</v>
      </c>
      <c r="I680" s="299">
        <v>20</v>
      </c>
      <c r="J680" s="299">
        <v>14</v>
      </c>
      <c r="K680" s="299">
        <v>7</v>
      </c>
      <c r="L680" s="299">
        <v>0.08</v>
      </c>
      <c r="M680" s="299">
        <v>1.94</v>
      </c>
      <c r="N680" s="299">
        <v>2.02</v>
      </c>
      <c r="O680" s="299"/>
      <c r="P680" s="299" t="s">
        <v>498</v>
      </c>
      <c r="Q680" s="299">
        <v>0.6</v>
      </c>
      <c r="R680" s="299">
        <v>22.5</v>
      </c>
      <c r="S680" s="300">
        <v>96</v>
      </c>
      <c r="W680" s="309"/>
      <c r="X680" s="309"/>
      <c r="AB680" s="309"/>
      <c r="AC680" s="309"/>
      <c r="AE680" s="309"/>
      <c r="AF680" s="309"/>
      <c r="AG680" s="309"/>
      <c r="AH680" s="309"/>
      <c r="AI680" s="309"/>
      <c r="AJ680" s="309"/>
      <c r="AK680" s="309"/>
      <c r="AL680" s="309"/>
    </row>
    <row r="681" spans="2:38" ht="15" customHeight="1">
      <c r="B681" s="460"/>
      <c r="C681" s="458"/>
      <c r="D681" s="297" t="s">
        <v>497</v>
      </c>
      <c r="E681" s="298">
        <v>0</v>
      </c>
      <c r="F681" s="299">
        <v>0</v>
      </c>
      <c r="G681" s="299">
        <v>18</v>
      </c>
      <c r="H681" s="299">
        <v>18</v>
      </c>
      <c r="I681" s="299">
        <v>15</v>
      </c>
      <c r="J681" s="299">
        <v>18</v>
      </c>
      <c r="K681" s="299">
        <v>2</v>
      </c>
      <c r="L681" s="299">
        <v>0.09</v>
      </c>
      <c r="M681" s="299">
        <v>1.99</v>
      </c>
      <c r="N681" s="299">
        <v>2.08</v>
      </c>
      <c r="O681" s="299"/>
      <c r="P681" s="299" t="s">
        <v>518</v>
      </c>
      <c r="Q681" s="299">
        <v>0.3</v>
      </c>
      <c r="R681" s="299">
        <v>22.4</v>
      </c>
      <c r="S681" s="300">
        <v>94</v>
      </c>
      <c r="W681" s="309"/>
      <c r="X681" s="309"/>
      <c r="AB681" s="309"/>
      <c r="AC681" s="309"/>
      <c r="AE681" s="309"/>
      <c r="AF681" s="309"/>
      <c r="AG681" s="309"/>
      <c r="AH681" s="309"/>
      <c r="AI681" s="309"/>
      <c r="AJ681" s="309"/>
      <c r="AK681" s="309"/>
      <c r="AL681" s="309"/>
    </row>
    <row r="682" spans="2:38" ht="15" customHeight="1">
      <c r="B682" s="460"/>
      <c r="C682" s="458"/>
      <c r="D682" s="297" t="s">
        <v>500</v>
      </c>
      <c r="E682" s="298" t="s">
        <v>501</v>
      </c>
      <c r="F682" s="299">
        <v>1</v>
      </c>
      <c r="G682" s="299">
        <v>18</v>
      </c>
      <c r="H682" s="299">
        <v>19</v>
      </c>
      <c r="I682" s="299">
        <v>9</v>
      </c>
      <c r="J682" s="299">
        <v>22</v>
      </c>
      <c r="K682" s="299">
        <v>4</v>
      </c>
      <c r="L682" s="299">
        <v>0.11</v>
      </c>
      <c r="M682" s="299">
        <v>2.14</v>
      </c>
      <c r="N682" s="299">
        <v>2.25</v>
      </c>
      <c r="O682" s="299"/>
      <c r="P682" s="299" t="s">
        <v>493</v>
      </c>
      <c r="Q682" s="299">
        <v>1.4</v>
      </c>
      <c r="R682" s="299">
        <v>22.7</v>
      </c>
      <c r="S682" s="300">
        <v>95</v>
      </c>
      <c r="W682" s="309"/>
      <c r="X682" s="309"/>
      <c r="AB682" s="309"/>
      <c r="AC682" s="309"/>
      <c r="AE682" s="309"/>
      <c r="AF682" s="309"/>
      <c r="AG682" s="309"/>
      <c r="AH682" s="309"/>
      <c r="AI682" s="309"/>
      <c r="AJ682" s="309"/>
      <c r="AK682" s="309"/>
      <c r="AL682" s="309"/>
    </row>
    <row r="683" spans="2:38" ht="15" customHeight="1">
      <c r="B683" s="460"/>
      <c r="C683" s="458"/>
      <c r="D683" s="297" t="s">
        <v>503</v>
      </c>
      <c r="E683" s="298">
        <v>0</v>
      </c>
      <c r="F683" s="299">
        <v>1</v>
      </c>
      <c r="G683" s="299">
        <v>16</v>
      </c>
      <c r="H683" s="299">
        <v>17</v>
      </c>
      <c r="I683" s="299">
        <v>6</v>
      </c>
      <c r="J683" s="299">
        <v>21</v>
      </c>
      <c r="K683" s="299">
        <v>2</v>
      </c>
      <c r="L683" s="299">
        <v>0.1</v>
      </c>
      <c r="M683" s="299">
        <v>2.16</v>
      </c>
      <c r="N683" s="299">
        <v>2.2599999999999998</v>
      </c>
      <c r="O683" s="299"/>
      <c r="P683" s="299" t="s">
        <v>498</v>
      </c>
      <c r="Q683" s="299">
        <v>0.8</v>
      </c>
      <c r="R683" s="299">
        <v>22.8</v>
      </c>
      <c r="S683" s="300">
        <v>93</v>
      </c>
      <c r="W683" s="309"/>
      <c r="X683" s="309"/>
      <c r="AB683" s="309"/>
      <c r="AC683" s="309"/>
      <c r="AE683" s="309"/>
      <c r="AF683" s="309"/>
      <c r="AG683" s="309"/>
      <c r="AH683" s="309"/>
      <c r="AI683" s="309"/>
      <c r="AJ683" s="309"/>
      <c r="AK683" s="309"/>
      <c r="AL683" s="309"/>
    </row>
    <row r="684" spans="2:38" ht="15" customHeight="1">
      <c r="B684" s="460"/>
      <c r="C684" s="458"/>
      <c r="D684" s="297" t="s">
        <v>505</v>
      </c>
      <c r="E684" s="298">
        <v>0</v>
      </c>
      <c r="F684" s="299">
        <v>2</v>
      </c>
      <c r="G684" s="299">
        <v>14</v>
      </c>
      <c r="H684" s="299">
        <v>16</v>
      </c>
      <c r="I684" s="299">
        <v>3</v>
      </c>
      <c r="J684" s="299">
        <v>19</v>
      </c>
      <c r="K684" s="299">
        <v>6</v>
      </c>
      <c r="L684" s="299">
        <v>0.1</v>
      </c>
      <c r="M684" s="299">
        <v>2.5099999999999998</v>
      </c>
      <c r="N684" s="299">
        <v>2.61</v>
      </c>
      <c r="O684" s="299"/>
      <c r="P684" s="299" t="s">
        <v>493</v>
      </c>
      <c r="Q684" s="299">
        <v>1</v>
      </c>
      <c r="R684" s="299">
        <v>23.3</v>
      </c>
      <c r="S684" s="300">
        <v>91</v>
      </c>
      <c r="W684" s="309"/>
      <c r="X684" s="309"/>
      <c r="AB684" s="309"/>
      <c r="AC684" s="309"/>
      <c r="AE684" s="309"/>
      <c r="AF684" s="309"/>
      <c r="AG684" s="309"/>
      <c r="AH684" s="309"/>
      <c r="AI684" s="309"/>
      <c r="AJ684" s="309"/>
      <c r="AK684" s="309"/>
      <c r="AL684" s="309"/>
    </row>
    <row r="685" spans="2:38" ht="15" customHeight="1">
      <c r="B685" s="460"/>
      <c r="C685" s="458"/>
      <c r="D685" s="297" t="s">
        <v>508</v>
      </c>
      <c r="E685" s="298">
        <v>0</v>
      </c>
      <c r="F685" s="299">
        <v>3</v>
      </c>
      <c r="G685" s="299">
        <v>12</v>
      </c>
      <c r="H685" s="299">
        <v>15</v>
      </c>
      <c r="I685" s="299">
        <v>4</v>
      </c>
      <c r="J685" s="299">
        <v>18</v>
      </c>
      <c r="K685" s="299">
        <v>12</v>
      </c>
      <c r="L685" s="299">
        <v>0.09</v>
      </c>
      <c r="M685" s="299">
        <v>2.5099999999999998</v>
      </c>
      <c r="N685" s="299">
        <v>2.6</v>
      </c>
      <c r="O685" s="299"/>
      <c r="P685" s="299" t="s">
        <v>493</v>
      </c>
      <c r="Q685" s="299">
        <v>1.9</v>
      </c>
      <c r="R685" s="299">
        <v>23.8</v>
      </c>
      <c r="S685" s="300">
        <v>86</v>
      </c>
      <c r="W685" s="309"/>
      <c r="X685" s="309"/>
      <c r="AB685" s="309"/>
      <c r="AC685" s="309"/>
      <c r="AE685" s="309"/>
      <c r="AF685" s="309"/>
      <c r="AG685" s="309"/>
      <c r="AH685" s="309"/>
      <c r="AI685" s="309"/>
      <c r="AJ685" s="309"/>
      <c r="AK685" s="309"/>
      <c r="AL685" s="309"/>
    </row>
    <row r="686" spans="2:38" ht="15" customHeight="1">
      <c r="B686" s="460"/>
      <c r="C686" s="458"/>
      <c r="D686" s="297" t="s">
        <v>510</v>
      </c>
      <c r="E686" s="298">
        <v>0</v>
      </c>
      <c r="F686" s="299">
        <v>3</v>
      </c>
      <c r="G686" s="299">
        <v>13</v>
      </c>
      <c r="H686" s="299">
        <v>16</v>
      </c>
      <c r="I686" s="299">
        <v>5</v>
      </c>
      <c r="J686" s="299">
        <v>22</v>
      </c>
      <c r="K686" s="299">
        <v>13</v>
      </c>
      <c r="L686" s="299">
        <v>0.09</v>
      </c>
      <c r="M686" s="299">
        <v>2.19</v>
      </c>
      <c r="N686" s="299">
        <v>2.2799999999999998</v>
      </c>
      <c r="O686" s="299"/>
      <c r="P686" s="299" t="s">
        <v>506</v>
      </c>
      <c r="Q686" s="299">
        <v>1.3</v>
      </c>
      <c r="R686" s="299">
        <v>24.8</v>
      </c>
      <c r="S686" s="300">
        <v>84</v>
      </c>
      <c r="W686" s="309"/>
      <c r="X686" s="309"/>
      <c r="AB686" s="309"/>
      <c r="AC686" s="309"/>
      <c r="AE686" s="309"/>
      <c r="AF686" s="309"/>
      <c r="AG686" s="309"/>
      <c r="AH686" s="309"/>
      <c r="AI686" s="309"/>
      <c r="AJ686" s="309"/>
      <c r="AK686" s="309"/>
      <c r="AL686" s="309"/>
    </row>
    <row r="687" spans="2:38" ht="15" customHeight="1">
      <c r="B687" s="460"/>
      <c r="C687" s="458"/>
      <c r="D687" s="297" t="s">
        <v>511</v>
      </c>
      <c r="E687" s="298">
        <v>0</v>
      </c>
      <c r="F687" s="299">
        <v>4</v>
      </c>
      <c r="G687" s="299">
        <v>14</v>
      </c>
      <c r="H687" s="299">
        <v>18</v>
      </c>
      <c r="I687" s="299">
        <v>8</v>
      </c>
      <c r="J687" s="299">
        <v>23</v>
      </c>
      <c r="K687" s="299">
        <v>9</v>
      </c>
      <c r="L687" s="299">
        <v>0.1</v>
      </c>
      <c r="M687" s="299">
        <v>2.04</v>
      </c>
      <c r="N687" s="299">
        <v>2.14</v>
      </c>
      <c r="O687" s="299"/>
      <c r="P687" s="299" t="s">
        <v>535</v>
      </c>
      <c r="Q687" s="299">
        <v>0.4</v>
      </c>
      <c r="R687" s="299">
        <v>25.6</v>
      </c>
      <c r="S687" s="300">
        <v>78</v>
      </c>
      <c r="W687" s="309"/>
      <c r="X687" s="309"/>
      <c r="AB687" s="309"/>
      <c r="AC687" s="309"/>
      <c r="AE687" s="309"/>
      <c r="AF687" s="309"/>
      <c r="AG687" s="309"/>
      <c r="AH687" s="309"/>
      <c r="AI687" s="309"/>
      <c r="AJ687" s="309"/>
      <c r="AK687" s="309"/>
      <c r="AL687" s="309"/>
    </row>
    <row r="688" spans="2:38" ht="15" customHeight="1" thickBot="1">
      <c r="B688" s="460"/>
      <c r="C688" s="458"/>
      <c r="D688" s="310" t="s">
        <v>512</v>
      </c>
      <c r="E688" s="311">
        <v>0</v>
      </c>
      <c r="F688" s="304">
        <v>3</v>
      </c>
      <c r="G688" s="304">
        <v>17</v>
      </c>
      <c r="H688" s="304">
        <v>20</v>
      </c>
      <c r="I688" s="304">
        <v>13</v>
      </c>
      <c r="J688" s="304">
        <v>25</v>
      </c>
      <c r="K688" s="304">
        <v>11</v>
      </c>
      <c r="L688" s="304">
        <v>0.11</v>
      </c>
      <c r="M688" s="304">
        <v>1.96</v>
      </c>
      <c r="N688" s="304">
        <v>2.0699999999999998</v>
      </c>
      <c r="O688" s="304"/>
      <c r="P688" s="304" t="s">
        <v>518</v>
      </c>
      <c r="Q688" s="304">
        <v>1.7</v>
      </c>
      <c r="R688" s="304">
        <v>27.8</v>
      </c>
      <c r="S688" s="305">
        <v>79</v>
      </c>
      <c r="W688" s="309"/>
      <c r="X688" s="309"/>
      <c r="AB688" s="309"/>
      <c r="AC688" s="309"/>
      <c r="AE688" s="309"/>
      <c r="AF688" s="309"/>
      <c r="AG688" s="309"/>
      <c r="AH688" s="309"/>
      <c r="AI688" s="309"/>
      <c r="AJ688" s="309"/>
      <c r="AK688" s="309"/>
      <c r="AL688" s="309"/>
    </row>
    <row r="689" spans="2:38" ht="15" customHeight="1">
      <c r="B689" s="460"/>
      <c r="C689" s="458"/>
      <c r="D689" s="293" t="s">
        <v>514</v>
      </c>
      <c r="E689" s="294">
        <v>1</v>
      </c>
      <c r="F689" s="295">
        <v>2</v>
      </c>
      <c r="G689" s="295">
        <v>19</v>
      </c>
      <c r="H689" s="295">
        <v>21</v>
      </c>
      <c r="I689" s="295">
        <v>26</v>
      </c>
      <c r="J689" s="295">
        <v>20</v>
      </c>
      <c r="K689" s="295">
        <v>15</v>
      </c>
      <c r="L689" s="295">
        <v>0.09</v>
      </c>
      <c r="M689" s="295">
        <v>1.89</v>
      </c>
      <c r="N689" s="295">
        <v>1.98</v>
      </c>
      <c r="O689" s="295"/>
      <c r="P689" s="295" t="s">
        <v>518</v>
      </c>
      <c r="Q689" s="295">
        <v>2</v>
      </c>
      <c r="R689" s="295">
        <v>27.9</v>
      </c>
      <c r="S689" s="296">
        <v>70</v>
      </c>
      <c r="W689" s="309"/>
      <c r="X689" s="309"/>
      <c r="AB689" s="309"/>
      <c r="AC689" s="309"/>
      <c r="AE689" s="309"/>
      <c r="AF689" s="309"/>
      <c r="AG689" s="309"/>
      <c r="AH689" s="309"/>
      <c r="AI689" s="309"/>
      <c r="AJ689" s="309"/>
      <c r="AK689" s="309"/>
      <c r="AL689" s="309"/>
    </row>
    <row r="690" spans="2:38" ht="15" customHeight="1">
      <c r="B690" s="460"/>
      <c r="C690" s="458"/>
      <c r="D690" s="297" t="s">
        <v>516</v>
      </c>
      <c r="E690" s="298">
        <v>0</v>
      </c>
      <c r="F690" s="299">
        <v>1</v>
      </c>
      <c r="G690" s="299">
        <v>20</v>
      </c>
      <c r="H690" s="299">
        <v>21</v>
      </c>
      <c r="I690" s="299">
        <v>35</v>
      </c>
      <c r="J690" s="299">
        <v>20</v>
      </c>
      <c r="K690" s="299">
        <v>11</v>
      </c>
      <c r="L690" s="299">
        <v>0.08</v>
      </c>
      <c r="M690" s="299">
        <v>1.89</v>
      </c>
      <c r="N690" s="299">
        <v>1.97</v>
      </c>
      <c r="O690" s="299"/>
      <c r="P690" s="299" t="s">
        <v>515</v>
      </c>
      <c r="Q690" s="299">
        <v>2.5</v>
      </c>
      <c r="R690" s="299">
        <v>28.9</v>
      </c>
      <c r="S690" s="300">
        <v>67</v>
      </c>
      <c r="W690" s="309"/>
      <c r="X690" s="309"/>
      <c r="AB690" s="309"/>
      <c r="AC690" s="309"/>
      <c r="AE690" s="309"/>
      <c r="AF690" s="309"/>
      <c r="AG690" s="309"/>
      <c r="AH690" s="309"/>
      <c r="AI690" s="309"/>
      <c r="AJ690" s="309"/>
      <c r="AK690" s="309"/>
      <c r="AL690" s="309"/>
    </row>
    <row r="691" spans="2:38" ht="15" customHeight="1">
      <c r="B691" s="460"/>
      <c r="C691" s="458"/>
      <c r="D691" s="297" t="s">
        <v>517</v>
      </c>
      <c r="E691" s="298">
        <v>0</v>
      </c>
      <c r="F691" s="299">
        <v>1</v>
      </c>
      <c r="G691" s="299">
        <v>20</v>
      </c>
      <c r="H691" s="299">
        <v>21</v>
      </c>
      <c r="I691" s="299">
        <v>39</v>
      </c>
      <c r="J691" s="299">
        <v>21</v>
      </c>
      <c r="K691" s="299">
        <v>11</v>
      </c>
      <c r="L691" s="299">
        <v>0.09</v>
      </c>
      <c r="M691" s="299">
        <v>1.86</v>
      </c>
      <c r="N691" s="299">
        <v>1.95</v>
      </c>
      <c r="O691" s="299"/>
      <c r="P691" s="299" t="s">
        <v>518</v>
      </c>
      <c r="Q691" s="299">
        <v>2.2000000000000002</v>
      </c>
      <c r="R691" s="299">
        <v>30.6</v>
      </c>
      <c r="S691" s="300">
        <v>59</v>
      </c>
      <c r="W691" s="309"/>
      <c r="X691" s="309"/>
      <c r="AB691" s="309"/>
      <c r="AC691" s="309"/>
      <c r="AE691" s="309"/>
      <c r="AF691" s="309"/>
      <c r="AG691" s="309"/>
      <c r="AH691" s="309"/>
      <c r="AI691" s="309"/>
      <c r="AJ691" s="309"/>
      <c r="AK691" s="309"/>
      <c r="AL691" s="309"/>
    </row>
    <row r="692" spans="2:38" ht="15" customHeight="1">
      <c r="B692" s="460"/>
      <c r="C692" s="458"/>
      <c r="D692" s="297" t="s">
        <v>519</v>
      </c>
      <c r="E692" s="298">
        <v>0</v>
      </c>
      <c r="F692" s="299">
        <v>1</v>
      </c>
      <c r="G692" s="299">
        <v>19</v>
      </c>
      <c r="H692" s="299">
        <v>20</v>
      </c>
      <c r="I692" s="299">
        <v>38</v>
      </c>
      <c r="J692" s="299">
        <v>25</v>
      </c>
      <c r="K692" s="299">
        <v>10</v>
      </c>
      <c r="L692" s="299">
        <v>0.08</v>
      </c>
      <c r="M692" s="299">
        <v>1.84</v>
      </c>
      <c r="N692" s="299">
        <v>1.92</v>
      </c>
      <c r="O692" s="299"/>
      <c r="P692" s="299" t="s">
        <v>515</v>
      </c>
      <c r="Q692" s="299">
        <v>2.4</v>
      </c>
      <c r="R692" s="299">
        <v>31.7</v>
      </c>
      <c r="S692" s="300">
        <v>57</v>
      </c>
      <c r="W692" s="309"/>
      <c r="X692" s="309"/>
      <c r="AB692" s="309"/>
      <c r="AC692" s="309"/>
      <c r="AE692" s="309"/>
      <c r="AF692" s="309"/>
      <c r="AG692" s="309"/>
      <c r="AH692" s="309"/>
      <c r="AI692" s="309"/>
      <c r="AJ692" s="309"/>
      <c r="AK692" s="309"/>
      <c r="AL692" s="309"/>
    </row>
    <row r="693" spans="2:38" ht="15" customHeight="1">
      <c r="B693" s="460"/>
      <c r="C693" s="458"/>
      <c r="D693" s="297" t="s">
        <v>520</v>
      </c>
      <c r="E693" s="298">
        <v>0</v>
      </c>
      <c r="F693" s="299">
        <v>1</v>
      </c>
      <c r="G693" s="299">
        <v>18</v>
      </c>
      <c r="H693" s="299">
        <v>19</v>
      </c>
      <c r="I693" s="299">
        <v>39</v>
      </c>
      <c r="J693" s="299">
        <v>26</v>
      </c>
      <c r="K693" s="299">
        <v>14</v>
      </c>
      <c r="L693" s="299">
        <v>0.08</v>
      </c>
      <c r="M693" s="299">
        <v>1.85</v>
      </c>
      <c r="N693" s="299">
        <v>1.93</v>
      </c>
      <c r="O693" s="299"/>
      <c r="P693" s="299" t="s">
        <v>530</v>
      </c>
      <c r="Q693" s="299">
        <v>2.2999999999999998</v>
      </c>
      <c r="R693" s="299">
        <v>29.4</v>
      </c>
      <c r="S693" s="300">
        <v>57</v>
      </c>
      <c r="W693" s="309"/>
      <c r="X693" s="309"/>
      <c r="AB693" s="309"/>
      <c r="AC693" s="309"/>
      <c r="AE693" s="309"/>
      <c r="AF693" s="309"/>
      <c r="AG693" s="309"/>
      <c r="AH693" s="309"/>
      <c r="AI693" s="309"/>
      <c r="AJ693" s="309"/>
      <c r="AK693" s="309"/>
      <c r="AL693" s="309"/>
    </row>
    <row r="694" spans="2:38" ht="15" customHeight="1">
      <c r="B694" s="460"/>
      <c r="C694" s="458"/>
      <c r="D694" s="297" t="s">
        <v>521</v>
      </c>
      <c r="E694" s="298">
        <v>0</v>
      </c>
      <c r="F694" s="299">
        <v>1</v>
      </c>
      <c r="G694" s="299">
        <v>13</v>
      </c>
      <c r="H694" s="299">
        <v>14</v>
      </c>
      <c r="I694" s="299">
        <v>35</v>
      </c>
      <c r="J694" s="299">
        <v>30</v>
      </c>
      <c r="K694" s="299">
        <v>13</v>
      </c>
      <c r="L694" s="299">
        <v>0.08</v>
      </c>
      <c r="M694" s="299">
        <v>1.86</v>
      </c>
      <c r="N694" s="299">
        <v>1.94</v>
      </c>
      <c r="O694" s="299"/>
      <c r="P694" s="299" t="s">
        <v>518</v>
      </c>
      <c r="Q694" s="299">
        <v>4.3</v>
      </c>
      <c r="R694" s="299">
        <v>28.7</v>
      </c>
      <c r="S694" s="300">
        <v>69</v>
      </c>
      <c r="W694" s="309"/>
      <c r="X694" s="309"/>
      <c r="AB694" s="309"/>
      <c r="AC694" s="309"/>
      <c r="AE694" s="309"/>
      <c r="AF694" s="309"/>
      <c r="AG694" s="309"/>
      <c r="AH694" s="309"/>
      <c r="AI694" s="309"/>
      <c r="AJ694" s="309"/>
      <c r="AK694" s="309"/>
      <c r="AL694" s="309"/>
    </row>
    <row r="695" spans="2:38" ht="15" customHeight="1">
      <c r="B695" s="460"/>
      <c r="C695" s="458"/>
      <c r="D695" s="297" t="s">
        <v>522</v>
      </c>
      <c r="E695" s="298">
        <v>0</v>
      </c>
      <c r="F695" s="299">
        <v>0</v>
      </c>
      <c r="G695" s="299">
        <v>11</v>
      </c>
      <c r="H695" s="299">
        <v>11</v>
      </c>
      <c r="I695" s="299">
        <v>33</v>
      </c>
      <c r="J695" s="299">
        <v>19</v>
      </c>
      <c r="K695" s="299">
        <v>9</v>
      </c>
      <c r="L695" s="299">
        <v>7.0000000000000007E-2</v>
      </c>
      <c r="M695" s="299">
        <v>1.87</v>
      </c>
      <c r="N695" s="299">
        <v>1.94</v>
      </c>
      <c r="O695" s="299"/>
      <c r="P695" s="299" t="s">
        <v>535</v>
      </c>
      <c r="Q695" s="299">
        <v>1.4</v>
      </c>
      <c r="R695" s="299">
        <v>27</v>
      </c>
      <c r="S695" s="300">
        <v>70</v>
      </c>
      <c r="W695" s="309"/>
      <c r="X695" s="309"/>
      <c r="AB695" s="309"/>
      <c r="AC695" s="309"/>
      <c r="AE695" s="309"/>
      <c r="AF695" s="309"/>
      <c r="AG695" s="309"/>
      <c r="AH695" s="309"/>
      <c r="AI695" s="309"/>
      <c r="AJ695" s="309"/>
      <c r="AK695" s="309"/>
      <c r="AL695" s="309"/>
    </row>
    <row r="696" spans="2:38" ht="15" customHeight="1">
      <c r="B696" s="460"/>
      <c r="C696" s="458"/>
      <c r="D696" s="297" t="s">
        <v>523</v>
      </c>
      <c r="E696" s="298">
        <v>0</v>
      </c>
      <c r="F696" s="299">
        <v>1</v>
      </c>
      <c r="G696" s="299">
        <v>13</v>
      </c>
      <c r="H696" s="299">
        <v>14</v>
      </c>
      <c r="I696" s="299">
        <v>23</v>
      </c>
      <c r="J696" s="299">
        <v>13</v>
      </c>
      <c r="K696" s="299">
        <v>9</v>
      </c>
      <c r="L696" s="299">
        <v>0.08</v>
      </c>
      <c r="M696" s="299">
        <v>1.85</v>
      </c>
      <c r="N696" s="299">
        <v>1.93</v>
      </c>
      <c r="O696" s="299"/>
      <c r="P696" s="299" t="s">
        <v>506</v>
      </c>
      <c r="Q696" s="299">
        <v>1.4</v>
      </c>
      <c r="R696" s="299">
        <v>25.7</v>
      </c>
      <c r="S696" s="300">
        <v>94</v>
      </c>
      <c r="W696" s="309"/>
      <c r="X696" s="309"/>
      <c r="AB696" s="309"/>
      <c r="AC696" s="309"/>
      <c r="AE696" s="309"/>
      <c r="AF696" s="309"/>
      <c r="AG696" s="309"/>
      <c r="AH696" s="309"/>
      <c r="AI696" s="309"/>
      <c r="AJ696" s="309"/>
      <c r="AK696" s="309"/>
      <c r="AL696" s="309"/>
    </row>
    <row r="697" spans="2:38" ht="15" customHeight="1">
      <c r="B697" s="460"/>
      <c r="C697" s="458"/>
      <c r="D697" s="297" t="s">
        <v>524</v>
      </c>
      <c r="E697" s="298">
        <v>0</v>
      </c>
      <c r="F697" s="299">
        <v>0</v>
      </c>
      <c r="G697" s="299">
        <v>12</v>
      </c>
      <c r="H697" s="299">
        <v>12</v>
      </c>
      <c r="I697" s="299">
        <v>19</v>
      </c>
      <c r="J697" s="299">
        <v>20</v>
      </c>
      <c r="K697" s="299">
        <v>5</v>
      </c>
      <c r="L697" s="299">
        <v>0.09</v>
      </c>
      <c r="M697" s="299">
        <v>1.9</v>
      </c>
      <c r="N697" s="299">
        <v>1.99</v>
      </c>
      <c r="O697" s="299"/>
      <c r="P697" s="299" t="s">
        <v>493</v>
      </c>
      <c r="Q697" s="299">
        <v>0.4</v>
      </c>
      <c r="R697" s="299">
        <v>25.5</v>
      </c>
      <c r="S697" s="300">
        <v>93</v>
      </c>
      <c r="W697" s="309"/>
      <c r="X697" s="309"/>
      <c r="AB697" s="309"/>
      <c r="AC697" s="309"/>
      <c r="AE697" s="309"/>
      <c r="AF697" s="309"/>
      <c r="AG697" s="309"/>
      <c r="AH697" s="309"/>
      <c r="AI697" s="309"/>
      <c r="AJ697" s="309"/>
      <c r="AK697" s="309"/>
      <c r="AL697" s="309"/>
    </row>
    <row r="698" spans="2:38" ht="15" customHeight="1">
      <c r="B698" s="460"/>
      <c r="C698" s="458"/>
      <c r="D698" s="297" t="s">
        <v>525</v>
      </c>
      <c r="E698" s="298">
        <v>0</v>
      </c>
      <c r="F698" s="299">
        <v>1</v>
      </c>
      <c r="G698" s="299">
        <v>15</v>
      </c>
      <c r="H698" s="299">
        <v>16</v>
      </c>
      <c r="I698" s="299">
        <v>14</v>
      </c>
      <c r="J698" s="299">
        <v>23</v>
      </c>
      <c r="K698" s="299">
        <v>9</v>
      </c>
      <c r="L698" s="299">
        <v>0.1</v>
      </c>
      <c r="M698" s="299">
        <v>1.97</v>
      </c>
      <c r="N698" s="299">
        <v>2.0699999999999998</v>
      </c>
      <c r="O698" s="299"/>
      <c r="P698" s="299" t="s">
        <v>493</v>
      </c>
      <c r="Q698" s="299">
        <v>2.2999999999999998</v>
      </c>
      <c r="R698" s="299">
        <v>25.2</v>
      </c>
      <c r="S698" s="300">
        <v>94</v>
      </c>
      <c r="W698" s="309"/>
      <c r="X698" s="309"/>
      <c r="AB698" s="309"/>
      <c r="AC698" s="309"/>
      <c r="AE698" s="309"/>
      <c r="AF698" s="309"/>
      <c r="AG698" s="309"/>
      <c r="AH698" s="309"/>
      <c r="AI698" s="309"/>
      <c r="AJ698" s="309"/>
      <c r="AK698" s="309"/>
      <c r="AL698" s="309"/>
    </row>
    <row r="699" spans="2:38" ht="15" customHeight="1">
      <c r="B699" s="460"/>
      <c r="C699" s="458"/>
      <c r="D699" s="297" t="s">
        <v>526</v>
      </c>
      <c r="E699" s="298">
        <v>0</v>
      </c>
      <c r="F699" s="299">
        <v>1</v>
      </c>
      <c r="G699" s="299">
        <v>24</v>
      </c>
      <c r="H699" s="299">
        <v>25</v>
      </c>
      <c r="I699" s="299">
        <v>15</v>
      </c>
      <c r="J699" s="299">
        <v>32</v>
      </c>
      <c r="K699" s="299">
        <v>11</v>
      </c>
      <c r="L699" s="299">
        <v>0.12</v>
      </c>
      <c r="M699" s="299">
        <v>1.95</v>
      </c>
      <c r="N699" s="299">
        <v>2.0699999999999998</v>
      </c>
      <c r="O699" s="299"/>
      <c r="P699" s="299" t="s">
        <v>493</v>
      </c>
      <c r="Q699" s="299">
        <v>1.8</v>
      </c>
      <c r="R699" s="299">
        <v>24.6</v>
      </c>
      <c r="S699" s="300">
        <v>92</v>
      </c>
      <c r="W699" s="309"/>
      <c r="X699" s="309"/>
      <c r="AB699" s="309"/>
      <c r="AC699" s="309"/>
      <c r="AE699" s="309"/>
      <c r="AF699" s="309"/>
      <c r="AG699" s="309"/>
      <c r="AH699" s="309"/>
      <c r="AI699" s="309"/>
      <c r="AJ699" s="309"/>
      <c r="AK699" s="309"/>
      <c r="AL699" s="309"/>
    </row>
    <row r="700" spans="2:38" ht="15" customHeight="1">
      <c r="B700" s="460"/>
      <c r="C700" s="458"/>
      <c r="D700" s="297" t="s">
        <v>527</v>
      </c>
      <c r="E700" s="298">
        <v>0</v>
      </c>
      <c r="F700" s="299">
        <v>1</v>
      </c>
      <c r="G700" s="299">
        <v>25</v>
      </c>
      <c r="H700" s="299">
        <v>26</v>
      </c>
      <c r="I700" s="299">
        <v>16</v>
      </c>
      <c r="J700" s="299">
        <v>25</v>
      </c>
      <c r="K700" s="299">
        <v>7</v>
      </c>
      <c r="L700" s="299">
        <v>0.11</v>
      </c>
      <c r="M700" s="299">
        <v>1.97</v>
      </c>
      <c r="N700" s="299">
        <v>2.08</v>
      </c>
      <c r="O700" s="299"/>
      <c r="P700" s="299" t="s">
        <v>539</v>
      </c>
      <c r="Q700" s="299">
        <v>0.8</v>
      </c>
      <c r="R700" s="299">
        <v>24.6</v>
      </c>
      <c r="S700" s="300">
        <v>93</v>
      </c>
      <c r="W700" s="309"/>
      <c r="X700" s="309"/>
      <c r="AB700" s="309"/>
      <c r="AC700" s="309"/>
      <c r="AE700" s="309"/>
      <c r="AF700" s="309"/>
      <c r="AG700" s="309"/>
      <c r="AH700" s="309"/>
      <c r="AI700" s="309"/>
      <c r="AJ700" s="309"/>
      <c r="AK700" s="309"/>
      <c r="AL700" s="309"/>
    </row>
    <row r="701" spans="2:38" ht="15" customHeight="1">
      <c r="B701" s="460"/>
      <c r="C701" s="458"/>
      <c r="D701" s="297" t="s">
        <v>528</v>
      </c>
      <c r="E701" s="298">
        <v>0</v>
      </c>
      <c r="F701" s="299">
        <v>1</v>
      </c>
      <c r="G701" s="299">
        <v>21</v>
      </c>
      <c r="H701" s="299">
        <v>22</v>
      </c>
      <c r="I701" s="299">
        <v>14</v>
      </c>
      <c r="J701" s="299">
        <v>20</v>
      </c>
      <c r="K701" s="299">
        <v>10</v>
      </c>
      <c r="L701" s="299">
        <v>0.1</v>
      </c>
      <c r="M701" s="299">
        <v>2.0499999999999998</v>
      </c>
      <c r="N701" s="299">
        <v>2.15</v>
      </c>
      <c r="O701" s="299"/>
      <c r="P701" s="299" t="s">
        <v>498</v>
      </c>
      <c r="Q701" s="299">
        <v>1.5</v>
      </c>
      <c r="R701" s="299">
        <v>24.4</v>
      </c>
      <c r="S701" s="300">
        <v>93</v>
      </c>
      <c r="W701" s="309"/>
      <c r="X701" s="309"/>
      <c r="AB701" s="309"/>
      <c r="AC701" s="309"/>
      <c r="AE701" s="309"/>
      <c r="AF701" s="309"/>
      <c r="AG701" s="309"/>
      <c r="AH701" s="309"/>
      <c r="AI701" s="309"/>
      <c r="AJ701" s="309"/>
      <c r="AK701" s="309"/>
      <c r="AL701" s="309"/>
    </row>
    <row r="702" spans="2:38" ht="15" customHeight="1">
      <c r="B702" s="460"/>
      <c r="C702" s="459"/>
      <c r="D702" s="297" t="s">
        <v>529</v>
      </c>
      <c r="E702" s="298">
        <v>0</v>
      </c>
      <c r="F702" s="299">
        <v>0</v>
      </c>
      <c r="G702" s="299">
        <v>19</v>
      </c>
      <c r="H702" s="299">
        <v>19</v>
      </c>
      <c r="I702" s="299">
        <v>15</v>
      </c>
      <c r="J702" s="299">
        <v>16</v>
      </c>
      <c r="K702" s="299">
        <v>9</v>
      </c>
      <c r="L702" s="299">
        <v>0.1</v>
      </c>
      <c r="M702" s="299">
        <v>2.14</v>
      </c>
      <c r="N702" s="299">
        <v>2.2400000000000002</v>
      </c>
      <c r="O702" s="299"/>
      <c r="P702" s="299" t="s">
        <v>506</v>
      </c>
      <c r="Q702" s="299">
        <v>1.9</v>
      </c>
      <c r="R702" s="299">
        <v>24</v>
      </c>
      <c r="S702" s="300">
        <v>93</v>
      </c>
      <c r="W702" s="309"/>
      <c r="X702" s="309"/>
      <c r="AB702" s="309"/>
      <c r="AC702" s="309"/>
      <c r="AE702" s="309"/>
      <c r="AF702" s="309"/>
      <c r="AG702" s="309"/>
      <c r="AH702" s="309"/>
      <c r="AI702" s="309"/>
      <c r="AJ702" s="309"/>
      <c r="AK702" s="309"/>
      <c r="AL702" s="309"/>
    </row>
    <row r="703" spans="2:38" ht="15" customHeight="1">
      <c r="B703" s="460"/>
      <c r="C703" s="457">
        <v>42586</v>
      </c>
      <c r="D703" s="297" t="s">
        <v>492</v>
      </c>
      <c r="E703" s="298">
        <v>0</v>
      </c>
      <c r="F703" s="299">
        <v>0</v>
      </c>
      <c r="G703" s="299">
        <v>19</v>
      </c>
      <c r="H703" s="299">
        <v>19</v>
      </c>
      <c r="I703" s="299">
        <v>8</v>
      </c>
      <c r="J703" s="299">
        <v>14</v>
      </c>
      <c r="K703" s="299">
        <v>8</v>
      </c>
      <c r="L703" s="299">
        <v>0.09</v>
      </c>
      <c r="M703" s="299">
        <v>2.15</v>
      </c>
      <c r="N703" s="299">
        <v>2.2400000000000002</v>
      </c>
      <c r="O703" s="299"/>
      <c r="P703" s="299" t="s">
        <v>493</v>
      </c>
      <c r="Q703" s="299">
        <v>1.2</v>
      </c>
      <c r="R703" s="299">
        <v>23.5</v>
      </c>
      <c r="S703" s="300">
        <v>94</v>
      </c>
      <c r="W703" s="309"/>
      <c r="X703" s="309"/>
      <c r="AB703" s="309"/>
      <c r="AC703" s="309"/>
      <c r="AE703" s="309"/>
      <c r="AF703" s="309"/>
      <c r="AG703" s="309"/>
      <c r="AH703" s="309"/>
      <c r="AI703" s="309"/>
      <c r="AJ703" s="309"/>
      <c r="AK703" s="309"/>
      <c r="AL703" s="309"/>
    </row>
    <row r="704" spans="2:38" ht="15" customHeight="1">
      <c r="B704" s="460"/>
      <c r="C704" s="458"/>
      <c r="D704" s="297" t="s">
        <v>495</v>
      </c>
      <c r="E704" s="298">
        <v>0</v>
      </c>
      <c r="F704" s="299">
        <v>1</v>
      </c>
      <c r="G704" s="299">
        <v>19</v>
      </c>
      <c r="H704" s="299">
        <v>20</v>
      </c>
      <c r="I704" s="299">
        <v>5</v>
      </c>
      <c r="J704" s="299">
        <v>19</v>
      </c>
      <c r="K704" s="299">
        <v>8</v>
      </c>
      <c r="L704" s="299">
        <v>0.08</v>
      </c>
      <c r="M704" s="299">
        <v>2.19</v>
      </c>
      <c r="N704" s="299">
        <v>2.27</v>
      </c>
      <c r="O704" s="299"/>
      <c r="P704" s="299" t="s">
        <v>493</v>
      </c>
      <c r="Q704" s="299">
        <v>1.9</v>
      </c>
      <c r="R704" s="299">
        <v>23.5</v>
      </c>
      <c r="S704" s="300">
        <v>95</v>
      </c>
      <c r="W704" s="309"/>
      <c r="X704" s="309"/>
      <c r="AB704" s="309"/>
      <c r="AC704" s="309"/>
      <c r="AE704" s="309"/>
      <c r="AF704" s="309"/>
      <c r="AG704" s="309"/>
      <c r="AH704" s="309"/>
      <c r="AI704" s="309"/>
      <c r="AJ704" s="309"/>
      <c r="AK704" s="309"/>
      <c r="AL704" s="309"/>
    </row>
    <row r="705" spans="2:52" ht="15" customHeight="1">
      <c r="B705" s="460"/>
      <c r="C705" s="458"/>
      <c r="D705" s="297" t="s">
        <v>497</v>
      </c>
      <c r="E705" s="298">
        <v>0</v>
      </c>
      <c r="F705" s="299">
        <v>0</v>
      </c>
      <c r="G705" s="299">
        <v>20</v>
      </c>
      <c r="H705" s="299">
        <v>20</v>
      </c>
      <c r="I705" s="299">
        <v>6</v>
      </c>
      <c r="J705" s="299">
        <v>14</v>
      </c>
      <c r="K705" s="299">
        <v>6</v>
      </c>
      <c r="L705" s="299">
        <v>0.08</v>
      </c>
      <c r="M705" s="299">
        <v>2.38</v>
      </c>
      <c r="N705" s="299">
        <v>2.46</v>
      </c>
      <c r="O705" s="299"/>
      <c r="P705" s="299" t="s">
        <v>506</v>
      </c>
      <c r="Q705" s="299">
        <v>0.8</v>
      </c>
      <c r="R705" s="299">
        <v>23</v>
      </c>
      <c r="S705" s="300">
        <v>95</v>
      </c>
      <c r="W705" s="309"/>
      <c r="X705" s="309"/>
      <c r="AB705" s="309"/>
      <c r="AC705" s="309"/>
      <c r="AE705" s="309"/>
      <c r="AF705" s="309"/>
      <c r="AG705" s="309"/>
      <c r="AH705" s="309"/>
      <c r="AI705" s="309"/>
      <c r="AJ705" s="309"/>
      <c r="AK705" s="309"/>
      <c r="AL705" s="309"/>
    </row>
    <row r="706" spans="2:52" ht="15" customHeight="1">
      <c r="B706" s="460"/>
      <c r="C706" s="458"/>
      <c r="D706" s="297" t="s">
        <v>500</v>
      </c>
      <c r="E706" s="298">
        <v>0</v>
      </c>
      <c r="F706" s="299">
        <v>1</v>
      </c>
      <c r="G706" s="299">
        <v>21</v>
      </c>
      <c r="H706" s="299">
        <v>22</v>
      </c>
      <c r="I706" s="299">
        <v>3</v>
      </c>
      <c r="J706" s="299">
        <v>15</v>
      </c>
      <c r="K706" s="299">
        <v>0</v>
      </c>
      <c r="L706" s="299">
        <v>0.09</v>
      </c>
      <c r="M706" s="299">
        <v>2.2999999999999998</v>
      </c>
      <c r="N706" s="299">
        <v>2.39</v>
      </c>
      <c r="O706" s="299"/>
      <c r="P706" s="299" t="s">
        <v>493</v>
      </c>
      <c r="Q706" s="299">
        <v>1.3</v>
      </c>
      <c r="R706" s="299">
        <v>22.7</v>
      </c>
      <c r="S706" s="300">
        <v>95</v>
      </c>
      <c r="W706" s="309"/>
      <c r="X706" s="309"/>
      <c r="AB706" s="309"/>
      <c r="AC706" s="309"/>
      <c r="AE706" s="309"/>
      <c r="AF706" s="309"/>
      <c r="AG706" s="309"/>
      <c r="AH706" s="309"/>
      <c r="AI706" s="309"/>
      <c r="AJ706" s="309"/>
      <c r="AK706" s="309"/>
      <c r="AL706" s="309"/>
    </row>
    <row r="707" spans="2:52" ht="15" customHeight="1">
      <c r="B707" s="460"/>
      <c r="C707" s="458"/>
      <c r="D707" s="297" t="s">
        <v>503</v>
      </c>
      <c r="E707" s="298">
        <v>0</v>
      </c>
      <c r="F707" s="299">
        <v>1</v>
      </c>
      <c r="G707" s="299">
        <v>23</v>
      </c>
      <c r="H707" s="299">
        <v>24</v>
      </c>
      <c r="I707" s="299">
        <v>5</v>
      </c>
      <c r="J707" s="299">
        <v>17</v>
      </c>
      <c r="K707" s="299">
        <v>10</v>
      </c>
      <c r="L707" s="299">
        <v>0.09</v>
      </c>
      <c r="M707" s="299">
        <v>2.66</v>
      </c>
      <c r="N707" s="299">
        <v>2.75</v>
      </c>
      <c r="O707" s="299"/>
      <c r="P707" s="299" t="s">
        <v>506</v>
      </c>
      <c r="Q707" s="299">
        <v>1.1000000000000001</v>
      </c>
      <c r="R707" s="299">
        <v>22.4</v>
      </c>
      <c r="S707" s="300">
        <v>95</v>
      </c>
      <c r="W707" s="309"/>
      <c r="X707" s="309"/>
      <c r="AB707" s="309"/>
      <c r="AC707" s="309"/>
      <c r="AE707" s="309"/>
      <c r="AF707" s="309"/>
      <c r="AG707" s="309"/>
      <c r="AH707" s="309"/>
      <c r="AI707" s="309"/>
      <c r="AJ707" s="309"/>
      <c r="AK707" s="309"/>
      <c r="AL707" s="309"/>
    </row>
    <row r="708" spans="2:52" ht="15" customHeight="1">
      <c r="B708" s="460"/>
      <c r="C708" s="458"/>
      <c r="D708" s="297" t="s">
        <v>505</v>
      </c>
      <c r="E708" s="298">
        <v>0</v>
      </c>
      <c r="F708" s="299">
        <v>1</v>
      </c>
      <c r="G708" s="299">
        <v>22</v>
      </c>
      <c r="H708" s="299">
        <v>23</v>
      </c>
      <c r="I708" s="299">
        <v>5</v>
      </c>
      <c r="J708" s="299">
        <v>21</v>
      </c>
      <c r="K708" s="299">
        <v>3</v>
      </c>
      <c r="L708" s="299">
        <v>0.1</v>
      </c>
      <c r="M708" s="299">
        <v>2.57</v>
      </c>
      <c r="N708" s="299">
        <v>2.67</v>
      </c>
      <c r="O708" s="299"/>
      <c r="P708" s="299" t="s">
        <v>506</v>
      </c>
      <c r="Q708" s="299">
        <v>0.9</v>
      </c>
      <c r="R708" s="299">
        <v>23.2</v>
      </c>
      <c r="S708" s="300">
        <v>90</v>
      </c>
      <c r="W708" s="309"/>
      <c r="X708" s="309"/>
      <c r="AB708" s="309"/>
      <c r="AC708" s="309"/>
      <c r="AE708" s="309"/>
      <c r="AF708" s="309"/>
      <c r="AG708" s="309"/>
      <c r="AH708" s="309"/>
      <c r="AI708" s="309"/>
      <c r="AJ708" s="309"/>
      <c r="AK708" s="309"/>
      <c r="AL708" s="309"/>
    </row>
    <row r="709" spans="2:52" ht="15" customHeight="1">
      <c r="B709" s="460"/>
      <c r="C709" s="458"/>
      <c r="D709" s="297" t="s">
        <v>508</v>
      </c>
      <c r="E709" s="298">
        <v>0</v>
      </c>
      <c r="F709" s="299">
        <v>2</v>
      </c>
      <c r="G709" s="299">
        <v>20</v>
      </c>
      <c r="H709" s="299">
        <v>22</v>
      </c>
      <c r="I709" s="299">
        <v>6</v>
      </c>
      <c r="J709" s="299">
        <v>27</v>
      </c>
      <c r="K709" s="299">
        <v>11</v>
      </c>
      <c r="L709" s="299">
        <v>0.09</v>
      </c>
      <c r="M709" s="299">
        <v>2.2200000000000002</v>
      </c>
      <c r="N709" s="299">
        <v>2.31</v>
      </c>
      <c r="O709" s="299"/>
      <c r="P709" s="299" t="s">
        <v>493</v>
      </c>
      <c r="Q709" s="299">
        <v>1.3</v>
      </c>
      <c r="R709" s="299">
        <v>24.6</v>
      </c>
      <c r="S709" s="300">
        <v>85</v>
      </c>
      <c r="W709" s="309"/>
      <c r="X709" s="309"/>
      <c r="AB709" s="309"/>
      <c r="AC709" s="309"/>
      <c r="AE709" s="309"/>
      <c r="AF709" s="309"/>
      <c r="AG709" s="309"/>
      <c r="AH709" s="309"/>
      <c r="AI709" s="309"/>
      <c r="AJ709" s="309"/>
      <c r="AK709" s="309"/>
      <c r="AL709" s="309"/>
    </row>
    <row r="710" spans="2:52" ht="15" customHeight="1">
      <c r="B710" s="460"/>
      <c r="C710" s="458"/>
      <c r="D710" s="297" t="s">
        <v>510</v>
      </c>
      <c r="E710" s="298">
        <v>0</v>
      </c>
      <c r="F710" s="299">
        <v>3</v>
      </c>
      <c r="G710" s="299">
        <v>21</v>
      </c>
      <c r="H710" s="299">
        <v>24</v>
      </c>
      <c r="I710" s="299">
        <v>9</v>
      </c>
      <c r="J710" s="299">
        <v>37</v>
      </c>
      <c r="K710" s="299">
        <v>20</v>
      </c>
      <c r="L710" s="299">
        <v>0.09</v>
      </c>
      <c r="M710" s="299">
        <v>2.1</v>
      </c>
      <c r="N710" s="299">
        <v>2.19</v>
      </c>
      <c r="O710" s="299"/>
      <c r="P710" s="299" t="s">
        <v>506</v>
      </c>
      <c r="Q710" s="299">
        <v>2.2999999999999998</v>
      </c>
      <c r="R710" s="299">
        <v>24.8</v>
      </c>
      <c r="S710" s="300">
        <v>77</v>
      </c>
      <c r="W710" s="309"/>
      <c r="X710" s="309"/>
      <c r="AB710" s="309"/>
      <c r="AC710" s="309"/>
      <c r="AE710" s="309"/>
      <c r="AF710" s="309"/>
      <c r="AG710" s="309"/>
      <c r="AH710" s="309"/>
      <c r="AI710" s="309"/>
      <c r="AJ710" s="309"/>
      <c r="AK710" s="309"/>
      <c r="AL710" s="309"/>
    </row>
    <row r="711" spans="2:52" ht="15" customHeight="1">
      <c r="B711" s="460"/>
      <c r="C711" s="458"/>
      <c r="D711" s="297" t="s">
        <v>511</v>
      </c>
      <c r="E711" s="298">
        <v>0</v>
      </c>
      <c r="F711" s="299">
        <v>2</v>
      </c>
      <c r="G711" s="299">
        <v>21</v>
      </c>
      <c r="H711" s="299">
        <v>23</v>
      </c>
      <c r="I711" s="299">
        <v>15</v>
      </c>
      <c r="J711" s="299">
        <v>35</v>
      </c>
      <c r="K711" s="299">
        <v>11</v>
      </c>
      <c r="L711" s="299">
        <v>0.1</v>
      </c>
      <c r="M711" s="299">
        <v>2.0299999999999998</v>
      </c>
      <c r="N711" s="299">
        <v>2.13</v>
      </c>
      <c r="O711" s="299"/>
      <c r="P711" s="299" t="s">
        <v>534</v>
      </c>
      <c r="Q711" s="299">
        <v>0.9</v>
      </c>
      <c r="R711" s="299">
        <v>26.3</v>
      </c>
      <c r="S711" s="300">
        <v>71</v>
      </c>
      <c r="W711" s="309"/>
      <c r="X711" s="309"/>
      <c r="AB711" s="309"/>
      <c r="AC711" s="309"/>
      <c r="AE711" s="309"/>
      <c r="AF711" s="309"/>
      <c r="AG711" s="309"/>
      <c r="AH711" s="309"/>
      <c r="AI711" s="309"/>
      <c r="AJ711" s="309"/>
      <c r="AK711" s="309"/>
      <c r="AL711" s="309"/>
    </row>
    <row r="712" spans="2:52" ht="15" customHeight="1" thickBot="1">
      <c r="B712" s="460"/>
      <c r="C712" s="458"/>
      <c r="D712" s="310" t="s">
        <v>512</v>
      </c>
      <c r="E712" s="311">
        <v>0</v>
      </c>
      <c r="F712" s="304">
        <v>2</v>
      </c>
      <c r="G712" s="304">
        <v>21</v>
      </c>
      <c r="H712" s="304">
        <v>23</v>
      </c>
      <c r="I712" s="304">
        <v>23</v>
      </c>
      <c r="J712" s="304">
        <v>27</v>
      </c>
      <c r="K712" s="304">
        <v>14</v>
      </c>
      <c r="L712" s="304">
        <v>0.1</v>
      </c>
      <c r="M712" s="304">
        <v>1.96</v>
      </c>
      <c r="N712" s="304">
        <v>2.06</v>
      </c>
      <c r="O712" s="304"/>
      <c r="P712" s="304" t="s">
        <v>535</v>
      </c>
      <c r="Q712" s="304">
        <v>1.4</v>
      </c>
      <c r="R712" s="304">
        <v>28.6</v>
      </c>
      <c r="S712" s="305">
        <v>66</v>
      </c>
      <c r="W712" s="309"/>
      <c r="X712" s="309"/>
      <c r="AB712" s="309"/>
      <c r="AC712" s="309"/>
      <c r="AE712" s="309"/>
      <c r="AF712" s="309"/>
      <c r="AG712" s="309"/>
      <c r="AH712" s="309"/>
      <c r="AI712" s="309"/>
      <c r="AJ712" s="309"/>
      <c r="AK712" s="309"/>
      <c r="AL712" s="309"/>
    </row>
    <row r="713" spans="2:52" ht="15" customHeight="1">
      <c r="B713" s="455"/>
      <c r="C713" s="458"/>
      <c r="D713" s="293" t="s">
        <v>514</v>
      </c>
      <c r="E713" s="294">
        <v>0</v>
      </c>
      <c r="F713" s="295">
        <v>1</v>
      </c>
      <c r="G713" s="295">
        <v>19</v>
      </c>
      <c r="H713" s="295">
        <v>20</v>
      </c>
      <c r="I713" s="295">
        <v>29</v>
      </c>
      <c r="J713" s="295">
        <v>12</v>
      </c>
      <c r="K713" s="295">
        <v>7</v>
      </c>
      <c r="L713" s="295">
        <v>0.09</v>
      </c>
      <c r="M713" s="295">
        <v>1.87</v>
      </c>
      <c r="N713" s="295">
        <v>1.96</v>
      </c>
      <c r="O713" s="295"/>
      <c r="P713" s="295" t="s">
        <v>515</v>
      </c>
      <c r="Q713" s="295">
        <v>2.2999999999999998</v>
      </c>
      <c r="R713" s="295">
        <v>30.7</v>
      </c>
      <c r="S713" s="296">
        <v>64</v>
      </c>
      <c r="W713" s="309"/>
      <c r="X713" s="309"/>
      <c r="AB713" s="309"/>
      <c r="AC713" s="309"/>
      <c r="AD713" s="309"/>
      <c r="AE713" s="309"/>
      <c r="AF713" s="309"/>
      <c r="AG713" s="309"/>
      <c r="AH713" s="309"/>
      <c r="AI713" s="309"/>
      <c r="AJ713" s="309"/>
      <c r="AK713" s="309"/>
      <c r="AL713" s="309"/>
      <c r="AM713" s="309"/>
      <c r="AN713" s="309"/>
      <c r="AO713" s="309"/>
      <c r="AP713" s="309"/>
      <c r="AQ713" s="309"/>
      <c r="AR713" s="309"/>
      <c r="AS713" s="309"/>
      <c r="AT713" s="309"/>
      <c r="AU713" s="309"/>
      <c r="AV713" s="309"/>
      <c r="AW713" s="309"/>
      <c r="AX713" s="309"/>
      <c r="AY713" s="309"/>
      <c r="AZ713" s="309"/>
    </row>
    <row r="714" spans="2:52" ht="15" customHeight="1">
      <c r="B714" s="455"/>
      <c r="C714" s="458"/>
      <c r="D714" s="297" t="s">
        <v>516</v>
      </c>
      <c r="E714" s="298">
        <v>0</v>
      </c>
      <c r="F714" s="299">
        <v>1</v>
      </c>
      <c r="G714" s="299">
        <v>21</v>
      </c>
      <c r="H714" s="299">
        <v>22</v>
      </c>
      <c r="I714" s="299">
        <v>38</v>
      </c>
      <c r="J714" s="299">
        <v>17</v>
      </c>
      <c r="K714" s="299">
        <v>12</v>
      </c>
      <c r="L714" s="299">
        <v>0.09</v>
      </c>
      <c r="M714" s="299">
        <v>1.85</v>
      </c>
      <c r="N714" s="299">
        <v>1.94</v>
      </c>
      <c r="O714" s="299"/>
      <c r="P714" s="299" t="s">
        <v>515</v>
      </c>
      <c r="Q714" s="299">
        <v>2.6</v>
      </c>
      <c r="R714" s="299">
        <v>32</v>
      </c>
      <c r="S714" s="300">
        <v>55</v>
      </c>
      <c r="W714" s="309"/>
      <c r="X714" s="309"/>
      <c r="AB714" s="309"/>
      <c r="AC714" s="309"/>
      <c r="AD714" s="309"/>
      <c r="AE714" s="309"/>
      <c r="AF714" s="309"/>
      <c r="AG714" s="309"/>
      <c r="AH714" s="309"/>
      <c r="AI714" s="309"/>
      <c r="AJ714" s="309"/>
      <c r="AK714" s="309"/>
      <c r="AL714" s="309"/>
      <c r="AM714" s="309"/>
      <c r="AN714" s="309"/>
      <c r="AO714" s="309"/>
      <c r="AP714" s="309"/>
      <c r="AQ714" s="309"/>
      <c r="AR714" s="309"/>
      <c r="AS714" s="309"/>
      <c r="AT714" s="309"/>
      <c r="AU714" s="309"/>
      <c r="AV714" s="309"/>
      <c r="AW714" s="309"/>
      <c r="AX714" s="309"/>
      <c r="AY714" s="309"/>
      <c r="AZ714" s="309"/>
    </row>
    <row r="715" spans="2:52" ht="15" customHeight="1">
      <c r="B715" s="455"/>
      <c r="C715" s="458"/>
      <c r="D715" s="297" t="s">
        <v>517</v>
      </c>
      <c r="E715" s="298">
        <v>0</v>
      </c>
      <c r="F715" s="299">
        <v>1</v>
      </c>
      <c r="G715" s="299">
        <v>18</v>
      </c>
      <c r="H715" s="299">
        <v>19</v>
      </c>
      <c r="I715" s="299">
        <v>52</v>
      </c>
      <c r="J715" s="299">
        <v>21</v>
      </c>
      <c r="K715" s="299">
        <v>13</v>
      </c>
      <c r="L715" s="299">
        <v>0.1</v>
      </c>
      <c r="M715" s="299">
        <v>1.89</v>
      </c>
      <c r="N715" s="299">
        <v>1.99</v>
      </c>
      <c r="O715" s="299"/>
      <c r="P715" s="299" t="s">
        <v>538</v>
      </c>
      <c r="Q715" s="299">
        <v>1.7</v>
      </c>
      <c r="R715" s="299">
        <v>32.5</v>
      </c>
      <c r="S715" s="300">
        <v>52</v>
      </c>
      <c r="W715" s="309"/>
      <c r="X715" s="309"/>
      <c r="AB715" s="309"/>
      <c r="AC715" s="309"/>
      <c r="AD715" s="309"/>
      <c r="AE715" s="309"/>
      <c r="AF715" s="309"/>
      <c r="AG715" s="309"/>
      <c r="AH715" s="309"/>
      <c r="AI715" s="309"/>
      <c r="AJ715" s="309"/>
      <c r="AK715" s="309"/>
      <c r="AL715" s="309"/>
      <c r="AM715" s="309"/>
      <c r="AN715" s="309"/>
      <c r="AO715" s="309"/>
      <c r="AP715" s="309"/>
      <c r="AQ715" s="309"/>
      <c r="AR715" s="309"/>
      <c r="AS715" s="309"/>
      <c r="AT715" s="309"/>
      <c r="AU715" s="309"/>
      <c r="AV715" s="309"/>
      <c r="AW715" s="309"/>
      <c r="AX715" s="309"/>
      <c r="AY715" s="309"/>
      <c r="AZ715" s="309"/>
    </row>
    <row r="716" spans="2:52" ht="15" customHeight="1">
      <c r="B716" s="455"/>
      <c r="C716" s="458"/>
      <c r="D716" s="297" t="s">
        <v>519</v>
      </c>
      <c r="E716" s="298">
        <v>0</v>
      </c>
      <c r="F716" s="299">
        <v>1</v>
      </c>
      <c r="G716" s="299">
        <v>18</v>
      </c>
      <c r="H716" s="299">
        <v>19</v>
      </c>
      <c r="I716" s="299">
        <v>56</v>
      </c>
      <c r="J716" s="299">
        <v>21</v>
      </c>
      <c r="K716" s="299">
        <v>18</v>
      </c>
      <c r="L716" s="299">
        <v>0.11</v>
      </c>
      <c r="M716" s="299">
        <v>1.88</v>
      </c>
      <c r="N716" s="299">
        <v>1.99</v>
      </c>
      <c r="O716" s="299"/>
      <c r="P716" s="299" t="s">
        <v>538</v>
      </c>
      <c r="Q716" s="299">
        <v>2.8</v>
      </c>
      <c r="R716" s="299">
        <v>31.5</v>
      </c>
      <c r="S716" s="300">
        <v>51</v>
      </c>
      <c r="W716" s="309"/>
      <c r="X716" s="309"/>
      <c r="AB716" s="309"/>
      <c r="AC716" s="309"/>
      <c r="AD716" s="309"/>
      <c r="AE716" s="309"/>
      <c r="AF716" s="309"/>
      <c r="AG716" s="309"/>
      <c r="AH716" s="309"/>
      <c r="AI716" s="309"/>
      <c r="AJ716" s="309"/>
      <c r="AK716" s="309"/>
      <c r="AL716" s="309"/>
      <c r="AM716" s="309"/>
      <c r="AN716" s="309"/>
      <c r="AO716" s="309"/>
      <c r="AP716" s="309"/>
      <c r="AQ716" s="309"/>
      <c r="AR716" s="309"/>
      <c r="AS716" s="309"/>
      <c r="AT716" s="309"/>
      <c r="AU716" s="309"/>
      <c r="AV716" s="309"/>
      <c r="AW716" s="309"/>
      <c r="AX716" s="309"/>
      <c r="AY716" s="309"/>
      <c r="AZ716" s="309"/>
    </row>
    <row r="717" spans="2:52" ht="15" customHeight="1">
      <c r="B717" s="455"/>
      <c r="C717" s="458"/>
      <c r="D717" s="297" t="s">
        <v>520</v>
      </c>
      <c r="E717" s="298">
        <v>0</v>
      </c>
      <c r="F717" s="299">
        <v>1</v>
      </c>
      <c r="G717" s="299">
        <v>19</v>
      </c>
      <c r="H717" s="299">
        <v>20</v>
      </c>
      <c r="I717" s="299">
        <v>57</v>
      </c>
      <c r="J717" s="299">
        <v>20</v>
      </c>
      <c r="K717" s="299">
        <v>13</v>
      </c>
      <c r="L717" s="299">
        <v>0.11</v>
      </c>
      <c r="M717" s="299">
        <v>1.87</v>
      </c>
      <c r="N717" s="299">
        <v>1.98</v>
      </c>
      <c r="O717" s="299"/>
      <c r="P717" s="299" t="s">
        <v>538</v>
      </c>
      <c r="Q717" s="299">
        <v>3.2</v>
      </c>
      <c r="R717" s="299">
        <v>31.6</v>
      </c>
      <c r="S717" s="300">
        <v>52</v>
      </c>
      <c r="W717" s="309"/>
      <c r="X717" s="309"/>
      <c r="AB717" s="309"/>
      <c r="AC717" s="309"/>
      <c r="AD717" s="309"/>
      <c r="AE717" s="309"/>
      <c r="AF717" s="309"/>
      <c r="AG717" s="309"/>
      <c r="AH717" s="309"/>
      <c r="AI717" s="309"/>
      <c r="AJ717" s="309"/>
      <c r="AK717" s="309"/>
      <c r="AL717" s="309"/>
      <c r="AM717" s="309"/>
      <c r="AN717" s="309"/>
      <c r="AO717" s="309"/>
      <c r="AP717" s="309"/>
      <c r="AQ717" s="309"/>
      <c r="AR717" s="309"/>
      <c r="AS717" s="309"/>
      <c r="AT717" s="309"/>
      <c r="AU717" s="309"/>
      <c r="AV717" s="309"/>
      <c r="AW717" s="309"/>
      <c r="AX717" s="309"/>
      <c r="AY717" s="309"/>
      <c r="AZ717" s="309"/>
    </row>
    <row r="718" spans="2:52" ht="15" customHeight="1">
      <c r="B718" s="455"/>
      <c r="C718" s="458"/>
      <c r="D718" s="297" t="s">
        <v>521</v>
      </c>
      <c r="E718" s="298">
        <v>0</v>
      </c>
      <c r="F718" s="299">
        <v>1</v>
      </c>
      <c r="G718" s="299">
        <v>18</v>
      </c>
      <c r="H718" s="299">
        <v>19</v>
      </c>
      <c r="I718" s="299">
        <v>62</v>
      </c>
      <c r="J718" s="299">
        <v>27</v>
      </c>
      <c r="K718" s="299">
        <v>16</v>
      </c>
      <c r="L718" s="299">
        <v>0.09</v>
      </c>
      <c r="M718" s="299">
        <v>1.86</v>
      </c>
      <c r="N718" s="299">
        <v>1.95</v>
      </c>
      <c r="O718" s="299"/>
      <c r="P718" s="299" t="s">
        <v>538</v>
      </c>
      <c r="Q718" s="299">
        <v>2.9</v>
      </c>
      <c r="R718" s="299">
        <v>32.200000000000003</v>
      </c>
      <c r="S718" s="300">
        <v>57</v>
      </c>
      <c r="W718" s="309"/>
      <c r="X718" s="309"/>
      <c r="AB718" s="309"/>
      <c r="AC718" s="309"/>
      <c r="AD718" s="309"/>
      <c r="AE718" s="309"/>
      <c r="AF718" s="309"/>
      <c r="AG718" s="309"/>
      <c r="AH718" s="309"/>
      <c r="AI718" s="309"/>
      <c r="AJ718" s="309"/>
      <c r="AK718" s="309"/>
      <c r="AL718" s="309"/>
      <c r="AM718" s="309"/>
      <c r="AN718" s="309"/>
      <c r="AO718" s="309"/>
      <c r="AP718" s="309"/>
      <c r="AQ718" s="309"/>
      <c r="AR718" s="309"/>
      <c r="AS718" s="309"/>
      <c r="AT718" s="309"/>
      <c r="AU718" s="309"/>
      <c r="AV718" s="309"/>
      <c r="AW718" s="309"/>
      <c r="AX718" s="309"/>
      <c r="AY718" s="309"/>
      <c r="AZ718" s="309"/>
    </row>
    <row r="719" spans="2:52" ht="15" customHeight="1">
      <c r="B719" s="455"/>
      <c r="C719" s="458"/>
      <c r="D719" s="297" t="s">
        <v>522</v>
      </c>
      <c r="E719" s="298">
        <v>1</v>
      </c>
      <c r="F719" s="299">
        <v>0</v>
      </c>
      <c r="G719" s="299">
        <v>17</v>
      </c>
      <c r="H719" s="299">
        <v>17</v>
      </c>
      <c r="I719" s="299">
        <v>59</v>
      </c>
      <c r="J719" s="299">
        <v>41</v>
      </c>
      <c r="K719" s="299">
        <v>19</v>
      </c>
      <c r="L719" s="299">
        <v>0.1</v>
      </c>
      <c r="M719" s="299">
        <v>1.86</v>
      </c>
      <c r="N719" s="299">
        <v>1.96</v>
      </c>
      <c r="O719" s="299"/>
      <c r="P719" s="299" t="s">
        <v>538</v>
      </c>
      <c r="Q719" s="299">
        <v>2.7</v>
      </c>
      <c r="R719" s="299">
        <v>30.4</v>
      </c>
      <c r="S719" s="300">
        <v>64</v>
      </c>
      <c r="W719" s="309"/>
      <c r="X719" s="309"/>
      <c r="AB719" s="309"/>
      <c r="AC719" s="309"/>
      <c r="AD719" s="309"/>
      <c r="AE719" s="309"/>
      <c r="AF719" s="309"/>
      <c r="AG719" s="309"/>
      <c r="AH719" s="309"/>
      <c r="AI719" s="309"/>
      <c r="AJ719" s="309"/>
      <c r="AK719" s="309"/>
      <c r="AL719" s="309"/>
      <c r="AM719" s="309"/>
      <c r="AN719" s="309"/>
      <c r="AO719" s="309"/>
      <c r="AP719" s="309"/>
      <c r="AQ719" s="309"/>
      <c r="AR719" s="309"/>
      <c r="AS719" s="309"/>
      <c r="AT719" s="309"/>
      <c r="AU719" s="309"/>
      <c r="AV719" s="309"/>
      <c r="AW719" s="309"/>
      <c r="AX719" s="309"/>
      <c r="AY719" s="309"/>
      <c r="AZ719" s="309"/>
    </row>
    <row r="720" spans="2:52" ht="15" customHeight="1">
      <c r="B720" s="455"/>
      <c r="C720" s="458"/>
      <c r="D720" s="297" t="s">
        <v>523</v>
      </c>
      <c r="E720" s="298">
        <v>0</v>
      </c>
      <c r="F720" s="299">
        <v>0</v>
      </c>
      <c r="G720" s="299">
        <v>13</v>
      </c>
      <c r="H720" s="299">
        <v>13</v>
      </c>
      <c r="I720" s="299">
        <v>48</v>
      </c>
      <c r="J720" s="299">
        <v>35</v>
      </c>
      <c r="K720" s="299">
        <v>15</v>
      </c>
      <c r="L720" s="299">
        <v>0.09</v>
      </c>
      <c r="M720" s="299">
        <v>1.88</v>
      </c>
      <c r="N720" s="299">
        <v>1.97</v>
      </c>
      <c r="O720" s="299"/>
      <c r="P720" s="299" t="s">
        <v>518</v>
      </c>
      <c r="Q720" s="299">
        <v>2.2000000000000002</v>
      </c>
      <c r="R720" s="299">
        <v>29.9</v>
      </c>
      <c r="S720" s="300">
        <v>68</v>
      </c>
      <c r="W720" s="309"/>
      <c r="X720" s="309"/>
      <c r="AB720" s="309"/>
      <c r="AC720" s="309"/>
      <c r="AD720" s="309"/>
      <c r="AE720" s="309"/>
      <c r="AF720" s="309"/>
      <c r="AG720" s="309"/>
      <c r="AH720" s="309"/>
      <c r="AI720" s="309"/>
      <c r="AJ720" s="309"/>
      <c r="AK720" s="309"/>
      <c r="AL720" s="309"/>
      <c r="AM720" s="309"/>
      <c r="AN720" s="309"/>
      <c r="AO720" s="309"/>
      <c r="AP720" s="309"/>
      <c r="AQ720" s="309"/>
      <c r="AR720" s="309"/>
      <c r="AS720" s="309"/>
      <c r="AT720" s="309"/>
      <c r="AU720" s="309"/>
      <c r="AV720" s="309"/>
      <c r="AW720" s="309"/>
      <c r="AX720" s="309"/>
      <c r="AY720" s="309"/>
      <c r="AZ720" s="309"/>
    </row>
    <row r="721" spans="2:52" ht="15" customHeight="1">
      <c r="B721" s="455"/>
      <c r="C721" s="458"/>
      <c r="D721" s="297" t="s">
        <v>524</v>
      </c>
      <c r="E721" s="298">
        <v>0</v>
      </c>
      <c r="F721" s="299">
        <v>0</v>
      </c>
      <c r="G721" s="299">
        <v>14</v>
      </c>
      <c r="H721" s="299">
        <v>14</v>
      </c>
      <c r="I721" s="299">
        <v>33</v>
      </c>
      <c r="J721" s="299">
        <v>29</v>
      </c>
      <c r="K721" s="299">
        <v>13</v>
      </c>
      <c r="L721" s="299">
        <v>0.09</v>
      </c>
      <c r="M721" s="299">
        <v>1.89</v>
      </c>
      <c r="N721" s="299">
        <v>1.98</v>
      </c>
      <c r="O721" s="299"/>
      <c r="P721" s="299" t="s">
        <v>538</v>
      </c>
      <c r="Q721" s="299">
        <v>2.2999999999999998</v>
      </c>
      <c r="R721" s="299">
        <v>28.7</v>
      </c>
      <c r="S721" s="300">
        <v>78</v>
      </c>
      <c r="W721" s="309"/>
      <c r="X721" s="309"/>
      <c r="AB721" s="309"/>
      <c r="AC721" s="309"/>
      <c r="AD721" s="309"/>
      <c r="AE721" s="309"/>
      <c r="AF721" s="309"/>
      <c r="AG721" s="309"/>
      <c r="AH721" s="309"/>
      <c r="AI721" s="309"/>
      <c r="AJ721" s="309"/>
      <c r="AK721" s="309"/>
      <c r="AL721" s="309"/>
      <c r="AM721" s="309"/>
      <c r="AN721" s="309"/>
      <c r="AO721" s="309"/>
      <c r="AP721" s="309"/>
      <c r="AQ721" s="309"/>
      <c r="AR721" s="309"/>
      <c r="AS721" s="309"/>
      <c r="AT721" s="309"/>
      <c r="AU721" s="309"/>
      <c r="AV721" s="309"/>
      <c r="AW721" s="309"/>
      <c r="AX721" s="309"/>
      <c r="AY721" s="309"/>
      <c r="AZ721" s="309"/>
    </row>
    <row r="722" spans="2:52" ht="15" customHeight="1">
      <c r="B722" s="455"/>
      <c r="C722" s="458"/>
      <c r="D722" s="297" t="s">
        <v>525</v>
      </c>
      <c r="E722" s="298">
        <v>0</v>
      </c>
      <c r="F722" s="299">
        <v>0</v>
      </c>
      <c r="G722" s="299">
        <v>15</v>
      </c>
      <c r="H722" s="299">
        <v>15</v>
      </c>
      <c r="I722" s="299">
        <v>21</v>
      </c>
      <c r="J722" s="299">
        <v>22</v>
      </c>
      <c r="K722" s="299">
        <v>13</v>
      </c>
      <c r="L722" s="299">
        <v>0.09</v>
      </c>
      <c r="M722" s="299">
        <v>1.9</v>
      </c>
      <c r="N722" s="299">
        <v>1.99</v>
      </c>
      <c r="O722" s="299"/>
      <c r="P722" s="299" t="s">
        <v>538</v>
      </c>
      <c r="Q722" s="299">
        <v>1.3</v>
      </c>
      <c r="R722" s="299">
        <v>27.6</v>
      </c>
      <c r="S722" s="300">
        <v>79</v>
      </c>
      <c r="W722" s="309"/>
      <c r="X722" s="309"/>
      <c r="AB722" s="309"/>
      <c r="AC722" s="309"/>
      <c r="AD722" s="309"/>
      <c r="AE722" s="309"/>
      <c r="AF722" s="309"/>
      <c r="AG722" s="309"/>
      <c r="AH722" s="309"/>
      <c r="AI722" s="309"/>
      <c r="AJ722" s="309"/>
      <c r="AK722" s="309"/>
      <c r="AL722" s="309"/>
      <c r="AM722" s="309"/>
      <c r="AN722" s="309"/>
      <c r="AO722" s="309"/>
      <c r="AP722" s="309"/>
      <c r="AQ722" s="309"/>
      <c r="AR722" s="309"/>
      <c r="AS722" s="309"/>
      <c r="AT722" s="309"/>
      <c r="AU722" s="309"/>
      <c r="AV722" s="309"/>
      <c r="AW722" s="309"/>
      <c r="AX722" s="309"/>
      <c r="AY722" s="309"/>
      <c r="AZ722" s="309"/>
    </row>
    <row r="723" spans="2:52" ht="15" customHeight="1">
      <c r="B723" s="455"/>
      <c r="C723" s="458"/>
      <c r="D723" s="297" t="s">
        <v>526</v>
      </c>
      <c r="E723" s="298">
        <v>0</v>
      </c>
      <c r="F723" s="299">
        <v>0</v>
      </c>
      <c r="G723" s="299">
        <v>13</v>
      </c>
      <c r="H723" s="299">
        <v>13</v>
      </c>
      <c r="I723" s="299">
        <v>18</v>
      </c>
      <c r="J723" s="299">
        <v>24</v>
      </c>
      <c r="K723" s="299">
        <v>11</v>
      </c>
      <c r="L723" s="299">
        <v>0.09</v>
      </c>
      <c r="M723" s="299">
        <v>1.9</v>
      </c>
      <c r="N723" s="299">
        <v>1.99</v>
      </c>
      <c r="O723" s="299"/>
      <c r="P723" s="299" t="s">
        <v>515</v>
      </c>
      <c r="Q723" s="299">
        <v>0.4</v>
      </c>
      <c r="R723" s="299">
        <v>27</v>
      </c>
      <c r="S723" s="300">
        <v>83</v>
      </c>
      <c r="W723" s="309"/>
      <c r="X723" s="309"/>
      <c r="AB723" s="309"/>
      <c r="AC723" s="309"/>
      <c r="AD723" s="309"/>
      <c r="AE723" s="309"/>
      <c r="AF723" s="309"/>
      <c r="AG723" s="309"/>
      <c r="AH723" s="309"/>
      <c r="AI723" s="309"/>
      <c r="AJ723" s="309"/>
      <c r="AK723" s="309"/>
      <c r="AL723" s="309"/>
      <c r="AM723" s="309"/>
      <c r="AN723" s="309"/>
      <c r="AO723" s="309"/>
      <c r="AP723" s="309"/>
      <c r="AQ723" s="309"/>
      <c r="AR723" s="309"/>
      <c r="AS723" s="309"/>
      <c r="AT723" s="309"/>
      <c r="AU723" s="309"/>
      <c r="AV723" s="309"/>
      <c r="AW723" s="309"/>
      <c r="AX723" s="309"/>
      <c r="AY723" s="309"/>
      <c r="AZ723" s="309"/>
    </row>
    <row r="724" spans="2:52" ht="15" customHeight="1">
      <c r="B724" s="455"/>
      <c r="C724" s="458"/>
      <c r="D724" s="297" t="s">
        <v>527</v>
      </c>
      <c r="E724" s="298">
        <v>0</v>
      </c>
      <c r="F724" s="299">
        <v>0</v>
      </c>
      <c r="G724" s="299">
        <v>14</v>
      </c>
      <c r="H724" s="299">
        <v>14</v>
      </c>
      <c r="I724" s="299">
        <v>15</v>
      </c>
      <c r="J724" s="299">
        <v>17</v>
      </c>
      <c r="K724" s="299">
        <v>12</v>
      </c>
      <c r="L724" s="299">
        <v>0.1</v>
      </c>
      <c r="M724" s="299">
        <v>2.06</v>
      </c>
      <c r="N724" s="299">
        <v>2.16</v>
      </c>
      <c r="O724" s="299"/>
      <c r="P724" s="299" t="s">
        <v>265</v>
      </c>
      <c r="Q724" s="299">
        <v>0.9</v>
      </c>
      <c r="R724" s="299">
        <v>26.1</v>
      </c>
      <c r="S724" s="300">
        <v>86</v>
      </c>
      <c r="W724" s="309"/>
      <c r="X724" s="309"/>
      <c r="AB724" s="309"/>
      <c r="AC724" s="309"/>
      <c r="AD724" s="309"/>
      <c r="AE724" s="309"/>
      <c r="AF724" s="309"/>
      <c r="AG724" s="309"/>
      <c r="AH724" s="309"/>
      <c r="AI724" s="309"/>
      <c r="AJ724" s="309"/>
      <c r="AK724" s="309"/>
      <c r="AL724" s="309"/>
      <c r="AM724" s="309"/>
      <c r="AN724" s="309"/>
      <c r="AO724" s="309"/>
      <c r="AP724" s="309"/>
      <c r="AQ724" s="309"/>
      <c r="AR724" s="309"/>
      <c r="AS724" s="309"/>
      <c r="AT724" s="309"/>
      <c r="AU724" s="309"/>
      <c r="AV724" s="309"/>
      <c r="AW724" s="309"/>
      <c r="AX724" s="309"/>
      <c r="AY724" s="309"/>
      <c r="AZ724" s="309"/>
    </row>
    <row r="725" spans="2:52" ht="15" customHeight="1">
      <c r="B725" s="455"/>
      <c r="C725" s="458"/>
      <c r="D725" s="297" t="s">
        <v>528</v>
      </c>
      <c r="E725" s="298">
        <v>0</v>
      </c>
      <c r="F725" s="299">
        <v>0</v>
      </c>
      <c r="G725" s="299">
        <v>15</v>
      </c>
      <c r="H725" s="299">
        <v>15</v>
      </c>
      <c r="I725" s="299">
        <v>18</v>
      </c>
      <c r="J725" s="299">
        <v>29</v>
      </c>
      <c r="K725" s="299">
        <v>8</v>
      </c>
      <c r="L725" s="299">
        <v>0.1</v>
      </c>
      <c r="M725" s="299">
        <v>2.08</v>
      </c>
      <c r="N725" s="299">
        <v>2.1800000000000002</v>
      </c>
      <c r="O725" s="299"/>
      <c r="P725" s="299" t="s">
        <v>539</v>
      </c>
      <c r="Q725" s="299">
        <v>1.3</v>
      </c>
      <c r="R725" s="299">
        <v>25.8</v>
      </c>
      <c r="S725" s="300">
        <v>86</v>
      </c>
      <c r="W725" s="309"/>
      <c r="X725" s="309"/>
      <c r="AB725" s="309"/>
      <c r="AC725" s="309"/>
      <c r="AD725" s="309"/>
      <c r="AE725" s="309"/>
      <c r="AF725" s="309"/>
      <c r="AG725" s="309"/>
      <c r="AH725" s="309"/>
      <c r="AI725" s="309"/>
      <c r="AJ725" s="309"/>
      <c r="AK725" s="309"/>
      <c r="AL725" s="309"/>
      <c r="AM725" s="309"/>
      <c r="AN725" s="309"/>
      <c r="AO725" s="309"/>
      <c r="AP725" s="309"/>
      <c r="AQ725" s="309"/>
      <c r="AR725" s="309"/>
      <c r="AS725" s="309"/>
      <c r="AT725" s="309"/>
      <c r="AU725" s="309"/>
      <c r="AV725" s="309"/>
      <c r="AW725" s="309"/>
      <c r="AX725" s="309"/>
      <c r="AY725" s="309"/>
      <c r="AZ725" s="309"/>
    </row>
    <row r="726" spans="2:52" ht="15" customHeight="1">
      <c r="B726" s="455"/>
      <c r="C726" s="459"/>
      <c r="D726" s="312" t="s">
        <v>529</v>
      </c>
      <c r="E726" s="313">
        <v>0</v>
      </c>
      <c r="F726" s="314">
        <v>0</v>
      </c>
      <c r="G726" s="314">
        <v>16</v>
      </c>
      <c r="H726" s="314">
        <v>16</v>
      </c>
      <c r="I726" s="314">
        <v>19</v>
      </c>
      <c r="J726" s="314">
        <v>32</v>
      </c>
      <c r="K726" s="314">
        <v>15</v>
      </c>
      <c r="L726" s="314">
        <v>0.1</v>
      </c>
      <c r="M726" s="314">
        <v>2.2200000000000002</v>
      </c>
      <c r="N726" s="314">
        <v>2.3199999999999998</v>
      </c>
      <c r="O726" s="314"/>
      <c r="P726" s="314" t="s">
        <v>506</v>
      </c>
      <c r="Q726" s="314">
        <v>0.9</v>
      </c>
      <c r="R726" s="314">
        <v>25</v>
      </c>
      <c r="S726" s="315">
        <v>88</v>
      </c>
      <c r="W726" s="309"/>
      <c r="X726" s="309"/>
      <c r="AB726" s="309"/>
      <c r="AC726" s="309"/>
      <c r="AD726" s="309"/>
      <c r="AE726" s="309"/>
      <c r="AF726" s="309"/>
      <c r="AG726" s="309"/>
      <c r="AH726" s="309"/>
      <c r="AI726" s="309"/>
      <c r="AJ726" s="309"/>
      <c r="AK726" s="309"/>
      <c r="AL726" s="309"/>
      <c r="AM726" s="309"/>
      <c r="AN726" s="309"/>
      <c r="AO726" s="309"/>
      <c r="AP726" s="309"/>
      <c r="AQ726" s="309"/>
      <c r="AR726" s="309"/>
      <c r="AS726" s="309"/>
      <c r="AT726" s="309"/>
      <c r="AU726" s="309"/>
      <c r="AV726" s="309"/>
      <c r="AW726" s="309"/>
      <c r="AX726" s="309"/>
      <c r="AY726" s="309"/>
      <c r="AZ726" s="309"/>
    </row>
    <row r="727" spans="2:52" ht="15" customHeight="1">
      <c r="B727" s="461"/>
      <c r="C727" s="457">
        <v>42663</v>
      </c>
      <c r="D727" s="293" t="s">
        <v>492</v>
      </c>
      <c r="E727" s="294">
        <v>0</v>
      </c>
      <c r="F727" s="295">
        <v>0</v>
      </c>
      <c r="G727" s="295">
        <v>10</v>
      </c>
      <c r="H727" s="295">
        <v>10</v>
      </c>
      <c r="I727" s="295">
        <v>19</v>
      </c>
      <c r="J727" s="295">
        <v>25</v>
      </c>
      <c r="K727" s="295">
        <v>18</v>
      </c>
      <c r="L727" s="295">
        <v>0.02</v>
      </c>
      <c r="M727" s="295">
        <v>1.96</v>
      </c>
      <c r="N727" s="295">
        <v>1.98</v>
      </c>
      <c r="O727" s="295"/>
      <c r="P727" s="295" t="s">
        <v>493</v>
      </c>
      <c r="Q727" s="295">
        <v>1.2</v>
      </c>
      <c r="R727" s="295">
        <v>15.9</v>
      </c>
      <c r="S727" s="296">
        <v>83</v>
      </c>
      <c r="U727" t="s">
        <v>548</v>
      </c>
      <c r="W727" s="309"/>
      <c r="X727" s="309"/>
      <c r="AB727" s="309"/>
      <c r="AC727" s="309"/>
      <c r="AE727" s="309"/>
      <c r="AF727" s="309"/>
      <c r="AG727" s="309"/>
      <c r="AH727" s="309"/>
      <c r="AI727" s="309"/>
      <c r="AJ727" s="309"/>
      <c r="AK727" s="309"/>
      <c r="AL727" s="309"/>
      <c r="AM727" s="309"/>
      <c r="AO727" s="309"/>
      <c r="AP727" s="309"/>
      <c r="AQ727" s="309"/>
      <c r="AR727" s="309"/>
      <c r="AS727" s="309"/>
      <c r="AT727" s="309"/>
      <c r="AU727" s="309"/>
      <c r="AV727" s="309"/>
      <c r="AW727" s="309"/>
      <c r="AX727" s="309"/>
      <c r="AY727" s="309"/>
      <c r="AZ727" s="309"/>
    </row>
    <row r="728" spans="2:52" ht="15" customHeight="1">
      <c r="B728" s="462"/>
      <c r="C728" s="458"/>
      <c r="D728" s="297" t="s">
        <v>495</v>
      </c>
      <c r="E728" s="298">
        <v>0</v>
      </c>
      <c r="F728" s="299">
        <v>0</v>
      </c>
      <c r="G728" s="299">
        <v>9</v>
      </c>
      <c r="H728" s="299">
        <v>9</v>
      </c>
      <c r="I728" s="299">
        <v>15</v>
      </c>
      <c r="J728" s="299">
        <v>25</v>
      </c>
      <c r="K728" s="299">
        <v>16</v>
      </c>
      <c r="L728" s="299">
        <v>0.01</v>
      </c>
      <c r="M728" s="299">
        <v>2.1</v>
      </c>
      <c r="N728" s="299">
        <v>2.11</v>
      </c>
      <c r="O728" s="299"/>
      <c r="P728" s="299" t="s">
        <v>534</v>
      </c>
      <c r="Q728" s="299">
        <v>0.5</v>
      </c>
      <c r="R728" s="299">
        <v>16.8</v>
      </c>
      <c r="S728" s="300">
        <v>82</v>
      </c>
      <c r="U728" t="s">
        <v>549</v>
      </c>
      <c r="W728" s="309"/>
      <c r="X728" s="309"/>
      <c r="AB728" s="309"/>
      <c r="AC728" s="309"/>
      <c r="AE728" s="309"/>
      <c r="AF728" s="309"/>
      <c r="AG728" s="309"/>
      <c r="AH728" s="309"/>
      <c r="AI728" s="309"/>
      <c r="AJ728" s="309"/>
      <c r="AK728" s="309"/>
      <c r="AL728" s="309"/>
      <c r="AM728" s="309"/>
      <c r="AO728" s="309"/>
      <c r="AP728" s="309"/>
      <c r="AQ728" s="309"/>
      <c r="AR728" s="309"/>
      <c r="AS728" s="309"/>
      <c r="AT728" s="309"/>
      <c r="AU728" s="309"/>
      <c r="AV728" s="309"/>
      <c r="AW728" s="309"/>
      <c r="AX728" s="309"/>
      <c r="AY728" s="309"/>
      <c r="AZ728" s="309"/>
    </row>
    <row r="729" spans="2:52" ht="15" customHeight="1">
      <c r="B729" s="462"/>
      <c r="C729" s="458"/>
      <c r="D729" s="297" t="s">
        <v>497</v>
      </c>
      <c r="E729" s="298">
        <v>0</v>
      </c>
      <c r="F729" s="299">
        <v>0</v>
      </c>
      <c r="G729" s="299">
        <v>9</v>
      </c>
      <c r="H729" s="299">
        <v>9</v>
      </c>
      <c r="I729" s="299">
        <v>14</v>
      </c>
      <c r="J729" s="299">
        <v>20</v>
      </c>
      <c r="K729" s="299">
        <v>17</v>
      </c>
      <c r="L729" s="299">
        <v>0.04</v>
      </c>
      <c r="M729" s="299">
        <v>2.1</v>
      </c>
      <c r="N729" s="299">
        <v>2.14</v>
      </c>
      <c r="O729" s="299"/>
      <c r="P729" s="299" t="s">
        <v>518</v>
      </c>
      <c r="Q729" s="299">
        <v>0.3</v>
      </c>
      <c r="R729" s="299">
        <v>17.100000000000001</v>
      </c>
      <c r="S729" s="300">
        <v>83</v>
      </c>
      <c r="U729" t="s">
        <v>550</v>
      </c>
      <c r="W729" s="309"/>
      <c r="X729" s="309"/>
      <c r="AB729" s="309"/>
      <c r="AC729" s="309"/>
      <c r="AE729" s="309"/>
      <c r="AF729" s="309"/>
      <c r="AG729" s="309"/>
      <c r="AH729" s="309"/>
      <c r="AI729" s="309"/>
      <c r="AJ729" s="309"/>
      <c r="AK729" s="309"/>
      <c r="AL729" s="309"/>
      <c r="AM729" s="309"/>
      <c r="AO729" s="309"/>
      <c r="AP729" s="309"/>
      <c r="AQ729" s="309"/>
      <c r="AR729" s="309"/>
      <c r="AS729" s="309"/>
      <c r="AT729" s="309"/>
      <c r="AU729" s="309"/>
      <c r="AV729" s="309"/>
      <c r="AW729" s="309"/>
      <c r="AX729" s="309"/>
      <c r="AY729" s="309"/>
      <c r="AZ729" s="309"/>
    </row>
    <row r="730" spans="2:52" ht="15" customHeight="1">
      <c r="B730" s="462"/>
      <c r="C730" s="458"/>
      <c r="D730" s="297" t="s">
        <v>500</v>
      </c>
      <c r="E730" s="298">
        <v>0</v>
      </c>
      <c r="F730" s="299">
        <v>0</v>
      </c>
      <c r="G730" s="299">
        <v>10</v>
      </c>
      <c r="H730" s="299">
        <v>10</v>
      </c>
      <c r="I730" s="299">
        <v>16</v>
      </c>
      <c r="J730" s="299">
        <v>31</v>
      </c>
      <c r="K730" s="299">
        <v>15</v>
      </c>
      <c r="L730" s="299">
        <v>0</v>
      </c>
      <c r="M730" s="299">
        <v>1.91</v>
      </c>
      <c r="N730" s="299">
        <v>1.91</v>
      </c>
      <c r="O730" s="299"/>
      <c r="P730" s="299" t="s">
        <v>518</v>
      </c>
      <c r="Q730" s="299">
        <v>0.7</v>
      </c>
      <c r="R730" s="299">
        <v>16.399999999999999</v>
      </c>
      <c r="S730" s="300">
        <v>90</v>
      </c>
      <c r="U730" t="s">
        <v>551</v>
      </c>
      <c r="W730" s="309"/>
      <c r="X730" s="309"/>
      <c r="AB730" s="309"/>
      <c r="AC730" s="309"/>
      <c r="AE730" s="309"/>
      <c r="AF730" s="309"/>
      <c r="AG730" s="309"/>
      <c r="AH730" s="309"/>
      <c r="AI730" s="309"/>
      <c r="AJ730" s="309"/>
      <c r="AK730" s="309"/>
      <c r="AL730" s="309"/>
      <c r="AM730" s="309"/>
      <c r="AO730" s="309"/>
      <c r="AP730" s="309"/>
      <c r="AQ730" s="309"/>
      <c r="AR730" s="309"/>
      <c r="AS730" s="309"/>
      <c r="AT730" s="309"/>
      <c r="AU730" s="309"/>
      <c r="AV730" s="309"/>
      <c r="AW730" s="309"/>
      <c r="AX730" s="309"/>
      <c r="AY730" s="309"/>
      <c r="AZ730" s="309"/>
    </row>
    <row r="731" spans="2:52" ht="15" customHeight="1">
      <c r="B731" s="462"/>
      <c r="C731" s="458"/>
      <c r="D731" s="297" t="s">
        <v>503</v>
      </c>
      <c r="E731" s="298">
        <v>0</v>
      </c>
      <c r="F731" s="299">
        <v>0</v>
      </c>
      <c r="G731" s="299">
        <v>11</v>
      </c>
      <c r="H731" s="299">
        <v>11</v>
      </c>
      <c r="I731" s="299">
        <v>10</v>
      </c>
      <c r="J731" s="299">
        <v>24</v>
      </c>
      <c r="K731" s="299">
        <v>15</v>
      </c>
      <c r="L731" s="299">
        <v>0.01</v>
      </c>
      <c r="M731" s="299">
        <v>1.93</v>
      </c>
      <c r="N731" s="299">
        <v>1.94</v>
      </c>
      <c r="O731" s="299"/>
      <c r="P731" s="299" t="s">
        <v>530</v>
      </c>
      <c r="Q731" s="299">
        <v>0.3</v>
      </c>
      <c r="R731" s="299">
        <v>15.7</v>
      </c>
      <c r="S731" s="300">
        <v>95</v>
      </c>
      <c r="U731" t="s">
        <v>552</v>
      </c>
      <c r="W731" s="309"/>
      <c r="X731" s="309"/>
      <c r="AB731" s="309"/>
      <c r="AC731" s="309"/>
      <c r="AE731" s="309"/>
      <c r="AF731" s="309"/>
      <c r="AG731" s="309"/>
      <c r="AH731" s="309"/>
      <c r="AI731" s="309"/>
      <c r="AJ731" s="309"/>
      <c r="AK731" s="309"/>
      <c r="AL731" s="309"/>
      <c r="AM731" s="309"/>
      <c r="AO731" s="309"/>
      <c r="AP731" s="309"/>
      <c r="AQ731" s="309"/>
      <c r="AR731" s="309"/>
      <c r="AS731" s="309"/>
      <c r="AT731" s="309"/>
      <c r="AU731" s="309"/>
      <c r="AV731" s="309"/>
      <c r="AW731" s="309"/>
      <c r="AX731" s="309"/>
      <c r="AY731" s="309"/>
      <c r="AZ731" s="309"/>
    </row>
    <row r="732" spans="2:52" ht="15" customHeight="1">
      <c r="B732" s="462"/>
      <c r="C732" s="458"/>
      <c r="D732" s="297" t="s">
        <v>505</v>
      </c>
      <c r="E732" s="298">
        <v>0</v>
      </c>
      <c r="F732" s="299">
        <v>1</v>
      </c>
      <c r="G732" s="299">
        <v>13</v>
      </c>
      <c r="H732" s="299">
        <v>14</v>
      </c>
      <c r="I732" s="299">
        <v>11</v>
      </c>
      <c r="J732" s="299">
        <v>22</v>
      </c>
      <c r="K732" s="299">
        <v>16</v>
      </c>
      <c r="L732" s="299">
        <v>0.02</v>
      </c>
      <c r="M732" s="299">
        <v>1.98</v>
      </c>
      <c r="N732" s="299">
        <v>2</v>
      </c>
      <c r="O732" s="299"/>
      <c r="P732" s="299" t="s">
        <v>493</v>
      </c>
      <c r="Q732" s="299">
        <v>0.3</v>
      </c>
      <c r="R732" s="299">
        <v>14.3</v>
      </c>
      <c r="S732" s="300">
        <v>94</v>
      </c>
      <c r="U732" t="s">
        <v>553</v>
      </c>
      <c r="W732" s="309"/>
      <c r="X732" s="309"/>
      <c r="AB732" s="309"/>
      <c r="AC732" s="309"/>
      <c r="AE732" s="309"/>
      <c r="AF732" s="309"/>
      <c r="AG732" s="309"/>
      <c r="AH732" s="309"/>
      <c r="AI732" s="309"/>
      <c r="AJ732" s="309"/>
      <c r="AK732" s="309"/>
      <c r="AL732" s="309"/>
      <c r="AM732" s="309"/>
      <c r="AO732" s="309"/>
      <c r="AP732" s="309"/>
      <c r="AQ732" s="309"/>
      <c r="AR732" s="309"/>
      <c r="AS732" s="309"/>
      <c r="AT732" s="309"/>
      <c r="AU732" s="309"/>
      <c r="AV732" s="309"/>
      <c r="AW732" s="309"/>
      <c r="AX732" s="309"/>
      <c r="AY732" s="309"/>
      <c r="AZ732" s="309"/>
    </row>
    <row r="733" spans="2:52" ht="15" customHeight="1">
      <c r="B733" s="462"/>
      <c r="C733" s="458"/>
      <c r="D733" s="297" t="s">
        <v>508</v>
      </c>
      <c r="E733" s="298">
        <v>0</v>
      </c>
      <c r="F733" s="299">
        <v>7</v>
      </c>
      <c r="G733" s="299">
        <v>16</v>
      </c>
      <c r="H733" s="299">
        <v>23</v>
      </c>
      <c r="I733" s="299">
        <v>3</v>
      </c>
      <c r="J733" s="299">
        <v>26</v>
      </c>
      <c r="K733" s="299">
        <v>15</v>
      </c>
      <c r="L733" s="299">
        <v>0.05</v>
      </c>
      <c r="M733" s="299">
        <v>2.0299999999999998</v>
      </c>
      <c r="N733" s="299">
        <v>2.08</v>
      </c>
      <c r="O733" s="299"/>
      <c r="P733" s="299" t="s">
        <v>493</v>
      </c>
      <c r="Q733" s="299">
        <v>1</v>
      </c>
      <c r="R733" s="299">
        <v>15.7</v>
      </c>
      <c r="S733" s="300">
        <v>93</v>
      </c>
      <c r="U733" t="s">
        <v>554</v>
      </c>
      <c r="W733" s="309"/>
      <c r="X733" s="309"/>
      <c r="AB733" s="309"/>
      <c r="AC733" s="309"/>
      <c r="AE733" s="309"/>
      <c r="AF733" s="309"/>
      <c r="AG733" s="309"/>
      <c r="AH733" s="309"/>
      <c r="AI733" s="309"/>
      <c r="AJ733" s="309"/>
      <c r="AK733" s="309"/>
      <c r="AL733" s="309"/>
      <c r="AM733" s="309"/>
      <c r="AO733" s="309"/>
      <c r="AP733" s="309"/>
      <c r="AQ733" s="309"/>
      <c r="AR733" s="309"/>
      <c r="AS733" s="309"/>
      <c r="AT733" s="309"/>
      <c r="AU733" s="309"/>
      <c r="AV733" s="309"/>
      <c r="AW733" s="309"/>
      <c r="AX733" s="309"/>
      <c r="AY733" s="309"/>
      <c r="AZ733" s="309"/>
    </row>
    <row r="734" spans="2:52" ht="15" customHeight="1">
      <c r="B734" s="462"/>
      <c r="C734" s="458"/>
      <c r="D734" s="297" t="s">
        <v>510</v>
      </c>
      <c r="E734" s="298">
        <v>0</v>
      </c>
      <c r="F734" s="299">
        <v>6</v>
      </c>
      <c r="G734" s="299">
        <v>15</v>
      </c>
      <c r="H734" s="299">
        <v>21</v>
      </c>
      <c r="I734" s="299">
        <v>8</v>
      </c>
      <c r="J734" s="299">
        <v>29</v>
      </c>
      <c r="K734" s="299">
        <v>19</v>
      </c>
      <c r="L734" s="299">
        <v>7.0000000000000007E-2</v>
      </c>
      <c r="M734" s="299">
        <v>2.12</v>
      </c>
      <c r="N734" s="299">
        <v>2.19</v>
      </c>
      <c r="O734" s="299"/>
      <c r="P734" s="299" t="s">
        <v>498</v>
      </c>
      <c r="Q734" s="299">
        <v>0.8</v>
      </c>
      <c r="R734" s="299">
        <v>17.5</v>
      </c>
      <c r="S734" s="300">
        <v>83</v>
      </c>
      <c r="W734" s="309"/>
      <c r="X734" s="309"/>
      <c r="AB734" s="309"/>
      <c r="AC734" s="309"/>
      <c r="AE734" s="309"/>
      <c r="AF734" s="309"/>
      <c r="AG734" s="309"/>
      <c r="AH734" s="309"/>
      <c r="AI734" s="309"/>
      <c r="AJ734" s="309"/>
      <c r="AK734" s="309"/>
      <c r="AL734" s="309"/>
      <c r="AM734" s="309"/>
      <c r="AO734" s="309"/>
      <c r="AP734" s="309"/>
      <c r="AQ734" s="309"/>
      <c r="AR734" s="309"/>
      <c r="AS734" s="309"/>
      <c r="AT734" s="309"/>
      <c r="AU734" s="309"/>
      <c r="AV734" s="309"/>
      <c r="AW734" s="309"/>
      <c r="AX734" s="309"/>
      <c r="AY734" s="309"/>
      <c r="AZ734" s="309"/>
    </row>
    <row r="735" spans="2:52" ht="15" customHeight="1">
      <c r="B735" s="462"/>
      <c r="C735" s="458"/>
      <c r="D735" s="297" t="s">
        <v>511</v>
      </c>
      <c r="E735" s="298">
        <v>0</v>
      </c>
      <c r="F735" s="299">
        <v>2</v>
      </c>
      <c r="G735" s="299">
        <v>15</v>
      </c>
      <c r="H735" s="299">
        <v>17</v>
      </c>
      <c r="I735" s="299">
        <v>23</v>
      </c>
      <c r="J735" s="299">
        <v>38</v>
      </c>
      <c r="K735" s="299">
        <v>19</v>
      </c>
      <c r="L735" s="299">
        <v>0.05</v>
      </c>
      <c r="M735" s="299">
        <v>2.02</v>
      </c>
      <c r="N735" s="299">
        <v>2.0699999999999998</v>
      </c>
      <c r="O735" s="299"/>
      <c r="P735" s="299" t="s">
        <v>533</v>
      </c>
      <c r="Q735" s="299">
        <v>1</v>
      </c>
      <c r="R735" s="299">
        <v>20.2</v>
      </c>
      <c r="S735" s="300">
        <v>74</v>
      </c>
      <c r="W735" s="309"/>
      <c r="X735" s="309"/>
      <c r="AB735" s="309"/>
      <c r="AC735" s="309"/>
      <c r="AE735" s="309"/>
      <c r="AF735" s="309"/>
      <c r="AG735" s="309"/>
      <c r="AH735" s="309"/>
      <c r="AI735" s="309"/>
      <c r="AJ735" s="309"/>
      <c r="AK735" s="309"/>
      <c r="AL735" s="309"/>
      <c r="AM735" s="309"/>
      <c r="AO735" s="309"/>
      <c r="AP735" s="309"/>
      <c r="AQ735" s="309"/>
      <c r="AR735" s="309"/>
      <c r="AS735" s="309"/>
      <c r="AT735" s="309"/>
      <c r="AU735" s="309"/>
      <c r="AV735" s="309"/>
      <c r="AW735" s="309"/>
      <c r="AX735" s="309"/>
      <c r="AY735" s="309"/>
      <c r="AZ735" s="309"/>
    </row>
    <row r="736" spans="2:52" ht="15" customHeight="1" thickBot="1">
      <c r="B736" s="463"/>
      <c r="C736" s="458"/>
      <c r="D736" s="301" t="s">
        <v>512</v>
      </c>
      <c r="E736" s="302">
        <v>0</v>
      </c>
      <c r="F736" s="303">
        <v>1</v>
      </c>
      <c r="G736" s="304">
        <v>15</v>
      </c>
      <c r="H736" s="304">
        <v>16</v>
      </c>
      <c r="I736" s="304">
        <v>36</v>
      </c>
      <c r="J736" s="304">
        <v>47</v>
      </c>
      <c r="K736" s="304">
        <v>21</v>
      </c>
      <c r="L736" s="304">
        <v>0.06</v>
      </c>
      <c r="M736" s="304">
        <v>1.91</v>
      </c>
      <c r="N736" s="304">
        <v>1.97</v>
      </c>
      <c r="O736" s="304"/>
      <c r="P736" s="304" t="s">
        <v>538</v>
      </c>
      <c r="Q736" s="304">
        <v>0.8</v>
      </c>
      <c r="R736" s="304">
        <v>21.5</v>
      </c>
      <c r="S736" s="305">
        <v>71</v>
      </c>
      <c r="W736" s="309"/>
      <c r="X736" s="309"/>
      <c r="AB736" s="309"/>
      <c r="AC736" s="309"/>
      <c r="AE736" s="309"/>
      <c r="AF736" s="309"/>
      <c r="AG736" s="309"/>
      <c r="AH736" s="309"/>
      <c r="AI736" s="309"/>
      <c r="AJ736" s="309"/>
      <c r="AK736" s="309"/>
      <c r="AL736" s="309"/>
      <c r="AM736" s="309"/>
      <c r="AO736" s="309"/>
      <c r="AP736" s="309"/>
      <c r="AQ736" s="309"/>
      <c r="AR736" s="309"/>
      <c r="AS736" s="309"/>
      <c r="AT736" s="309"/>
      <c r="AU736" s="309"/>
      <c r="AV736" s="309"/>
      <c r="AW736" s="309"/>
      <c r="AX736" s="309"/>
      <c r="AY736" s="309"/>
      <c r="AZ736" s="309"/>
    </row>
    <row r="737" spans="2:52" ht="15" customHeight="1">
      <c r="B737" s="460"/>
      <c r="C737" s="458"/>
      <c r="D737" s="306" t="s">
        <v>514</v>
      </c>
      <c r="E737" s="307">
        <v>1</v>
      </c>
      <c r="F737" s="308">
        <v>1</v>
      </c>
      <c r="G737" s="295">
        <v>14</v>
      </c>
      <c r="H737" s="295">
        <v>15</v>
      </c>
      <c r="I737" s="295">
        <v>45</v>
      </c>
      <c r="J737" s="295">
        <v>51</v>
      </c>
      <c r="K737" s="295">
        <v>20</v>
      </c>
      <c r="L737" s="295">
        <v>0.08</v>
      </c>
      <c r="M737" s="295">
        <v>1.92</v>
      </c>
      <c r="N737" s="295">
        <v>2</v>
      </c>
      <c r="O737" s="295"/>
      <c r="P737" s="295" t="s">
        <v>515</v>
      </c>
      <c r="Q737" s="295">
        <v>2.4</v>
      </c>
      <c r="R737" s="295">
        <v>23.2</v>
      </c>
      <c r="S737" s="296">
        <v>63</v>
      </c>
      <c r="X737" s="309"/>
      <c r="AB737" s="309"/>
      <c r="AC737" s="309"/>
      <c r="AE737" s="309"/>
      <c r="AF737" s="309"/>
      <c r="AG737" s="309"/>
      <c r="AH737" s="309"/>
      <c r="AI737" s="309"/>
      <c r="AJ737" s="309"/>
      <c r="AK737" s="309"/>
      <c r="AL737" s="309"/>
      <c r="AM737" s="309"/>
      <c r="AO737" s="309"/>
      <c r="AP737" s="309"/>
      <c r="AQ737" s="309"/>
      <c r="AR737" s="309"/>
      <c r="AS737" s="309"/>
      <c r="AT737" s="309"/>
      <c r="AU737" s="309"/>
      <c r="AV737" s="309"/>
      <c r="AW737" s="309"/>
      <c r="AX737" s="309"/>
      <c r="AY737" s="309"/>
      <c r="AZ737" s="309"/>
    </row>
    <row r="738" spans="2:52" ht="15" customHeight="1">
      <c r="B738" s="460"/>
      <c r="C738" s="458"/>
      <c r="D738" s="297" t="s">
        <v>516</v>
      </c>
      <c r="E738" s="298">
        <v>1</v>
      </c>
      <c r="F738" s="299">
        <v>2</v>
      </c>
      <c r="G738" s="299">
        <v>14</v>
      </c>
      <c r="H738" s="299">
        <v>16</v>
      </c>
      <c r="I738" s="299">
        <v>53</v>
      </c>
      <c r="J738" s="299">
        <v>45</v>
      </c>
      <c r="K738" s="299">
        <v>20</v>
      </c>
      <c r="L738" s="299">
        <v>0.05</v>
      </c>
      <c r="M738" s="299">
        <v>1.94</v>
      </c>
      <c r="N738" s="299">
        <v>1.99</v>
      </c>
      <c r="O738" s="299"/>
      <c r="P738" s="299" t="s">
        <v>518</v>
      </c>
      <c r="Q738" s="299">
        <v>2.9</v>
      </c>
      <c r="R738" s="299">
        <v>24.7</v>
      </c>
      <c r="S738" s="300">
        <v>56</v>
      </c>
      <c r="X738" s="309"/>
      <c r="AB738" s="309"/>
      <c r="AC738" s="309"/>
      <c r="AE738" s="309"/>
      <c r="AF738" s="309"/>
      <c r="AG738" s="309"/>
      <c r="AH738" s="309"/>
      <c r="AI738" s="309"/>
      <c r="AJ738" s="309"/>
      <c r="AK738" s="309"/>
      <c r="AL738" s="309"/>
      <c r="AM738" s="309"/>
      <c r="AO738" s="309"/>
      <c r="AP738" s="309"/>
      <c r="AQ738" s="309"/>
      <c r="AR738" s="309"/>
      <c r="AS738" s="309"/>
      <c r="AT738" s="309"/>
      <c r="AU738" s="309"/>
      <c r="AV738" s="309"/>
      <c r="AW738" s="309"/>
      <c r="AX738" s="309"/>
      <c r="AY738" s="309"/>
      <c r="AZ738" s="309"/>
    </row>
    <row r="739" spans="2:52" ht="15" customHeight="1">
      <c r="B739" s="460"/>
      <c r="C739" s="458"/>
      <c r="D739" s="297" t="s">
        <v>517</v>
      </c>
      <c r="E739" s="298">
        <v>0</v>
      </c>
      <c r="F739" s="299">
        <v>2</v>
      </c>
      <c r="G739" s="299">
        <v>14</v>
      </c>
      <c r="H739" s="299">
        <v>16</v>
      </c>
      <c r="I739" s="299">
        <v>51</v>
      </c>
      <c r="J739" s="299">
        <v>42</v>
      </c>
      <c r="K739" s="299">
        <v>15</v>
      </c>
      <c r="L739" s="299">
        <v>0.04</v>
      </c>
      <c r="M739" s="299">
        <v>1.91</v>
      </c>
      <c r="N739" s="299">
        <v>1.95</v>
      </c>
      <c r="O739" s="299"/>
      <c r="P739" s="299" t="s">
        <v>538</v>
      </c>
      <c r="Q739" s="299">
        <v>1.9</v>
      </c>
      <c r="R739" s="299">
        <v>26.1</v>
      </c>
      <c r="S739" s="300">
        <v>43</v>
      </c>
      <c r="X739" s="309"/>
      <c r="AB739" s="309"/>
      <c r="AC739" s="309"/>
      <c r="AE739" s="309"/>
      <c r="AF739" s="309"/>
      <c r="AG739" s="309"/>
      <c r="AH739" s="309"/>
      <c r="AI739" s="309"/>
      <c r="AJ739" s="309"/>
      <c r="AK739" s="309"/>
      <c r="AL739" s="309"/>
      <c r="AM739" s="309"/>
    </row>
    <row r="740" spans="2:52" ht="15" customHeight="1">
      <c r="B740" s="460"/>
      <c r="C740" s="458"/>
      <c r="D740" s="297" t="s">
        <v>519</v>
      </c>
      <c r="E740" s="298">
        <v>0</v>
      </c>
      <c r="F740" s="299">
        <v>1</v>
      </c>
      <c r="G740" s="299">
        <v>14</v>
      </c>
      <c r="H740" s="299">
        <v>15</v>
      </c>
      <c r="I740" s="299">
        <v>51</v>
      </c>
      <c r="J740" s="299">
        <v>20</v>
      </c>
      <c r="K740" s="299">
        <v>13</v>
      </c>
      <c r="L740" s="299">
        <v>0.05</v>
      </c>
      <c r="M740" s="299">
        <v>1.89</v>
      </c>
      <c r="N740" s="299">
        <v>1.94</v>
      </c>
      <c r="O740" s="299"/>
      <c r="P740" s="299" t="s">
        <v>515</v>
      </c>
      <c r="Q740" s="299">
        <v>1.5</v>
      </c>
      <c r="R740" s="299">
        <v>26.3</v>
      </c>
      <c r="S740" s="300">
        <v>36</v>
      </c>
      <c r="X740" s="309"/>
      <c r="AB740" s="309"/>
      <c r="AC740" s="309"/>
      <c r="AE740" s="309"/>
      <c r="AF740" s="309"/>
      <c r="AG740" s="309"/>
      <c r="AH740" s="309"/>
      <c r="AI740" s="309"/>
      <c r="AJ740" s="309"/>
      <c r="AK740" s="309"/>
      <c r="AL740" s="309"/>
      <c r="AM740" s="309"/>
    </row>
    <row r="741" spans="2:52" ht="15" customHeight="1">
      <c r="B741" s="460"/>
      <c r="C741" s="458"/>
      <c r="D741" s="297" t="s">
        <v>520</v>
      </c>
      <c r="E741" s="298">
        <v>0</v>
      </c>
      <c r="F741" s="299">
        <v>0</v>
      </c>
      <c r="G741" s="299">
        <v>10</v>
      </c>
      <c r="H741" s="299">
        <v>10</v>
      </c>
      <c r="I741" s="299">
        <v>51</v>
      </c>
      <c r="J741" s="299">
        <v>17</v>
      </c>
      <c r="K741" s="299">
        <v>14</v>
      </c>
      <c r="L741" s="299">
        <v>0.05</v>
      </c>
      <c r="M741" s="299">
        <v>1.87</v>
      </c>
      <c r="N741" s="299">
        <v>1.92</v>
      </c>
      <c r="O741" s="299"/>
      <c r="P741" s="299" t="s">
        <v>506</v>
      </c>
      <c r="Q741" s="299">
        <v>1.6</v>
      </c>
      <c r="R741" s="299">
        <v>26</v>
      </c>
      <c r="S741" s="300">
        <v>33</v>
      </c>
      <c r="X741" s="309"/>
      <c r="AB741" s="309"/>
      <c r="AC741" s="309"/>
      <c r="AF741" s="309"/>
      <c r="AG741" s="309"/>
      <c r="AH741" s="309"/>
      <c r="AI741" s="309"/>
      <c r="AJ741" s="309"/>
      <c r="AK741" s="309"/>
      <c r="AL741" s="309"/>
      <c r="AM741" s="309"/>
    </row>
    <row r="742" spans="2:52" ht="15" customHeight="1">
      <c r="B742" s="460"/>
      <c r="C742" s="458"/>
      <c r="D742" s="297" t="s">
        <v>521</v>
      </c>
      <c r="E742" s="298">
        <v>0</v>
      </c>
      <c r="F742" s="299">
        <v>0</v>
      </c>
      <c r="G742" s="299">
        <v>8</v>
      </c>
      <c r="H742" s="299">
        <v>8</v>
      </c>
      <c r="I742" s="299">
        <v>51</v>
      </c>
      <c r="J742" s="299">
        <v>21</v>
      </c>
      <c r="K742" s="299">
        <v>15</v>
      </c>
      <c r="L742" s="299">
        <v>0.03</v>
      </c>
      <c r="M742" s="299">
        <v>1.87</v>
      </c>
      <c r="N742" s="299">
        <v>1.9</v>
      </c>
      <c r="O742" s="299"/>
      <c r="P742" s="299" t="s">
        <v>498</v>
      </c>
      <c r="Q742" s="299">
        <v>3.2</v>
      </c>
      <c r="R742" s="299">
        <v>24.3</v>
      </c>
      <c r="S742" s="300">
        <v>30</v>
      </c>
      <c r="X742" s="309"/>
      <c r="AB742" s="309"/>
      <c r="AC742" s="309"/>
      <c r="AF742" s="309"/>
      <c r="AG742" s="309"/>
      <c r="AH742" s="309"/>
      <c r="AI742" s="309"/>
      <c r="AJ742" s="309"/>
      <c r="AK742" s="309"/>
      <c r="AL742" s="309"/>
      <c r="AM742" s="309"/>
    </row>
    <row r="743" spans="2:52" ht="15" customHeight="1">
      <c r="B743" s="460"/>
      <c r="C743" s="458"/>
      <c r="D743" s="297" t="s">
        <v>522</v>
      </c>
      <c r="E743" s="298">
        <v>1</v>
      </c>
      <c r="F743" s="299">
        <v>0</v>
      </c>
      <c r="G743" s="299">
        <v>7</v>
      </c>
      <c r="H743" s="299">
        <v>7</v>
      </c>
      <c r="I743" s="299">
        <v>46</v>
      </c>
      <c r="J743" s="299">
        <v>18</v>
      </c>
      <c r="K743" s="299">
        <v>10</v>
      </c>
      <c r="L743" s="299">
        <v>0</v>
      </c>
      <c r="M743" s="299">
        <v>1.88</v>
      </c>
      <c r="N743" s="299">
        <v>1.88</v>
      </c>
      <c r="O743" s="299"/>
      <c r="P743" s="299" t="s">
        <v>498</v>
      </c>
      <c r="Q743" s="299">
        <v>3.3</v>
      </c>
      <c r="R743" s="299">
        <v>21.6</v>
      </c>
      <c r="S743" s="300">
        <v>33</v>
      </c>
      <c r="X743" s="309"/>
      <c r="AB743" s="309"/>
      <c r="AC743" s="309"/>
      <c r="AF743" s="309"/>
      <c r="AG743" s="309"/>
      <c r="AH743" s="309"/>
      <c r="AI743" s="309"/>
      <c r="AJ743" s="309"/>
      <c r="AK743" s="309"/>
      <c r="AL743" s="309"/>
      <c r="AM743" s="309"/>
    </row>
    <row r="744" spans="2:52" ht="15" customHeight="1">
      <c r="B744" s="460"/>
      <c r="C744" s="458"/>
      <c r="D744" s="297" t="s">
        <v>523</v>
      </c>
      <c r="E744" s="298">
        <v>1</v>
      </c>
      <c r="F744" s="299">
        <v>0</v>
      </c>
      <c r="G744" s="299">
        <v>11</v>
      </c>
      <c r="H744" s="299">
        <v>11</v>
      </c>
      <c r="I744" s="299">
        <v>41</v>
      </c>
      <c r="J744" s="299">
        <v>31</v>
      </c>
      <c r="K744" s="299">
        <v>19</v>
      </c>
      <c r="L744" s="299">
        <v>0.03</v>
      </c>
      <c r="M744" s="299">
        <v>1.89</v>
      </c>
      <c r="N744" s="299">
        <v>1.92</v>
      </c>
      <c r="O744" s="299"/>
      <c r="P744" s="299" t="s">
        <v>506</v>
      </c>
      <c r="Q744" s="299">
        <v>1.7</v>
      </c>
      <c r="R744" s="299">
        <v>20</v>
      </c>
      <c r="S744" s="300">
        <v>35</v>
      </c>
      <c r="X744" s="309"/>
      <c r="AB744" s="309"/>
      <c r="AC744" s="309"/>
      <c r="AF744" s="309"/>
      <c r="AG744" s="309"/>
      <c r="AH744" s="309"/>
      <c r="AI744" s="309"/>
      <c r="AJ744" s="309"/>
      <c r="AK744" s="309"/>
      <c r="AL744" s="309"/>
      <c r="AM744" s="309"/>
    </row>
    <row r="745" spans="2:52" ht="15" customHeight="1">
      <c r="B745" s="460"/>
      <c r="C745" s="458"/>
      <c r="D745" s="297" t="s">
        <v>524</v>
      </c>
      <c r="E745" s="298">
        <v>1</v>
      </c>
      <c r="F745" s="299">
        <v>0</v>
      </c>
      <c r="G745" s="299">
        <v>11</v>
      </c>
      <c r="H745" s="299">
        <v>11</v>
      </c>
      <c r="I745" s="299">
        <v>37</v>
      </c>
      <c r="J745" s="299">
        <v>33</v>
      </c>
      <c r="K745" s="299">
        <v>15</v>
      </c>
      <c r="L745" s="299">
        <v>0.02</v>
      </c>
      <c r="M745" s="299">
        <v>1.91</v>
      </c>
      <c r="N745" s="299">
        <v>1.93</v>
      </c>
      <c r="O745" s="299"/>
      <c r="P745" s="299" t="s">
        <v>531</v>
      </c>
      <c r="Q745" s="299">
        <v>1.1000000000000001</v>
      </c>
      <c r="R745" s="299">
        <v>16.399999999999999</v>
      </c>
      <c r="S745" s="300">
        <v>37</v>
      </c>
      <c r="X745" s="309"/>
      <c r="AB745" s="309"/>
      <c r="AC745" s="309"/>
      <c r="AF745" s="309"/>
      <c r="AG745" s="309"/>
      <c r="AH745" s="309"/>
      <c r="AI745" s="309"/>
      <c r="AJ745" s="309"/>
      <c r="AK745" s="309"/>
      <c r="AL745" s="309"/>
      <c r="AM745" s="309"/>
    </row>
    <row r="746" spans="2:52" ht="15" customHeight="1">
      <c r="B746" s="460"/>
      <c r="C746" s="458"/>
      <c r="D746" s="297" t="s">
        <v>525</v>
      </c>
      <c r="E746" s="298">
        <v>0</v>
      </c>
      <c r="F746" s="299">
        <v>0</v>
      </c>
      <c r="G746" s="299">
        <v>14</v>
      </c>
      <c r="H746" s="299">
        <v>14</v>
      </c>
      <c r="I746" s="299">
        <v>30</v>
      </c>
      <c r="J746" s="299">
        <v>31</v>
      </c>
      <c r="K746" s="299">
        <v>18</v>
      </c>
      <c r="L746" s="299">
        <v>0.09</v>
      </c>
      <c r="M746" s="299">
        <v>1.93</v>
      </c>
      <c r="N746" s="299">
        <v>2.02</v>
      </c>
      <c r="O746" s="299"/>
      <c r="P746" s="299" t="s">
        <v>493</v>
      </c>
      <c r="Q746" s="299">
        <v>1.3</v>
      </c>
      <c r="R746" s="299">
        <v>15.4</v>
      </c>
      <c r="S746" s="300">
        <v>50</v>
      </c>
      <c r="X746" s="309"/>
      <c r="AB746" s="309"/>
      <c r="AC746" s="309"/>
      <c r="AF746" s="309"/>
      <c r="AG746" s="309"/>
      <c r="AH746" s="309"/>
      <c r="AI746" s="309"/>
      <c r="AJ746" s="309"/>
      <c r="AK746" s="309"/>
      <c r="AL746" s="309"/>
      <c r="AM746" s="309"/>
    </row>
    <row r="747" spans="2:52" ht="15" customHeight="1">
      <c r="B747" s="460"/>
      <c r="C747" s="458"/>
      <c r="D747" s="297" t="s">
        <v>526</v>
      </c>
      <c r="E747" s="298">
        <v>0</v>
      </c>
      <c r="F747" s="299">
        <v>0</v>
      </c>
      <c r="G747" s="299">
        <v>11</v>
      </c>
      <c r="H747" s="299">
        <v>11</v>
      </c>
      <c r="I747" s="299">
        <v>32</v>
      </c>
      <c r="J747" s="299">
        <v>33</v>
      </c>
      <c r="K747" s="299">
        <v>17</v>
      </c>
      <c r="L747" s="299">
        <v>7.0000000000000007E-2</v>
      </c>
      <c r="M747" s="299">
        <v>1.93</v>
      </c>
      <c r="N747" s="299">
        <v>2</v>
      </c>
      <c r="O747" s="299"/>
      <c r="P747" s="299" t="s">
        <v>506</v>
      </c>
      <c r="Q747" s="299">
        <v>1.5</v>
      </c>
      <c r="R747" s="299">
        <v>13.9</v>
      </c>
      <c r="S747" s="300">
        <v>59</v>
      </c>
      <c r="X747" s="309"/>
      <c r="AB747" s="309"/>
      <c r="AC747" s="309"/>
      <c r="AF747" s="309"/>
      <c r="AG747" s="309"/>
      <c r="AH747" s="309"/>
      <c r="AI747" s="309"/>
      <c r="AJ747" s="309"/>
      <c r="AK747" s="309"/>
      <c r="AL747" s="309"/>
      <c r="AM747" s="309"/>
    </row>
    <row r="748" spans="2:52" ht="15" customHeight="1">
      <c r="B748" s="460"/>
      <c r="C748" s="458"/>
      <c r="D748" s="297" t="s">
        <v>527</v>
      </c>
      <c r="E748" s="298">
        <v>0</v>
      </c>
      <c r="F748" s="299">
        <v>0</v>
      </c>
      <c r="G748" s="299">
        <v>9</v>
      </c>
      <c r="H748" s="299">
        <v>9</v>
      </c>
      <c r="I748" s="299">
        <v>28</v>
      </c>
      <c r="J748" s="299">
        <v>33</v>
      </c>
      <c r="K748" s="299">
        <v>20</v>
      </c>
      <c r="L748" s="299">
        <v>0.08</v>
      </c>
      <c r="M748" s="299">
        <v>1.94</v>
      </c>
      <c r="N748" s="299">
        <v>2.02</v>
      </c>
      <c r="O748" s="299"/>
      <c r="P748" s="299" t="s">
        <v>506</v>
      </c>
      <c r="Q748" s="299">
        <v>1.4</v>
      </c>
      <c r="R748" s="299">
        <v>13.2</v>
      </c>
      <c r="S748" s="300">
        <v>67</v>
      </c>
      <c r="X748" s="309"/>
      <c r="AB748" s="309"/>
      <c r="AC748" s="309"/>
      <c r="AF748" s="309"/>
      <c r="AG748" s="309"/>
      <c r="AH748" s="309"/>
      <c r="AI748" s="309"/>
      <c r="AJ748" s="309"/>
      <c r="AK748" s="309"/>
      <c r="AL748" s="309"/>
      <c r="AM748" s="309"/>
    </row>
    <row r="749" spans="2:52" ht="15" customHeight="1">
      <c r="B749" s="460"/>
      <c r="C749" s="458"/>
      <c r="D749" s="297" t="s">
        <v>528</v>
      </c>
      <c r="E749" s="298">
        <v>0</v>
      </c>
      <c r="F749" s="299">
        <v>0</v>
      </c>
      <c r="G749" s="299">
        <v>7</v>
      </c>
      <c r="H749" s="299">
        <v>7</v>
      </c>
      <c r="I749" s="299">
        <v>30</v>
      </c>
      <c r="J749" s="299">
        <v>26</v>
      </c>
      <c r="K749" s="299">
        <v>16</v>
      </c>
      <c r="L749" s="299">
        <v>0.04</v>
      </c>
      <c r="M749" s="299">
        <v>1.94</v>
      </c>
      <c r="N749" s="299">
        <v>1.98</v>
      </c>
      <c r="O749" s="299"/>
      <c r="P749" s="299" t="s">
        <v>493</v>
      </c>
      <c r="Q749" s="299">
        <v>1.7</v>
      </c>
      <c r="R749" s="299">
        <v>14.6</v>
      </c>
      <c r="S749" s="300">
        <v>71</v>
      </c>
      <c r="X749" s="309"/>
      <c r="AC749" s="309"/>
      <c r="AF749" s="309"/>
      <c r="AG749" s="309"/>
      <c r="AH749" s="309"/>
      <c r="AI749" s="309"/>
      <c r="AJ749" s="309"/>
      <c r="AK749" s="309"/>
      <c r="AL749" s="309"/>
      <c r="AM749" s="309"/>
    </row>
    <row r="750" spans="2:52" ht="15" customHeight="1">
      <c r="B750" s="460"/>
      <c r="C750" s="459"/>
      <c r="D750" s="297" t="s">
        <v>529</v>
      </c>
      <c r="E750" s="298">
        <v>0</v>
      </c>
      <c r="F750" s="299">
        <v>0</v>
      </c>
      <c r="G750" s="299">
        <v>8</v>
      </c>
      <c r="H750" s="299">
        <v>8</v>
      </c>
      <c r="I750" s="299">
        <v>27</v>
      </c>
      <c r="J750" s="299">
        <v>27</v>
      </c>
      <c r="K750" s="299">
        <v>16</v>
      </c>
      <c r="L750" s="299">
        <v>0</v>
      </c>
      <c r="M750" s="299">
        <v>1.95</v>
      </c>
      <c r="N750" s="299">
        <v>1.95</v>
      </c>
      <c r="O750" s="299"/>
      <c r="P750" s="299" t="s">
        <v>493</v>
      </c>
      <c r="Q750" s="299">
        <v>0.5</v>
      </c>
      <c r="R750" s="299">
        <v>12.8</v>
      </c>
      <c r="S750" s="300">
        <v>72</v>
      </c>
      <c r="X750" s="309"/>
      <c r="AC750" s="309"/>
      <c r="AF750" s="309"/>
      <c r="AG750" s="309"/>
      <c r="AH750" s="309"/>
      <c r="AI750" s="309"/>
      <c r="AJ750" s="309"/>
      <c r="AK750" s="309"/>
      <c r="AL750" s="309"/>
      <c r="AM750" s="309"/>
    </row>
    <row r="751" spans="2:52" ht="15" customHeight="1">
      <c r="B751" s="460"/>
      <c r="C751" s="457">
        <v>42664</v>
      </c>
      <c r="D751" s="297" t="s">
        <v>492</v>
      </c>
      <c r="E751" s="298">
        <v>0</v>
      </c>
      <c r="F751" s="299">
        <v>0</v>
      </c>
      <c r="G751" s="299">
        <v>10</v>
      </c>
      <c r="H751" s="299">
        <v>10</v>
      </c>
      <c r="I751" s="299">
        <v>20</v>
      </c>
      <c r="J751" s="299">
        <v>25</v>
      </c>
      <c r="K751" s="299">
        <v>19</v>
      </c>
      <c r="L751" s="299">
        <v>7.0000000000000007E-2</v>
      </c>
      <c r="M751" s="299">
        <v>1.96</v>
      </c>
      <c r="N751" s="299">
        <v>2.0299999999999998</v>
      </c>
      <c r="O751" s="299"/>
      <c r="P751" s="299" t="s">
        <v>536</v>
      </c>
      <c r="Q751" s="299">
        <v>0.2</v>
      </c>
      <c r="R751" s="299">
        <v>11</v>
      </c>
      <c r="S751" s="300">
        <v>78</v>
      </c>
      <c r="X751" s="309"/>
      <c r="AC751" s="309"/>
      <c r="AF751" s="309"/>
      <c r="AG751" s="309"/>
      <c r="AH751" s="309"/>
      <c r="AI751" s="309"/>
      <c r="AJ751" s="309"/>
      <c r="AK751" s="309"/>
      <c r="AL751" s="309"/>
      <c r="AM751" s="309"/>
    </row>
    <row r="752" spans="2:52" ht="15" customHeight="1">
      <c r="B752" s="460"/>
      <c r="C752" s="458"/>
      <c r="D752" s="297" t="s">
        <v>495</v>
      </c>
      <c r="E752" s="298">
        <v>0</v>
      </c>
      <c r="F752" s="299">
        <v>0</v>
      </c>
      <c r="G752" s="299">
        <v>12</v>
      </c>
      <c r="H752" s="299">
        <v>12</v>
      </c>
      <c r="I752" s="299">
        <v>12</v>
      </c>
      <c r="J752" s="299">
        <v>33</v>
      </c>
      <c r="K752" s="299">
        <v>20</v>
      </c>
      <c r="L752" s="299">
        <v>0.1</v>
      </c>
      <c r="M752" s="299">
        <v>1.96</v>
      </c>
      <c r="N752" s="299">
        <v>2.06</v>
      </c>
      <c r="O752" s="299"/>
      <c r="P752" s="299" t="s">
        <v>493</v>
      </c>
      <c r="Q752" s="299">
        <v>0.6</v>
      </c>
      <c r="R752" s="299">
        <v>9.4</v>
      </c>
      <c r="S752" s="300">
        <v>78</v>
      </c>
      <c r="X752" s="309"/>
      <c r="AC752" s="309"/>
      <c r="AF752" s="309"/>
      <c r="AG752" s="309"/>
      <c r="AH752" s="309"/>
      <c r="AI752" s="309"/>
      <c r="AJ752" s="309"/>
      <c r="AK752" s="309"/>
      <c r="AL752" s="309"/>
      <c r="AM752" s="309"/>
    </row>
    <row r="753" spans="2:39" ht="15" customHeight="1">
      <c r="B753" s="460"/>
      <c r="C753" s="458"/>
      <c r="D753" s="297" t="s">
        <v>497</v>
      </c>
      <c r="E753" s="298">
        <v>0</v>
      </c>
      <c r="F753" s="299">
        <v>0</v>
      </c>
      <c r="G753" s="299">
        <v>7</v>
      </c>
      <c r="H753" s="299">
        <v>7</v>
      </c>
      <c r="I753" s="299">
        <v>17</v>
      </c>
      <c r="J753" s="299">
        <v>33</v>
      </c>
      <c r="K753" s="299">
        <v>20</v>
      </c>
      <c r="L753" s="299">
        <v>0.1</v>
      </c>
      <c r="M753" s="299">
        <v>2.04</v>
      </c>
      <c r="N753" s="299">
        <v>2.14</v>
      </c>
      <c r="O753" s="299"/>
      <c r="P753" s="299" t="s">
        <v>493</v>
      </c>
      <c r="Q753" s="299">
        <v>0.8</v>
      </c>
      <c r="R753" s="299">
        <v>9.5</v>
      </c>
      <c r="S753" s="300">
        <v>85</v>
      </c>
      <c r="X753" s="309"/>
      <c r="AC753" s="309"/>
      <c r="AF753" s="309"/>
      <c r="AG753" s="309"/>
      <c r="AH753" s="309"/>
      <c r="AI753" s="309"/>
      <c r="AJ753" s="309"/>
      <c r="AK753" s="309"/>
      <c r="AL753" s="309"/>
      <c r="AM753" s="309"/>
    </row>
    <row r="754" spans="2:39" ht="15" customHeight="1">
      <c r="B754" s="460"/>
      <c r="C754" s="458"/>
      <c r="D754" s="297" t="s">
        <v>500</v>
      </c>
      <c r="E754" s="298">
        <v>0</v>
      </c>
      <c r="F754" s="299">
        <v>0</v>
      </c>
      <c r="G754" s="299">
        <v>5</v>
      </c>
      <c r="H754" s="299">
        <v>5</v>
      </c>
      <c r="I754" s="299" t="s">
        <v>501</v>
      </c>
      <c r="J754" s="299">
        <v>25</v>
      </c>
      <c r="K754" s="299">
        <v>18</v>
      </c>
      <c r="L754" s="299">
        <v>0.03</v>
      </c>
      <c r="M754" s="299">
        <v>2.23</v>
      </c>
      <c r="N754" s="299">
        <v>2.2599999999999998</v>
      </c>
      <c r="O754" s="299"/>
      <c r="P754" s="299" t="s">
        <v>493</v>
      </c>
      <c r="Q754" s="299">
        <v>0.4</v>
      </c>
      <c r="R754" s="299">
        <v>8.9</v>
      </c>
      <c r="S754" s="300">
        <v>85</v>
      </c>
      <c r="X754" s="309"/>
      <c r="AC754" s="309"/>
      <c r="AF754" s="309"/>
      <c r="AG754" s="309"/>
      <c r="AH754" s="309"/>
      <c r="AI754" s="309"/>
      <c r="AJ754" s="309"/>
      <c r="AK754" s="309"/>
      <c r="AL754" s="309"/>
      <c r="AM754" s="309"/>
    </row>
    <row r="755" spans="2:39" ht="15" customHeight="1">
      <c r="B755" s="460"/>
      <c r="C755" s="458"/>
      <c r="D755" s="297" t="s">
        <v>503</v>
      </c>
      <c r="E755" s="298">
        <v>0</v>
      </c>
      <c r="F755" s="299">
        <v>1</v>
      </c>
      <c r="G755" s="299">
        <v>6</v>
      </c>
      <c r="H755" s="299">
        <v>7</v>
      </c>
      <c r="I755" s="299">
        <v>11</v>
      </c>
      <c r="J755" s="299">
        <v>23</v>
      </c>
      <c r="K755" s="299">
        <v>17</v>
      </c>
      <c r="L755" s="299">
        <v>0.03</v>
      </c>
      <c r="M755" s="299">
        <v>2.37</v>
      </c>
      <c r="N755" s="299">
        <v>2.4</v>
      </c>
      <c r="O755" s="299"/>
      <c r="P755" s="299" t="s">
        <v>493</v>
      </c>
      <c r="Q755" s="299">
        <v>0.5</v>
      </c>
      <c r="R755" s="299">
        <v>8.6999999999999993</v>
      </c>
      <c r="S755" s="300">
        <v>84</v>
      </c>
      <c r="X755" s="309"/>
      <c r="AC755" s="309"/>
      <c r="AF755" s="309"/>
      <c r="AG755" s="309"/>
      <c r="AH755" s="309"/>
      <c r="AI755" s="309"/>
      <c r="AJ755" s="309"/>
      <c r="AK755" s="309"/>
      <c r="AL755" s="309"/>
      <c r="AM755" s="309"/>
    </row>
    <row r="756" spans="2:39" ht="15" customHeight="1">
      <c r="B756" s="460"/>
      <c r="C756" s="458"/>
      <c r="D756" s="297" t="s">
        <v>505</v>
      </c>
      <c r="E756" s="298">
        <v>0</v>
      </c>
      <c r="F756" s="299">
        <v>1</v>
      </c>
      <c r="G756" s="299">
        <v>6</v>
      </c>
      <c r="H756" s="299">
        <v>7</v>
      </c>
      <c r="I756" s="299">
        <v>10</v>
      </c>
      <c r="J756" s="299">
        <v>29</v>
      </c>
      <c r="K756" s="299">
        <v>19</v>
      </c>
      <c r="L756" s="299">
        <v>0.04</v>
      </c>
      <c r="M756" s="299">
        <v>2.44</v>
      </c>
      <c r="N756" s="299">
        <v>2.48</v>
      </c>
      <c r="O756" s="299"/>
      <c r="P756" s="299" t="s">
        <v>493</v>
      </c>
      <c r="Q756" s="299">
        <v>1.7</v>
      </c>
      <c r="R756" s="299">
        <v>8.6</v>
      </c>
      <c r="S756" s="300">
        <v>83</v>
      </c>
      <c r="X756" s="309"/>
      <c r="AC756" s="309"/>
      <c r="AF756" s="309"/>
      <c r="AG756" s="309"/>
      <c r="AH756" s="309"/>
      <c r="AI756" s="309"/>
      <c r="AJ756" s="309"/>
      <c r="AK756" s="309"/>
      <c r="AL756" s="309"/>
      <c r="AM756" s="309"/>
    </row>
    <row r="757" spans="2:39" ht="15" customHeight="1">
      <c r="B757" s="460"/>
      <c r="C757" s="458"/>
      <c r="D757" s="297" t="s">
        <v>508</v>
      </c>
      <c r="E757" s="298">
        <v>0</v>
      </c>
      <c r="F757" s="299">
        <v>2</v>
      </c>
      <c r="G757" s="299">
        <v>9</v>
      </c>
      <c r="H757" s="299">
        <v>11</v>
      </c>
      <c r="I757" s="299">
        <v>12</v>
      </c>
      <c r="J757" s="299">
        <v>30</v>
      </c>
      <c r="K757" s="299">
        <v>18</v>
      </c>
      <c r="L757" s="299">
        <v>0</v>
      </c>
      <c r="M757" s="299">
        <v>2.31</v>
      </c>
      <c r="N757" s="299">
        <v>2.31</v>
      </c>
      <c r="O757" s="299"/>
      <c r="P757" s="299" t="s">
        <v>498</v>
      </c>
      <c r="Q757" s="299">
        <v>0.9</v>
      </c>
      <c r="R757" s="299">
        <v>12</v>
      </c>
      <c r="S757" s="300">
        <v>73</v>
      </c>
      <c r="X757" s="309"/>
      <c r="AC757" s="309"/>
      <c r="AF757" s="309"/>
      <c r="AG757" s="309"/>
      <c r="AH757" s="309"/>
      <c r="AI757" s="309"/>
      <c r="AJ757" s="309"/>
      <c r="AK757" s="309"/>
      <c r="AL757" s="309"/>
      <c r="AM757" s="309"/>
    </row>
    <row r="758" spans="2:39" ht="15" customHeight="1">
      <c r="B758" s="460"/>
      <c r="C758" s="458"/>
      <c r="D758" s="297" t="s">
        <v>510</v>
      </c>
      <c r="E758" s="298">
        <v>1</v>
      </c>
      <c r="F758" s="299">
        <v>4</v>
      </c>
      <c r="G758" s="299">
        <v>13</v>
      </c>
      <c r="H758" s="299">
        <v>17</v>
      </c>
      <c r="I758" s="299">
        <v>15</v>
      </c>
      <c r="J758" s="299">
        <v>29</v>
      </c>
      <c r="K758" s="299">
        <v>22</v>
      </c>
      <c r="L758" s="299">
        <v>0.05</v>
      </c>
      <c r="M758" s="299">
        <v>2.14</v>
      </c>
      <c r="N758" s="299">
        <v>2.19</v>
      </c>
      <c r="O758" s="299"/>
      <c r="P758" s="299" t="s">
        <v>506</v>
      </c>
      <c r="Q758" s="299">
        <v>1</v>
      </c>
      <c r="R758" s="299">
        <v>14.6</v>
      </c>
      <c r="S758" s="300">
        <v>61</v>
      </c>
      <c r="X758" s="309"/>
      <c r="AC758" s="309"/>
      <c r="AF758" s="309"/>
      <c r="AG758" s="309"/>
      <c r="AH758" s="309"/>
      <c r="AI758" s="309"/>
      <c r="AJ758" s="309"/>
      <c r="AK758" s="309"/>
      <c r="AL758" s="309"/>
      <c r="AM758" s="309"/>
    </row>
    <row r="759" spans="2:39" ht="15" customHeight="1">
      <c r="B759" s="460"/>
      <c r="C759" s="458"/>
      <c r="D759" s="297" t="s">
        <v>511</v>
      </c>
      <c r="E759" s="298">
        <v>1</v>
      </c>
      <c r="F759" s="299">
        <v>1</v>
      </c>
      <c r="G759" s="299">
        <v>7</v>
      </c>
      <c r="H759" s="299">
        <v>8</v>
      </c>
      <c r="I759" s="299">
        <v>30</v>
      </c>
      <c r="J759" s="299">
        <v>26</v>
      </c>
      <c r="K759" s="299">
        <v>10</v>
      </c>
      <c r="L759" s="299">
        <v>0</v>
      </c>
      <c r="M759" s="299">
        <v>1.97</v>
      </c>
      <c r="N759" s="299">
        <v>1.97</v>
      </c>
      <c r="O759" s="299"/>
      <c r="P759" s="299" t="s">
        <v>498</v>
      </c>
      <c r="Q759" s="299">
        <v>2.6</v>
      </c>
      <c r="R759" s="299">
        <v>16.8</v>
      </c>
      <c r="S759" s="300">
        <v>41</v>
      </c>
      <c r="X759" s="309"/>
      <c r="AC759" s="309"/>
      <c r="AF759" s="309"/>
      <c r="AG759" s="309"/>
      <c r="AH759" s="309"/>
      <c r="AI759" s="309"/>
      <c r="AJ759" s="309"/>
      <c r="AK759" s="309"/>
      <c r="AL759" s="309"/>
      <c r="AM759" s="309"/>
    </row>
    <row r="760" spans="2:39" ht="15" customHeight="1" thickBot="1">
      <c r="B760" s="460"/>
      <c r="C760" s="458"/>
      <c r="D760" s="310" t="s">
        <v>512</v>
      </c>
      <c r="E760" s="311">
        <v>1</v>
      </c>
      <c r="F760" s="304">
        <v>2</v>
      </c>
      <c r="G760" s="304">
        <v>7</v>
      </c>
      <c r="H760" s="304">
        <v>9</v>
      </c>
      <c r="I760" s="304">
        <v>35</v>
      </c>
      <c r="J760" s="304">
        <v>18</v>
      </c>
      <c r="K760" s="304">
        <v>6</v>
      </c>
      <c r="L760" s="304">
        <v>0</v>
      </c>
      <c r="M760" s="304">
        <v>1.9</v>
      </c>
      <c r="N760" s="304">
        <v>1.9</v>
      </c>
      <c r="O760" s="304"/>
      <c r="P760" s="304" t="s">
        <v>535</v>
      </c>
      <c r="Q760" s="304">
        <v>1.1000000000000001</v>
      </c>
      <c r="R760" s="304">
        <v>18</v>
      </c>
      <c r="S760" s="305">
        <v>40</v>
      </c>
      <c r="X760" s="309"/>
      <c r="AC760" s="309"/>
      <c r="AF760" s="309"/>
      <c r="AG760" s="309"/>
      <c r="AH760" s="309"/>
      <c r="AI760" s="309"/>
      <c r="AJ760" s="309"/>
      <c r="AK760" s="309"/>
      <c r="AL760" s="309"/>
      <c r="AM760" s="309"/>
    </row>
    <row r="761" spans="2:39" ht="15" customHeight="1">
      <c r="B761" s="460"/>
      <c r="C761" s="458"/>
      <c r="D761" s="293" t="s">
        <v>514</v>
      </c>
      <c r="E761" s="294">
        <v>1</v>
      </c>
      <c r="F761" s="295">
        <v>1</v>
      </c>
      <c r="G761" s="295">
        <v>6</v>
      </c>
      <c r="H761" s="295">
        <v>7</v>
      </c>
      <c r="I761" s="295">
        <v>41</v>
      </c>
      <c r="J761" s="295">
        <v>10</v>
      </c>
      <c r="K761" s="295">
        <v>8</v>
      </c>
      <c r="L761" s="295">
        <v>0</v>
      </c>
      <c r="M761" s="295">
        <v>1.88</v>
      </c>
      <c r="N761" s="295">
        <v>1.88</v>
      </c>
      <c r="O761" s="295"/>
      <c r="P761" s="295" t="s">
        <v>531</v>
      </c>
      <c r="Q761" s="295">
        <v>1.4</v>
      </c>
      <c r="R761" s="295">
        <v>18.3</v>
      </c>
      <c r="S761" s="296">
        <v>40</v>
      </c>
      <c r="X761" s="309"/>
      <c r="AC761" s="309"/>
      <c r="AF761" s="309"/>
      <c r="AG761" s="309"/>
      <c r="AH761" s="309"/>
      <c r="AI761" s="309"/>
      <c r="AJ761" s="309"/>
      <c r="AK761" s="309"/>
      <c r="AL761" s="309"/>
      <c r="AM761" s="309"/>
    </row>
    <row r="762" spans="2:39" ht="15" customHeight="1">
      <c r="B762" s="460"/>
      <c r="C762" s="458"/>
      <c r="D762" s="297" t="s">
        <v>516</v>
      </c>
      <c r="E762" s="298">
        <v>0</v>
      </c>
      <c r="F762" s="299">
        <v>1</v>
      </c>
      <c r="G762" s="299">
        <v>3</v>
      </c>
      <c r="H762" s="299">
        <v>4</v>
      </c>
      <c r="I762" s="299">
        <v>47</v>
      </c>
      <c r="J762" s="299">
        <v>7</v>
      </c>
      <c r="K762" s="299">
        <v>7</v>
      </c>
      <c r="L762" s="299">
        <v>0.01</v>
      </c>
      <c r="M762" s="299">
        <v>1.9</v>
      </c>
      <c r="N762" s="299">
        <v>1.91</v>
      </c>
      <c r="O762" s="299"/>
      <c r="P762" s="299" t="s">
        <v>518</v>
      </c>
      <c r="Q762" s="299">
        <v>1.7</v>
      </c>
      <c r="R762" s="299">
        <v>19.8</v>
      </c>
      <c r="S762" s="300">
        <v>37</v>
      </c>
      <c r="X762" s="309"/>
      <c r="AC762" s="309"/>
      <c r="AF762" s="309"/>
      <c r="AG762" s="309"/>
      <c r="AH762" s="309"/>
      <c r="AI762" s="309"/>
      <c r="AJ762" s="309"/>
      <c r="AK762" s="309"/>
      <c r="AL762" s="309"/>
      <c r="AM762" s="309"/>
    </row>
    <row r="763" spans="2:39" ht="15" customHeight="1">
      <c r="B763" s="460"/>
      <c r="C763" s="458"/>
      <c r="D763" s="297" t="s">
        <v>517</v>
      </c>
      <c r="E763" s="298">
        <v>1</v>
      </c>
      <c r="F763" s="299">
        <v>1</v>
      </c>
      <c r="G763" s="299">
        <v>3</v>
      </c>
      <c r="H763" s="299">
        <v>4</v>
      </c>
      <c r="I763" s="299">
        <v>50</v>
      </c>
      <c r="J763" s="299">
        <v>15</v>
      </c>
      <c r="K763" s="299">
        <v>11</v>
      </c>
      <c r="L763" s="299">
        <v>0</v>
      </c>
      <c r="M763" s="299">
        <v>1.9</v>
      </c>
      <c r="N763" s="299">
        <v>1.9</v>
      </c>
      <c r="O763" s="299"/>
      <c r="P763" s="299" t="s">
        <v>515</v>
      </c>
      <c r="Q763" s="299">
        <v>2</v>
      </c>
      <c r="R763" s="299">
        <v>19.8</v>
      </c>
      <c r="S763" s="300">
        <v>40</v>
      </c>
      <c r="X763" s="309"/>
      <c r="AC763" s="309"/>
      <c r="AF763" s="309"/>
      <c r="AG763" s="309"/>
      <c r="AH763" s="309"/>
      <c r="AI763" s="309"/>
      <c r="AJ763" s="309"/>
      <c r="AK763" s="309"/>
      <c r="AL763" s="309"/>
      <c r="AM763" s="309"/>
    </row>
    <row r="764" spans="2:39" ht="15" customHeight="1">
      <c r="B764" s="460"/>
      <c r="C764" s="458"/>
      <c r="D764" s="297" t="s">
        <v>519</v>
      </c>
      <c r="E764" s="298">
        <v>1</v>
      </c>
      <c r="F764" s="299">
        <v>0</v>
      </c>
      <c r="G764" s="299">
        <v>5</v>
      </c>
      <c r="H764" s="299">
        <v>5</v>
      </c>
      <c r="I764" s="299">
        <v>54</v>
      </c>
      <c r="J764" s="299">
        <v>33</v>
      </c>
      <c r="K764" s="299">
        <v>15</v>
      </c>
      <c r="L764" s="299">
        <v>0</v>
      </c>
      <c r="M764" s="299">
        <v>1.91</v>
      </c>
      <c r="N764" s="299">
        <v>1.91</v>
      </c>
      <c r="O764" s="299"/>
      <c r="P764" s="299" t="s">
        <v>515</v>
      </c>
      <c r="Q764" s="299">
        <v>2.2000000000000002</v>
      </c>
      <c r="R764" s="299">
        <v>19.5</v>
      </c>
      <c r="S764" s="300">
        <v>42</v>
      </c>
      <c r="X764" s="309"/>
      <c r="AC764" s="309"/>
      <c r="AF764" s="309"/>
      <c r="AG764" s="309"/>
      <c r="AH764" s="309"/>
      <c r="AI764" s="309"/>
      <c r="AJ764" s="309"/>
      <c r="AK764" s="309"/>
      <c r="AL764" s="309"/>
      <c r="AM764" s="309"/>
    </row>
    <row r="765" spans="2:39" ht="15" customHeight="1">
      <c r="B765" s="460"/>
      <c r="C765" s="458"/>
      <c r="D765" s="297" t="s">
        <v>520</v>
      </c>
      <c r="E765" s="298">
        <v>1</v>
      </c>
      <c r="F765" s="299">
        <v>0</v>
      </c>
      <c r="G765" s="299">
        <v>5</v>
      </c>
      <c r="H765" s="299">
        <v>5</v>
      </c>
      <c r="I765" s="299">
        <v>52</v>
      </c>
      <c r="J765" s="299">
        <v>31</v>
      </c>
      <c r="K765" s="299">
        <v>16</v>
      </c>
      <c r="L765" s="299">
        <v>0</v>
      </c>
      <c r="M765" s="299">
        <v>1.89</v>
      </c>
      <c r="N765" s="299">
        <v>1.89</v>
      </c>
      <c r="O765" s="299"/>
      <c r="P765" s="299" t="s">
        <v>515</v>
      </c>
      <c r="Q765" s="299">
        <v>2.2999999999999998</v>
      </c>
      <c r="R765" s="299">
        <v>19.7</v>
      </c>
      <c r="S765" s="300">
        <v>42</v>
      </c>
      <c r="X765" s="309"/>
      <c r="AC765" s="309"/>
      <c r="AF765" s="309"/>
      <c r="AG765" s="309"/>
      <c r="AH765" s="309"/>
      <c r="AI765" s="309"/>
      <c r="AJ765" s="309"/>
      <c r="AK765" s="309"/>
      <c r="AL765" s="309"/>
      <c r="AM765" s="309"/>
    </row>
    <row r="766" spans="2:39" ht="15" customHeight="1">
      <c r="B766" s="460"/>
      <c r="C766" s="458"/>
      <c r="D766" s="297" t="s">
        <v>521</v>
      </c>
      <c r="E766" s="298">
        <v>1</v>
      </c>
      <c r="F766" s="299">
        <v>0</v>
      </c>
      <c r="G766" s="299">
        <v>5</v>
      </c>
      <c r="H766" s="299">
        <v>5</v>
      </c>
      <c r="I766" s="299">
        <v>53</v>
      </c>
      <c r="J766" s="299">
        <v>27</v>
      </c>
      <c r="K766" s="299">
        <v>12</v>
      </c>
      <c r="L766" s="299">
        <v>0</v>
      </c>
      <c r="M766" s="299">
        <v>1.89</v>
      </c>
      <c r="N766" s="299">
        <v>1.89</v>
      </c>
      <c r="O766" s="299"/>
      <c r="P766" s="299" t="s">
        <v>518</v>
      </c>
      <c r="Q766" s="299">
        <v>1.7</v>
      </c>
      <c r="R766" s="299">
        <v>18.600000000000001</v>
      </c>
      <c r="S766" s="300">
        <v>42</v>
      </c>
      <c r="X766" s="309"/>
      <c r="AC766" s="309"/>
      <c r="AF766" s="309"/>
      <c r="AG766" s="309"/>
      <c r="AH766" s="309"/>
      <c r="AI766" s="309"/>
      <c r="AJ766" s="309"/>
      <c r="AK766" s="309"/>
      <c r="AL766" s="309"/>
      <c r="AM766" s="309"/>
    </row>
    <row r="767" spans="2:39" ht="15" customHeight="1">
      <c r="B767" s="460"/>
      <c r="C767" s="458"/>
      <c r="D767" s="297" t="s">
        <v>522</v>
      </c>
      <c r="E767" s="298">
        <v>1</v>
      </c>
      <c r="F767" s="299">
        <v>0</v>
      </c>
      <c r="G767" s="299">
        <v>8</v>
      </c>
      <c r="H767" s="299">
        <v>8</v>
      </c>
      <c r="I767" s="299">
        <v>45</v>
      </c>
      <c r="J767" s="299">
        <v>26</v>
      </c>
      <c r="K767" s="299">
        <v>18</v>
      </c>
      <c r="L767" s="299">
        <v>0.04</v>
      </c>
      <c r="M767" s="299">
        <v>1.89</v>
      </c>
      <c r="N767" s="299">
        <v>1.93</v>
      </c>
      <c r="O767" s="299"/>
      <c r="P767" s="299" t="s">
        <v>538</v>
      </c>
      <c r="Q767" s="299">
        <v>1.1000000000000001</v>
      </c>
      <c r="R767" s="299">
        <v>16</v>
      </c>
      <c r="S767" s="300">
        <v>46</v>
      </c>
      <c r="X767" s="309"/>
      <c r="AC767" s="309"/>
      <c r="AF767" s="309"/>
      <c r="AG767" s="309"/>
      <c r="AH767" s="309"/>
      <c r="AI767" s="309"/>
      <c r="AJ767" s="309"/>
      <c r="AK767" s="309"/>
      <c r="AL767" s="309"/>
      <c r="AM767" s="309"/>
    </row>
    <row r="768" spans="2:39" ht="15" customHeight="1">
      <c r="B768" s="460"/>
      <c r="C768" s="458"/>
      <c r="D768" s="297" t="s">
        <v>523</v>
      </c>
      <c r="E768" s="298">
        <v>1</v>
      </c>
      <c r="F768" s="299">
        <v>0</v>
      </c>
      <c r="G768" s="299">
        <v>13</v>
      </c>
      <c r="H768" s="299">
        <v>13</v>
      </c>
      <c r="I768" s="299">
        <v>30</v>
      </c>
      <c r="J768" s="299">
        <v>36</v>
      </c>
      <c r="K768" s="299">
        <v>24</v>
      </c>
      <c r="L768" s="299">
        <v>0.06</v>
      </c>
      <c r="M768" s="299">
        <v>1.87</v>
      </c>
      <c r="N768" s="299">
        <v>1.93</v>
      </c>
      <c r="O768" s="299"/>
      <c r="P768" s="299" t="s">
        <v>530</v>
      </c>
      <c r="Q768" s="299">
        <v>0.9</v>
      </c>
      <c r="R768" s="299">
        <v>13.8</v>
      </c>
      <c r="S768" s="300">
        <v>56</v>
      </c>
      <c r="X768" s="309"/>
      <c r="AC768" s="309"/>
      <c r="AF768" s="309"/>
      <c r="AG768" s="309"/>
      <c r="AH768" s="309"/>
      <c r="AI768" s="309"/>
      <c r="AJ768" s="309"/>
      <c r="AK768" s="309"/>
      <c r="AL768" s="309"/>
      <c r="AM768" s="309"/>
    </row>
    <row r="769" spans="2:39" ht="15" customHeight="1">
      <c r="B769" s="460"/>
      <c r="C769" s="458"/>
      <c r="D769" s="297" t="s">
        <v>524</v>
      </c>
      <c r="E769" s="298">
        <v>0</v>
      </c>
      <c r="F769" s="299">
        <v>0</v>
      </c>
      <c r="G769" s="299">
        <v>13</v>
      </c>
      <c r="H769" s="299">
        <v>13</v>
      </c>
      <c r="I769" s="299">
        <v>29</v>
      </c>
      <c r="J769" s="299">
        <v>28</v>
      </c>
      <c r="K769" s="299">
        <v>21</v>
      </c>
      <c r="L769" s="299">
        <v>0.05</v>
      </c>
      <c r="M769" s="299">
        <v>1.89</v>
      </c>
      <c r="N769" s="299">
        <v>1.94</v>
      </c>
      <c r="O769" s="299"/>
      <c r="P769" s="299" t="s">
        <v>506</v>
      </c>
      <c r="Q769" s="299">
        <v>0.5</v>
      </c>
      <c r="R769" s="299">
        <v>12.5</v>
      </c>
      <c r="S769" s="300">
        <v>66</v>
      </c>
      <c r="X769" s="309"/>
      <c r="AC769" s="309"/>
      <c r="AF769" s="309"/>
      <c r="AG769" s="309"/>
      <c r="AH769" s="309"/>
      <c r="AI769" s="309"/>
      <c r="AJ769" s="309"/>
      <c r="AK769" s="309"/>
      <c r="AL769" s="309"/>
      <c r="AM769" s="309"/>
    </row>
    <row r="770" spans="2:39" ht="15" customHeight="1">
      <c r="B770" s="460"/>
      <c r="C770" s="458"/>
      <c r="D770" s="297" t="s">
        <v>525</v>
      </c>
      <c r="E770" s="298">
        <v>0</v>
      </c>
      <c r="F770" s="299">
        <v>1</v>
      </c>
      <c r="G770" s="299">
        <v>15</v>
      </c>
      <c r="H770" s="299">
        <v>16</v>
      </c>
      <c r="I770" s="299">
        <v>20</v>
      </c>
      <c r="J770" s="299">
        <v>30</v>
      </c>
      <c r="K770" s="299">
        <v>27</v>
      </c>
      <c r="L770" s="299">
        <v>0.09</v>
      </c>
      <c r="M770" s="299">
        <v>1.91</v>
      </c>
      <c r="N770" s="299">
        <v>2</v>
      </c>
      <c r="O770" s="299"/>
      <c r="P770" s="299" t="s">
        <v>493</v>
      </c>
      <c r="Q770" s="299">
        <v>1.9</v>
      </c>
      <c r="R770" s="299">
        <v>12.1</v>
      </c>
      <c r="S770" s="300">
        <v>72</v>
      </c>
      <c r="X770" s="309"/>
      <c r="AC770" s="309"/>
      <c r="AF770" s="309"/>
      <c r="AG770" s="309"/>
      <c r="AH770" s="309"/>
      <c r="AI770" s="309"/>
      <c r="AJ770" s="309"/>
      <c r="AK770" s="309"/>
      <c r="AL770" s="309"/>
      <c r="AM770" s="309"/>
    </row>
    <row r="771" spans="2:39" ht="15" customHeight="1">
      <c r="B771" s="460"/>
      <c r="C771" s="458"/>
      <c r="D771" s="297" t="s">
        <v>526</v>
      </c>
      <c r="E771" s="298">
        <v>0</v>
      </c>
      <c r="F771" s="299">
        <v>0</v>
      </c>
      <c r="G771" s="299">
        <v>9</v>
      </c>
      <c r="H771" s="299">
        <v>9</v>
      </c>
      <c r="I771" s="299">
        <v>19</v>
      </c>
      <c r="J771" s="299">
        <v>30</v>
      </c>
      <c r="K771" s="299">
        <v>17</v>
      </c>
      <c r="L771" s="299">
        <v>7.0000000000000007E-2</v>
      </c>
      <c r="M771" s="299">
        <v>2.0499999999999998</v>
      </c>
      <c r="N771" s="299">
        <v>2.12</v>
      </c>
      <c r="O771" s="299"/>
      <c r="P771" s="299" t="s">
        <v>498</v>
      </c>
      <c r="Q771" s="299">
        <v>1.8</v>
      </c>
      <c r="R771" s="299">
        <v>12.2</v>
      </c>
      <c r="S771" s="300">
        <v>74</v>
      </c>
      <c r="X771" s="309"/>
      <c r="AC771" s="309"/>
      <c r="AF771" s="309"/>
      <c r="AG771" s="309"/>
      <c r="AH771" s="309"/>
      <c r="AI771" s="309"/>
      <c r="AJ771" s="309"/>
      <c r="AK771" s="309"/>
      <c r="AL771" s="309"/>
      <c r="AM771" s="309"/>
    </row>
    <row r="772" spans="2:39" ht="15" customHeight="1">
      <c r="B772" s="460"/>
      <c r="C772" s="458"/>
      <c r="D772" s="297" t="s">
        <v>527</v>
      </c>
      <c r="E772" s="298">
        <v>0</v>
      </c>
      <c r="F772" s="299">
        <v>0</v>
      </c>
      <c r="G772" s="299">
        <v>8</v>
      </c>
      <c r="H772" s="299">
        <v>8</v>
      </c>
      <c r="I772" s="299">
        <v>20</v>
      </c>
      <c r="J772" s="299">
        <v>23</v>
      </c>
      <c r="K772" s="299">
        <v>16</v>
      </c>
      <c r="L772" s="299">
        <v>0.01</v>
      </c>
      <c r="M772" s="299">
        <v>2.06</v>
      </c>
      <c r="N772" s="299">
        <v>2.0699999999999998</v>
      </c>
      <c r="O772" s="299"/>
      <c r="P772" s="299" t="s">
        <v>498</v>
      </c>
      <c r="Q772" s="299">
        <v>1.7</v>
      </c>
      <c r="R772" s="299">
        <v>12.4</v>
      </c>
      <c r="S772" s="300">
        <v>73</v>
      </c>
      <c r="X772" s="309"/>
      <c r="AC772" s="309"/>
      <c r="AF772" s="309"/>
      <c r="AG772" s="309"/>
      <c r="AH772" s="309"/>
      <c r="AI772" s="309"/>
      <c r="AJ772" s="309"/>
      <c r="AK772" s="309"/>
      <c r="AL772" s="309"/>
      <c r="AM772" s="309"/>
    </row>
    <row r="773" spans="2:39" ht="15" customHeight="1">
      <c r="B773" s="460"/>
      <c r="C773" s="458"/>
      <c r="D773" s="297" t="s">
        <v>528</v>
      </c>
      <c r="E773" s="298">
        <v>1</v>
      </c>
      <c r="F773" s="299">
        <v>0</v>
      </c>
      <c r="G773" s="299">
        <v>7</v>
      </c>
      <c r="H773" s="299">
        <v>7</v>
      </c>
      <c r="I773" s="299">
        <v>20</v>
      </c>
      <c r="J773" s="299">
        <v>16</v>
      </c>
      <c r="K773" s="299">
        <v>12</v>
      </c>
      <c r="L773" s="299">
        <v>0.02</v>
      </c>
      <c r="M773" s="299">
        <v>1.97</v>
      </c>
      <c r="N773" s="299">
        <v>1.99</v>
      </c>
      <c r="O773" s="299"/>
      <c r="P773" s="299" t="s">
        <v>498</v>
      </c>
      <c r="Q773" s="299">
        <v>2.8</v>
      </c>
      <c r="R773" s="299">
        <v>11.5</v>
      </c>
      <c r="S773" s="300">
        <v>72</v>
      </c>
      <c r="X773" s="309"/>
      <c r="AC773" s="309"/>
      <c r="AF773" s="309"/>
      <c r="AG773" s="309"/>
      <c r="AH773" s="309"/>
      <c r="AI773" s="309"/>
      <c r="AJ773" s="309"/>
      <c r="AK773" s="309"/>
      <c r="AL773" s="309"/>
      <c r="AM773" s="309"/>
    </row>
    <row r="774" spans="2:39" ht="15" customHeight="1">
      <c r="B774" s="460"/>
      <c r="C774" s="459"/>
      <c r="D774" s="297" t="s">
        <v>529</v>
      </c>
      <c r="E774" s="298">
        <v>1</v>
      </c>
      <c r="F774" s="299">
        <v>0</v>
      </c>
      <c r="G774" s="299">
        <v>5</v>
      </c>
      <c r="H774" s="299">
        <v>5</v>
      </c>
      <c r="I774" s="299">
        <v>20</v>
      </c>
      <c r="J774" s="299">
        <v>16</v>
      </c>
      <c r="K774" s="299">
        <v>10</v>
      </c>
      <c r="L774" s="299">
        <v>0</v>
      </c>
      <c r="M774" s="299">
        <v>1.95</v>
      </c>
      <c r="N774" s="299">
        <v>1.95</v>
      </c>
      <c r="O774" s="299"/>
      <c r="P774" s="299" t="s">
        <v>498</v>
      </c>
      <c r="Q774" s="299">
        <v>2.4</v>
      </c>
      <c r="R774" s="299">
        <v>12</v>
      </c>
      <c r="S774" s="300">
        <v>68</v>
      </c>
      <c r="X774" s="309"/>
      <c r="AC774" s="309"/>
      <c r="AF774" s="309"/>
      <c r="AG774" s="309"/>
      <c r="AH774" s="309"/>
      <c r="AI774" s="309"/>
      <c r="AJ774" s="309"/>
      <c r="AK774" s="309"/>
      <c r="AL774" s="309"/>
      <c r="AM774" s="309"/>
    </row>
    <row r="775" spans="2:39" ht="15" customHeight="1">
      <c r="B775" s="460"/>
      <c r="C775" s="457">
        <v>42665</v>
      </c>
      <c r="D775" s="297" t="s">
        <v>492</v>
      </c>
      <c r="E775" s="298">
        <v>0</v>
      </c>
      <c r="F775" s="299">
        <v>0</v>
      </c>
      <c r="G775" s="299">
        <v>5</v>
      </c>
      <c r="H775" s="299">
        <v>5</v>
      </c>
      <c r="I775" s="299">
        <v>19</v>
      </c>
      <c r="J775" s="299">
        <v>12</v>
      </c>
      <c r="K775" s="299">
        <v>12</v>
      </c>
      <c r="L775" s="299">
        <v>0</v>
      </c>
      <c r="M775" s="299">
        <v>1.93</v>
      </c>
      <c r="N775" s="299">
        <v>1.93</v>
      </c>
      <c r="O775" s="299"/>
      <c r="P775" s="299" t="s">
        <v>498</v>
      </c>
      <c r="Q775" s="299">
        <v>3.1</v>
      </c>
      <c r="R775" s="299">
        <v>11.6</v>
      </c>
      <c r="S775" s="300">
        <v>65</v>
      </c>
      <c r="X775" s="309"/>
      <c r="AC775" s="309"/>
      <c r="AF775" s="309"/>
      <c r="AG775" s="309"/>
      <c r="AH775" s="309"/>
      <c r="AI775" s="309"/>
      <c r="AJ775" s="309"/>
      <c r="AK775" s="309"/>
      <c r="AL775" s="309"/>
      <c r="AM775" s="309"/>
    </row>
    <row r="776" spans="2:39" ht="15" customHeight="1">
      <c r="B776" s="460"/>
      <c r="C776" s="458"/>
      <c r="D776" s="297" t="s">
        <v>495</v>
      </c>
      <c r="E776" s="298">
        <v>0</v>
      </c>
      <c r="F776" s="299">
        <v>0</v>
      </c>
      <c r="G776" s="299">
        <v>4</v>
      </c>
      <c r="H776" s="299">
        <v>4</v>
      </c>
      <c r="I776" s="299">
        <v>21</v>
      </c>
      <c r="J776" s="299">
        <v>11</v>
      </c>
      <c r="K776" s="299">
        <v>8</v>
      </c>
      <c r="L776" s="299">
        <v>0</v>
      </c>
      <c r="M776" s="299">
        <v>1.92</v>
      </c>
      <c r="N776" s="299">
        <v>1.92</v>
      </c>
      <c r="O776" s="299"/>
      <c r="P776" s="299" t="s">
        <v>498</v>
      </c>
      <c r="Q776" s="299">
        <v>2.7</v>
      </c>
      <c r="R776" s="299">
        <v>11.3</v>
      </c>
      <c r="S776" s="300">
        <v>63</v>
      </c>
      <c r="X776" s="309"/>
      <c r="AC776" s="309"/>
      <c r="AF776" s="309"/>
      <c r="AG776" s="309"/>
      <c r="AH776" s="309"/>
      <c r="AI776" s="309"/>
      <c r="AJ776" s="309"/>
      <c r="AK776" s="309"/>
      <c r="AL776" s="309"/>
      <c r="AM776" s="309"/>
    </row>
    <row r="777" spans="2:39" ht="15" customHeight="1">
      <c r="B777" s="460"/>
      <c r="C777" s="458"/>
      <c r="D777" s="297" t="s">
        <v>497</v>
      </c>
      <c r="E777" s="298">
        <v>0</v>
      </c>
      <c r="F777" s="299">
        <v>0</v>
      </c>
      <c r="G777" s="299">
        <v>3</v>
      </c>
      <c r="H777" s="299">
        <v>3</v>
      </c>
      <c r="I777" s="299">
        <v>20</v>
      </c>
      <c r="J777" s="299">
        <v>10</v>
      </c>
      <c r="K777" s="299">
        <v>8</v>
      </c>
      <c r="L777" s="299">
        <v>0</v>
      </c>
      <c r="M777" s="299">
        <v>1.9</v>
      </c>
      <c r="N777" s="299">
        <v>1.9</v>
      </c>
      <c r="O777" s="299"/>
      <c r="P777" s="299" t="s">
        <v>498</v>
      </c>
      <c r="Q777" s="299">
        <v>1.9</v>
      </c>
      <c r="R777" s="299">
        <v>10.7</v>
      </c>
      <c r="S777" s="300">
        <v>67</v>
      </c>
      <c r="X777" s="309"/>
      <c r="AC777" s="309"/>
      <c r="AF777" s="309"/>
      <c r="AG777" s="309"/>
      <c r="AH777" s="309"/>
      <c r="AI777" s="309"/>
      <c r="AJ777" s="309"/>
      <c r="AK777" s="309"/>
      <c r="AL777" s="309"/>
      <c r="AM777" s="309"/>
    </row>
    <row r="778" spans="2:39" ht="15" customHeight="1">
      <c r="B778" s="460"/>
      <c r="C778" s="458"/>
      <c r="D778" s="297" t="s">
        <v>500</v>
      </c>
      <c r="E778" s="298">
        <v>0</v>
      </c>
      <c r="F778" s="299">
        <v>0</v>
      </c>
      <c r="G778" s="299">
        <v>4</v>
      </c>
      <c r="H778" s="299">
        <v>4</v>
      </c>
      <c r="I778" s="299">
        <v>19</v>
      </c>
      <c r="J778" s="299">
        <v>10</v>
      </c>
      <c r="K778" s="299">
        <v>8</v>
      </c>
      <c r="L778" s="299">
        <v>0</v>
      </c>
      <c r="M778" s="299">
        <v>1.93</v>
      </c>
      <c r="N778" s="299">
        <v>1.93</v>
      </c>
      <c r="O778" s="299"/>
      <c r="P778" s="299" t="s">
        <v>498</v>
      </c>
      <c r="Q778" s="299">
        <v>2.8</v>
      </c>
      <c r="R778" s="299">
        <v>10.5</v>
      </c>
      <c r="S778" s="300">
        <v>68</v>
      </c>
      <c r="X778" s="309"/>
      <c r="AC778" s="309"/>
      <c r="AF778" s="309"/>
      <c r="AG778" s="309"/>
      <c r="AH778" s="309"/>
      <c r="AI778" s="309"/>
      <c r="AJ778" s="309"/>
      <c r="AK778" s="309"/>
      <c r="AL778" s="309"/>
      <c r="AM778" s="309"/>
    </row>
    <row r="779" spans="2:39" ht="15" customHeight="1">
      <c r="B779" s="460"/>
      <c r="C779" s="458"/>
      <c r="D779" s="297" t="s">
        <v>503</v>
      </c>
      <c r="E779" s="298">
        <v>0</v>
      </c>
      <c r="F779" s="299">
        <v>0</v>
      </c>
      <c r="G779" s="299">
        <v>4</v>
      </c>
      <c r="H779" s="299">
        <v>4</v>
      </c>
      <c r="I779" s="299">
        <v>16</v>
      </c>
      <c r="J779" s="299">
        <v>22</v>
      </c>
      <c r="K779" s="299">
        <v>7</v>
      </c>
      <c r="L779" s="299">
        <v>0</v>
      </c>
      <c r="M779" s="299">
        <v>1.94</v>
      </c>
      <c r="N779" s="299">
        <v>1.94</v>
      </c>
      <c r="O779" s="299"/>
      <c r="P779" s="299" t="s">
        <v>498</v>
      </c>
      <c r="Q779" s="299">
        <v>2.1</v>
      </c>
      <c r="R779" s="299">
        <v>10.8</v>
      </c>
      <c r="S779" s="300">
        <v>70</v>
      </c>
      <c r="X779" s="309"/>
      <c r="AC779" s="309"/>
      <c r="AF779" s="309"/>
      <c r="AG779" s="309"/>
      <c r="AH779" s="309"/>
      <c r="AI779" s="309"/>
      <c r="AJ779" s="309"/>
      <c r="AK779" s="309"/>
      <c r="AL779" s="309"/>
      <c r="AM779" s="309"/>
    </row>
    <row r="780" spans="2:39" ht="15" customHeight="1">
      <c r="B780" s="460"/>
      <c r="C780" s="458"/>
      <c r="D780" s="297" t="s">
        <v>505</v>
      </c>
      <c r="E780" s="298">
        <v>0</v>
      </c>
      <c r="F780" s="299">
        <v>0</v>
      </c>
      <c r="G780" s="299">
        <v>4</v>
      </c>
      <c r="H780" s="299">
        <v>4</v>
      </c>
      <c r="I780" s="299">
        <v>15</v>
      </c>
      <c r="J780" s="299">
        <v>16</v>
      </c>
      <c r="K780" s="299">
        <v>9</v>
      </c>
      <c r="L780" s="299">
        <v>0</v>
      </c>
      <c r="M780" s="299">
        <v>1.98</v>
      </c>
      <c r="N780" s="299">
        <v>1.98</v>
      </c>
      <c r="O780" s="299"/>
      <c r="P780" s="299" t="s">
        <v>498</v>
      </c>
      <c r="Q780" s="299">
        <v>1.5</v>
      </c>
      <c r="R780" s="299">
        <v>11.2</v>
      </c>
      <c r="S780" s="300">
        <v>69</v>
      </c>
      <c r="X780" s="309"/>
      <c r="AC780" s="309"/>
      <c r="AF780" s="309"/>
      <c r="AG780" s="309"/>
      <c r="AH780" s="309"/>
      <c r="AI780" s="309"/>
      <c r="AJ780" s="309"/>
      <c r="AK780" s="309"/>
      <c r="AL780" s="309"/>
      <c r="AM780" s="309"/>
    </row>
    <row r="781" spans="2:39" ht="15" customHeight="1">
      <c r="B781" s="460"/>
      <c r="C781" s="458"/>
      <c r="D781" s="297" t="s">
        <v>508</v>
      </c>
      <c r="E781" s="298">
        <v>0</v>
      </c>
      <c r="F781" s="299">
        <v>1</v>
      </c>
      <c r="G781" s="299">
        <v>5</v>
      </c>
      <c r="H781" s="299">
        <v>6</v>
      </c>
      <c r="I781" s="299">
        <v>15</v>
      </c>
      <c r="J781" s="299">
        <v>11</v>
      </c>
      <c r="K781" s="299">
        <v>12</v>
      </c>
      <c r="L781" s="299">
        <v>0.01</v>
      </c>
      <c r="M781" s="299">
        <v>1.94</v>
      </c>
      <c r="N781" s="299">
        <v>1.95</v>
      </c>
      <c r="O781" s="299"/>
      <c r="P781" s="299" t="s">
        <v>493</v>
      </c>
      <c r="Q781" s="299">
        <v>2.7</v>
      </c>
      <c r="R781" s="299">
        <v>11.1</v>
      </c>
      <c r="S781" s="300">
        <v>68</v>
      </c>
      <c r="X781" s="309"/>
      <c r="AC781" s="309"/>
      <c r="AF781" s="309"/>
      <c r="AG781" s="309"/>
      <c r="AH781" s="309"/>
      <c r="AI781" s="309"/>
      <c r="AJ781" s="309"/>
      <c r="AK781" s="309"/>
      <c r="AL781" s="309"/>
      <c r="AM781" s="309"/>
    </row>
    <row r="782" spans="2:39" ht="15" customHeight="1">
      <c r="B782" s="460"/>
      <c r="C782" s="458"/>
      <c r="D782" s="297" t="s">
        <v>510</v>
      </c>
      <c r="E782" s="298">
        <v>0</v>
      </c>
      <c r="F782" s="299">
        <v>1</v>
      </c>
      <c r="G782" s="299">
        <v>6</v>
      </c>
      <c r="H782" s="299">
        <v>7</v>
      </c>
      <c r="I782" s="299">
        <v>14</v>
      </c>
      <c r="J782" s="299">
        <v>19</v>
      </c>
      <c r="K782" s="299">
        <v>10</v>
      </c>
      <c r="L782" s="299">
        <v>0</v>
      </c>
      <c r="M782" s="299">
        <v>1.95</v>
      </c>
      <c r="N782" s="299">
        <v>1.95</v>
      </c>
      <c r="O782" s="299"/>
      <c r="P782" s="299" t="s">
        <v>493</v>
      </c>
      <c r="Q782" s="299">
        <v>2.8</v>
      </c>
      <c r="R782" s="299">
        <v>11.9</v>
      </c>
      <c r="S782" s="300">
        <v>69</v>
      </c>
      <c r="X782" s="309"/>
      <c r="AC782" s="309"/>
      <c r="AF782" s="309"/>
      <c r="AG782" s="309"/>
      <c r="AH782" s="309"/>
      <c r="AI782" s="309"/>
      <c r="AJ782" s="309"/>
      <c r="AK782" s="309"/>
      <c r="AL782" s="309"/>
      <c r="AM782" s="309"/>
    </row>
    <row r="783" spans="2:39" ht="15" customHeight="1">
      <c r="B783" s="460"/>
      <c r="C783" s="458"/>
      <c r="D783" s="297" t="s">
        <v>511</v>
      </c>
      <c r="E783" s="298">
        <v>0</v>
      </c>
      <c r="F783" s="299">
        <v>2</v>
      </c>
      <c r="G783" s="299">
        <v>8</v>
      </c>
      <c r="H783" s="299">
        <v>10</v>
      </c>
      <c r="I783" s="299">
        <v>13</v>
      </c>
      <c r="J783" s="299">
        <v>17</v>
      </c>
      <c r="K783" s="299">
        <v>11</v>
      </c>
      <c r="L783" s="299">
        <v>0.01</v>
      </c>
      <c r="M783" s="299">
        <v>1.95</v>
      </c>
      <c r="N783" s="299">
        <v>1.96</v>
      </c>
      <c r="O783" s="299"/>
      <c r="P783" s="299" t="s">
        <v>498</v>
      </c>
      <c r="Q783" s="299">
        <v>1.8</v>
      </c>
      <c r="R783" s="299">
        <v>12.9</v>
      </c>
      <c r="S783" s="300">
        <v>69</v>
      </c>
      <c r="X783" s="309"/>
      <c r="AC783" s="309"/>
      <c r="AF783" s="309"/>
      <c r="AG783" s="309"/>
      <c r="AH783" s="309"/>
      <c r="AI783" s="309"/>
      <c r="AJ783" s="309"/>
      <c r="AK783" s="309"/>
      <c r="AL783" s="309"/>
      <c r="AM783" s="309"/>
    </row>
    <row r="784" spans="2:39" ht="15" customHeight="1" thickBot="1">
      <c r="B784" s="460"/>
      <c r="C784" s="458"/>
      <c r="D784" s="310" t="s">
        <v>512</v>
      </c>
      <c r="E784" s="311">
        <v>0</v>
      </c>
      <c r="F784" s="304">
        <v>2</v>
      </c>
      <c r="G784" s="304">
        <v>8</v>
      </c>
      <c r="H784" s="304">
        <v>10</v>
      </c>
      <c r="I784" s="304">
        <v>15</v>
      </c>
      <c r="J784" s="304">
        <v>22</v>
      </c>
      <c r="K784" s="304">
        <v>15</v>
      </c>
      <c r="L784" s="304">
        <v>0.01</v>
      </c>
      <c r="M784" s="304">
        <v>1.92</v>
      </c>
      <c r="N784" s="304">
        <v>1.93</v>
      </c>
      <c r="O784" s="304"/>
      <c r="P784" s="304" t="s">
        <v>498</v>
      </c>
      <c r="Q784" s="304">
        <v>2.9</v>
      </c>
      <c r="R784" s="304">
        <v>13.7</v>
      </c>
      <c r="S784" s="305">
        <v>63</v>
      </c>
      <c r="X784" s="309"/>
      <c r="AC784" s="309"/>
      <c r="AF784" s="309"/>
      <c r="AG784" s="309"/>
      <c r="AH784" s="309"/>
      <c r="AI784" s="309"/>
      <c r="AJ784" s="309"/>
      <c r="AK784" s="309"/>
      <c r="AL784" s="309"/>
      <c r="AM784" s="309"/>
    </row>
    <row r="785" spans="2:39" ht="15" customHeight="1">
      <c r="B785" s="460"/>
      <c r="C785" s="458"/>
      <c r="D785" s="293" t="s">
        <v>514</v>
      </c>
      <c r="E785" s="294">
        <v>0</v>
      </c>
      <c r="F785" s="295">
        <v>2</v>
      </c>
      <c r="G785" s="295">
        <v>10</v>
      </c>
      <c r="H785" s="295">
        <v>12</v>
      </c>
      <c r="I785" s="295">
        <v>18</v>
      </c>
      <c r="J785" s="295">
        <v>28</v>
      </c>
      <c r="K785" s="295">
        <v>25</v>
      </c>
      <c r="L785" s="295">
        <v>0</v>
      </c>
      <c r="M785" s="295">
        <v>1.93</v>
      </c>
      <c r="N785" s="295">
        <v>1.93</v>
      </c>
      <c r="O785" s="295"/>
      <c r="P785" s="295" t="s">
        <v>498</v>
      </c>
      <c r="Q785" s="295">
        <v>1.9</v>
      </c>
      <c r="R785" s="295">
        <v>14.2</v>
      </c>
      <c r="S785" s="296">
        <v>62</v>
      </c>
      <c r="X785" s="309"/>
      <c r="AC785" s="309"/>
      <c r="AF785" s="309"/>
      <c r="AG785" s="309"/>
      <c r="AH785" s="309"/>
      <c r="AI785" s="309"/>
      <c r="AJ785" s="309"/>
      <c r="AK785" s="309"/>
      <c r="AL785" s="309"/>
      <c r="AM785" s="309"/>
    </row>
    <row r="786" spans="2:39" ht="15" customHeight="1">
      <c r="B786" s="460"/>
      <c r="C786" s="458"/>
      <c r="D786" s="297" t="s">
        <v>516</v>
      </c>
      <c r="E786" s="298">
        <v>0</v>
      </c>
      <c r="F786" s="299">
        <v>2</v>
      </c>
      <c r="G786" s="299">
        <v>8</v>
      </c>
      <c r="H786" s="299">
        <v>10</v>
      </c>
      <c r="I786" s="299">
        <v>22</v>
      </c>
      <c r="J786" s="299">
        <v>41</v>
      </c>
      <c r="K786" s="299">
        <v>25</v>
      </c>
      <c r="L786" s="299">
        <v>0.1</v>
      </c>
      <c r="M786" s="299">
        <v>1.95</v>
      </c>
      <c r="N786" s="299">
        <v>2.0499999999999998</v>
      </c>
      <c r="O786" s="299"/>
      <c r="P786" s="299" t="s">
        <v>498</v>
      </c>
      <c r="Q786" s="299">
        <v>1.4</v>
      </c>
      <c r="R786" s="299">
        <v>16.100000000000001</v>
      </c>
      <c r="S786" s="300">
        <v>64</v>
      </c>
      <c r="X786" s="309"/>
      <c r="AC786" s="309"/>
      <c r="AF786" s="309"/>
      <c r="AG786" s="309"/>
      <c r="AH786" s="309"/>
      <c r="AI786" s="309"/>
      <c r="AJ786" s="309"/>
      <c r="AK786" s="309"/>
      <c r="AL786" s="309"/>
      <c r="AM786" s="309"/>
    </row>
    <row r="787" spans="2:39" ht="15" customHeight="1">
      <c r="B787" s="460"/>
      <c r="C787" s="458"/>
      <c r="D787" s="297" t="s">
        <v>517</v>
      </c>
      <c r="E787" s="298">
        <v>1</v>
      </c>
      <c r="F787" s="299">
        <v>1</v>
      </c>
      <c r="G787" s="299">
        <v>8</v>
      </c>
      <c r="H787" s="299">
        <v>9</v>
      </c>
      <c r="I787" s="299">
        <v>25</v>
      </c>
      <c r="J787" s="299">
        <v>28</v>
      </c>
      <c r="K787" s="299">
        <v>13</v>
      </c>
      <c r="L787" s="299">
        <v>0</v>
      </c>
      <c r="M787" s="299">
        <v>1.91</v>
      </c>
      <c r="N787" s="299">
        <v>1.91</v>
      </c>
      <c r="O787" s="299"/>
      <c r="P787" s="299" t="s">
        <v>498</v>
      </c>
      <c r="Q787" s="299">
        <v>0.6</v>
      </c>
      <c r="R787" s="299">
        <v>17.399999999999999</v>
      </c>
      <c r="S787" s="300">
        <v>64</v>
      </c>
      <c r="X787" s="309"/>
      <c r="AC787" s="309"/>
      <c r="AF787" s="309"/>
      <c r="AG787" s="309"/>
      <c r="AH787" s="309"/>
      <c r="AI787" s="309"/>
      <c r="AJ787" s="309"/>
      <c r="AK787" s="309"/>
      <c r="AL787" s="309"/>
      <c r="AM787" s="309"/>
    </row>
    <row r="788" spans="2:39" ht="15" customHeight="1">
      <c r="B788" s="460"/>
      <c r="C788" s="458"/>
      <c r="D788" s="297" t="s">
        <v>519</v>
      </c>
      <c r="E788" s="298">
        <v>1</v>
      </c>
      <c r="F788" s="299">
        <v>1</v>
      </c>
      <c r="G788" s="299">
        <v>7</v>
      </c>
      <c r="H788" s="299">
        <v>8</v>
      </c>
      <c r="I788" s="299">
        <v>34</v>
      </c>
      <c r="J788" s="299">
        <v>25</v>
      </c>
      <c r="K788" s="299">
        <v>20</v>
      </c>
      <c r="L788" s="299">
        <v>0.03</v>
      </c>
      <c r="M788" s="299">
        <v>1.9</v>
      </c>
      <c r="N788" s="299">
        <v>1.93</v>
      </c>
      <c r="O788" s="299"/>
      <c r="P788" s="299" t="s">
        <v>513</v>
      </c>
      <c r="Q788" s="299">
        <v>0.4</v>
      </c>
      <c r="R788" s="299">
        <v>17.2</v>
      </c>
      <c r="S788" s="300">
        <v>69</v>
      </c>
      <c r="X788" s="309"/>
      <c r="AC788" s="309"/>
      <c r="AF788" s="309"/>
      <c r="AG788" s="309"/>
      <c r="AH788" s="309"/>
      <c r="AI788" s="309"/>
      <c r="AJ788" s="309"/>
      <c r="AK788" s="309"/>
      <c r="AL788" s="309"/>
      <c r="AM788" s="309"/>
    </row>
    <row r="789" spans="2:39" ht="15" customHeight="1">
      <c r="B789" s="460"/>
      <c r="C789" s="458"/>
      <c r="D789" s="297" t="s">
        <v>520</v>
      </c>
      <c r="E789" s="298">
        <v>1</v>
      </c>
      <c r="F789" s="299">
        <v>0</v>
      </c>
      <c r="G789" s="299">
        <v>7</v>
      </c>
      <c r="H789" s="299">
        <v>7</v>
      </c>
      <c r="I789" s="299">
        <v>37</v>
      </c>
      <c r="J789" s="299">
        <v>26</v>
      </c>
      <c r="K789" s="299">
        <v>13</v>
      </c>
      <c r="L789" s="299">
        <v>0.02</v>
      </c>
      <c r="M789" s="299">
        <v>1.86</v>
      </c>
      <c r="N789" s="299">
        <v>1.88</v>
      </c>
      <c r="O789" s="299"/>
      <c r="P789" s="299" t="s">
        <v>539</v>
      </c>
      <c r="Q789" s="299">
        <v>1.9</v>
      </c>
      <c r="R789" s="299">
        <v>16.7</v>
      </c>
      <c r="S789" s="300">
        <v>70</v>
      </c>
      <c r="X789" s="309"/>
      <c r="AC789" s="309"/>
      <c r="AF789" s="309"/>
      <c r="AG789" s="309"/>
      <c r="AH789" s="309"/>
      <c r="AI789" s="309"/>
      <c r="AJ789" s="309"/>
      <c r="AK789" s="309"/>
      <c r="AL789" s="309"/>
      <c r="AM789" s="309"/>
    </row>
    <row r="790" spans="2:39" ht="15" customHeight="1">
      <c r="B790" s="460"/>
      <c r="C790" s="458"/>
      <c r="D790" s="297" t="s">
        <v>521</v>
      </c>
      <c r="E790" s="298">
        <v>1</v>
      </c>
      <c r="F790" s="299">
        <v>0</v>
      </c>
      <c r="G790" s="299">
        <v>10</v>
      </c>
      <c r="H790" s="299">
        <v>10</v>
      </c>
      <c r="I790" s="299">
        <v>33</v>
      </c>
      <c r="J790" s="299">
        <v>22</v>
      </c>
      <c r="K790" s="299">
        <v>19</v>
      </c>
      <c r="L790" s="299">
        <v>0</v>
      </c>
      <c r="M790" s="299">
        <v>1.86</v>
      </c>
      <c r="N790" s="299">
        <v>1.86</v>
      </c>
      <c r="O790" s="299"/>
      <c r="P790" s="299" t="s">
        <v>493</v>
      </c>
      <c r="Q790" s="299">
        <v>1.6</v>
      </c>
      <c r="R790" s="299">
        <v>16.600000000000001</v>
      </c>
      <c r="S790" s="300">
        <v>69</v>
      </c>
      <c r="X790" s="309"/>
      <c r="AC790" s="309"/>
      <c r="AF790" s="309"/>
      <c r="AG790" s="309"/>
      <c r="AH790" s="309"/>
      <c r="AI790" s="309"/>
      <c r="AJ790" s="309"/>
      <c r="AK790" s="309"/>
      <c r="AL790" s="309"/>
      <c r="AM790" s="309"/>
    </row>
    <row r="791" spans="2:39" ht="15" customHeight="1">
      <c r="B791" s="460"/>
      <c r="C791" s="458"/>
      <c r="D791" s="297" t="s">
        <v>522</v>
      </c>
      <c r="E791" s="298">
        <v>1</v>
      </c>
      <c r="F791" s="299">
        <v>0</v>
      </c>
      <c r="G791" s="299">
        <v>10</v>
      </c>
      <c r="H791" s="299">
        <v>10</v>
      </c>
      <c r="I791" s="299">
        <v>27</v>
      </c>
      <c r="J791" s="299">
        <v>34</v>
      </c>
      <c r="K791" s="299">
        <v>25</v>
      </c>
      <c r="L791" s="299">
        <v>0.06</v>
      </c>
      <c r="M791" s="299">
        <v>1.94</v>
      </c>
      <c r="N791" s="299">
        <v>2</v>
      </c>
      <c r="O791" s="299"/>
      <c r="P791" s="299" t="s">
        <v>506</v>
      </c>
      <c r="Q791" s="299">
        <v>1.4</v>
      </c>
      <c r="R791" s="299">
        <v>16.100000000000001</v>
      </c>
      <c r="S791" s="300">
        <v>74</v>
      </c>
      <c r="X791" s="309"/>
      <c r="AC791" s="309"/>
      <c r="AF791" s="309"/>
      <c r="AG791" s="309"/>
      <c r="AH791" s="309"/>
      <c r="AI791" s="309"/>
      <c r="AJ791" s="309"/>
      <c r="AK791" s="309"/>
      <c r="AL791" s="309"/>
      <c r="AM791" s="309"/>
    </row>
    <row r="792" spans="2:39" ht="15" customHeight="1">
      <c r="B792" s="460"/>
      <c r="C792" s="458"/>
      <c r="D792" s="297" t="s">
        <v>523</v>
      </c>
      <c r="E792" s="298">
        <v>1</v>
      </c>
      <c r="F792" s="299">
        <v>0</v>
      </c>
      <c r="G792" s="299">
        <v>11</v>
      </c>
      <c r="H792" s="299">
        <v>11</v>
      </c>
      <c r="I792" s="299">
        <v>21</v>
      </c>
      <c r="J792" s="299">
        <v>40</v>
      </c>
      <c r="K792" s="299">
        <v>24</v>
      </c>
      <c r="L792" s="299">
        <v>7.0000000000000007E-2</v>
      </c>
      <c r="M792" s="299">
        <v>1.96</v>
      </c>
      <c r="N792" s="299">
        <v>2.0299999999999998</v>
      </c>
      <c r="O792" s="299"/>
      <c r="P792" s="299" t="s">
        <v>506</v>
      </c>
      <c r="Q792" s="299">
        <v>0.9</v>
      </c>
      <c r="R792" s="299">
        <v>15.9</v>
      </c>
      <c r="S792" s="300">
        <v>73</v>
      </c>
      <c r="X792" s="309"/>
      <c r="AC792" s="309"/>
      <c r="AF792" s="309"/>
      <c r="AG792" s="309"/>
      <c r="AH792" s="309"/>
      <c r="AI792" s="309"/>
      <c r="AJ792" s="309"/>
      <c r="AK792" s="309"/>
      <c r="AL792" s="309"/>
      <c r="AM792" s="309"/>
    </row>
    <row r="793" spans="2:39" ht="15" customHeight="1">
      <c r="B793" s="460"/>
      <c r="C793" s="458"/>
      <c r="D793" s="297" t="s">
        <v>524</v>
      </c>
      <c r="E793" s="298">
        <v>1</v>
      </c>
      <c r="F793" s="299">
        <v>1</v>
      </c>
      <c r="G793" s="299">
        <v>12</v>
      </c>
      <c r="H793" s="299">
        <v>13</v>
      </c>
      <c r="I793" s="299">
        <v>17</v>
      </c>
      <c r="J793" s="299">
        <v>42</v>
      </c>
      <c r="K793" s="299">
        <v>29</v>
      </c>
      <c r="L793" s="299">
        <v>0.04</v>
      </c>
      <c r="M793" s="299">
        <v>1.95</v>
      </c>
      <c r="N793" s="299">
        <v>1.99</v>
      </c>
      <c r="O793" s="299"/>
      <c r="P793" s="299" t="s">
        <v>498</v>
      </c>
      <c r="Q793" s="299">
        <v>0.9</v>
      </c>
      <c r="R793" s="299">
        <v>15.7</v>
      </c>
      <c r="S793" s="300">
        <v>75</v>
      </c>
      <c r="X793" s="309"/>
      <c r="AC793" s="309"/>
      <c r="AF793" s="309"/>
      <c r="AG793" s="309"/>
      <c r="AH793" s="309"/>
      <c r="AI793" s="309"/>
      <c r="AJ793" s="309"/>
      <c r="AK793" s="309"/>
      <c r="AL793" s="309"/>
      <c r="AM793" s="309"/>
    </row>
    <row r="794" spans="2:39" ht="15" customHeight="1">
      <c r="B794" s="460"/>
      <c r="C794" s="458"/>
      <c r="D794" s="297" t="s">
        <v>525</v>
      </c>
      <c r="E794" s="298">
        <v>1</v>
      </c>
      <c r="F794" s="299">
        <v>1</v>
      </c>
      <c r="G794" s="299">
        <v>12</v>
      </c>
      <c r="H794" s="299">
        <v>13</v>
      </c>
      <c r="I794" s="299">
        <v>17</v>
      </c>
      <c r="J794" s="299">
        <v>44</v>
      </c>
      <c r="K794" s="299">
        <v>31</v>
      </c>
      <c r="L794" s="299">
        <v>0.02</v>
      </c>
      <c r="M794" s="299">
        <v>1.97</v>
      </c>
      <c r="N794" s="299">
        <v>1.99</v>
      </c>
      <c r="O794" s="299"/>
      <c r="P794" s="299" t="s">
        <v>498</v>
      </c>
      <c r="Q794" s="299">
        <v>1.5</v>
      </c>
      <c r="R794" s="299">
        <v>15.8</v>
      </c>
      <c r="S794" s="300">
        <v>76</v>
      </c>
      <c r="X794" s="309"/>
      <c r="AC794" s="309"/>
      <c r="AF794" s="309"/>
      <c r="AG794" s="309"/>
      <c r="AH794" s="309"/>
      <c r="AI794" s="309"/>
      <c r="AJ794" s="309"/>
      <c r="AK794" s="309"/>
      <c r="AL794" s="309"/>
      <c r="AM794" s="309"/>
    </row>
    <row r="795" spans="2:39" ht="15" customHeight="1">
      <c r="B795" s="460"/>
      <c r="C795" s="458"/>
      <c r="D795" s="297" t="s">
        <v>526</v>
      </c>
      <c r="E795" s="298">
        <v>0</v>
      </c>
      <c r="F795" s="299">
        <v>0</v>
      </c>
      <c r="G795" s="299">
        <v>10</v>
      </c>
      <c r="H795" s="299">
        <v>10</v>
      </c>
      <c r="I795" s="299">
        <v>14</v>
      </c>
      <c r="J795" s="299">
        <v>46</v>
      </c>
      <c r="K795" s="299">
        <v>26</v>
      </c>
      <c r="L795" s="299">
        <v>0.05</v>
      </c>
      <c r="M795" s="299">
        <v>2.25</v>
      </c>
      <c r="N795" s="299">
        <v>2.2999999999999998</v>
      </c>
      <c r="O795" s="299"/>
      <c r="P795" s="299" t="s">
        <v>498</v>
      </c>
      <c r="Q795" s="299">
        <v>1.5</v>
      </c>
      <c r="R795" s="299">
        <v>15.7</v>
      </c>
      <c r="S795" s="300">
        <v>79</v>
      </c>
      <c r="X795" s="309"/>
      <c r="AC795" s="309"/>
      <c r="AF795" s="309"/>
      <c r="AG795" s="309"/>
      <c r="AH795" s="309"/>
      <c r="AI795" s="309"/>
      <c r="AJ795" s="309"/>
      <c r="AK795" s="309"/>
      <c r="AL795" s="309"/>
      <c r="AM795" s="309"/>
    </row>
    <row r="796" spans="2:39" ht="15" customHeight="1">
      <c r="B796" s="460"/>
      <c r="C796" s="458"/>
      <c r="D796" s="297" t="s">
        <v>527</v>
      </c>
      <c r="E796" s="298">
        <v>0</v>
      </c>
      <c r="F796" s="299">
        <v>0</v>
      </c>
      <c r="G796" s="299">
        <v>9</v>
      </c>
      <c r="H796" s="299">
        <v>9</v>
      </c>
      <c r="I796" s="299">
        <v>13</v>
      </c>
      <c r="J796" s="299">
        <v>33</v>
      </c>
      <c r="K796" s="299">
        <v>25</v>
      </c>
      <c r="L796" s="299">
        <v>0.04</v>
      </c>
      <c r="M796" s="299">
        <v>2.41</v>
      </c>
      <c r="N796" s="299">
        <v>2.4500000000000002</v>
      </c>
      <c r="O796" s="299"/>
      <c r="P796" s="299" t="s">
        <v>506</v>
      </c>
      <c r="Q796" s="299">
        <v>1.2</v>
      </c>
      <c r="R796" s="299">
        <v>15</v>
      </c>
      <c r="S796" s="300">
        <v>78</v>
      </c>
      <c r="X796" s="309"/>
      <c r="AC796" s="309"/>
      <c r="AF796" s="309"/>
      <c r="AG796" s="309"/>
      <c r="AH796" s="309"/>
      <c r="AI796" s="309"/>
      <c r="AJ796" s="309"/>
      <c r="AK796" s="309"/>
      <c r="AL796" s="309"/>
      <c r="AM796" s="309"/>
    </row>
    <row r="797" spans="2:39" ht="15" customHeight="1">
      <c r="B797" s="460"/>
      <c r="C797" s="458"/>
      <c r="D797" s="297" t="s">
        <v>528</v>
      </c>
      <c r="E797" s="298">
        <v>0</v>
      </c>
      <c r="F797" s="299">
        <v>0</v>
      </c>
      <c r="G797" s="299">
        <v>8</v>
      </c>
      <c r="H797" s="299">
        <v>8</v>
      </c>
      <c r="I797" s="299">
        <v>12</v>
      </c>
      <c r="J797" s="299">
        <v>28</v>
      </c>
      <c r="K797" s="299">
        <v>19</v>
      </c>
      <c r="L797" s="299">
        <v>0.04</v>
      </c>
      <c r="M797" s="299">
        <v>2.2599999999999998</v>
      </c>
      <c r="N797" s="299">
        <v>2.2999999999999998</v>
      </c>
      <c r="O797" s="299"/>
      <c r="P797" s="299" t="s">
        <v>498</v>
      </c>
      <c r="Q797" s="299">
        <v>1.9</v>
      </c>
      <c r="R797" s="299">
        <v>14.9</v>
      </c>
      <c r="S797" s="300">
        <v>81</v>
      </c>
      <c r="X797" s="309"/>
      <c r="AC797" s="309"/>
      <c r="AF797" s="309"/>
      <c r="AG797" s="309"/>
      <c r="AH797" s="309"/>
      <c r="AI797" s="309"/>
      <c r="AJ797" s="309"/>
      <c r="AK797" s="309"/>
      <c r="AL797" s="309"/>
      <c r="AM797" s="309"/>
    </row>
    <row r="798" spans="2:39" ht="15" customHeight="1">
      <c r="B798" s="460"/>
      <c r="C798" s="459"/>
      <c r="D798" s="297" t="s">
        <v>529</v>
      </c>
      <c r="E798" s="298">
        <v>0</v>
      </c>
      <c r="F798" s="299">
        <v>0</v>
      </c>
      <c r="G798" s="299">
        <v>8</v>
      </c>
      <c r="H798" s="299">
        <v>8</v>
      </c>
      <c r="I798" s="299">
        <v>9</v>
      </c>
      <c r="J798" s="299">
        <v>33</v>
      </c>
      <c r="K798" s="299">
        <v>16</v>
      </c>
      <c r="L798" s="299">
        <v>0.03</v>
      </c>
      <c r="M798" s="299">
        <v>2.13</v>
      </c>
      <c r="N798" s="299">
        <v>2.16</v>
      </c>
      <c r="O798" s="299"/>
      <c r="P798" s="299" t="s">
        <v>498</v>
      </c>
      <c r="Q798" s="299">
        <v>1</v>
      </c>
      <c r="R798" s="299">
        <v>13.7</v>
      </c>
      <c r="S798" s="300">
        <v>86</v>
      </c>
      <c r="X798" s="309"/>
      <c r="AC798" s="309"/>
      <c r="AF798" s="309"/>
      <c r="AG798" s="309"/>
      <c r="AH798" s="309"/>
      <c r="AI798" s="309"/>
      <c r="AJ798" s="309"/>
      <c r="AK798" s="309"/>
      <c r="AL798" s="309"/>
      <c r="AM798" s="309"/>
    </row>
    <row r="799" spans="2:39" ht="15" customHeight="1">
      <c r="B799" s="460"/>
      <c r="C799" s="457">
        <v>42666</v>
      </c>
      <c r="D799" s="297" t="s">
        <v>492</v>
      </c>
      <c r="E799" s="298">
        <v>0</v>
      </c>
      <c r="F799" s="299">
        <v>0</v>
      </c>
      <c r="G799" s="299">
        <v>9</v>
      </c>
      <c r="H799" s="299">
        <v>9</v>
      </c>
      <c r="I799" s="299">
        <v>8</v>
      </c>
      <c r="J799" s="299">
        <v>38</v>
      </c>
      <c r="K799" s="299">
        <v>23</v>
      </c>
      <c r="L799" s="299">
        <v>0.03</v>
      </c>
      <c r="M799" s="299">
        <v>2.0299999999999998</v>
      </c>
      <c r="N799" s="299">
        <v>2.06</v>
      </c>
      <c r="O799" s="299"/>
      <c r="P799" s="299" t="s">
        <v>493</v>
      </c>
      <c r="Q799" s="299">
        <v>1.8</v>
      </c>
      <c r="R799" s="299">
        <v>13.9</v>
      </c>
      <c r="S799" s="300">
        <v>86</v>
      </c>
      <c r="X799" s="309"/>
      <c r="AC799" s="309"/>
      <c r="AF799" s="309"/>
      <c r="AG799" s="309"/>
      <c r="AH799" s="309"/>
      <c r="AI799" s="309"/>
      <c r="AJ799" s="309"/>
      <c r="AK799" s="309"/>
      <c r="AL799" s="309"/>
      <c r="AM799" s="309"/>
    </row>
    <row r="800" spans="2:39" ht="15" customHeight="1">
      <c r="B800" s="460"/>
      <c r="C800" s="458"/>
      <c r="D800" s="297" t="s">
        <v>495</v>
      </c>
      <c r="E800" s="298">
        <v>0</v>
      </c>
      <c r="F800" s="299">
        <v>0</v>
      </c>
      <c r="G800" s="299">
        <v>11</v>
      </c>
      <c r="H800" s="299">
        <v>11</v>
      </c>
      <c r="I800" s="299">
        <v>8</v>
      </c>
      <c r="J800" s="299">
        <v>30</v>
      </c>
      <c r="K800" s="299">
        <v>22</v>
      </c>
      <c r="L800" s="299">
        <v>0.03</v>
      </c>
      <c r="M800" s="299">
        <v>2.0699999999999998</v>
      </c>
      <c r="N800" s="299">
        <v>2.1</v>
      </c>
      <c r="O800" s="299"/>
      <c r="P800" s="299" t="s">
        <v>506</v>
      </c>
      <c r="Q800" s="299">
        <v>1.2</v>
      </c>
      <c r="R800" s="299">
        <v>13.3</v>
      </c>
      <c r="S800" s="300">
        <v>86</v>
      </c>
      <c r="X800" s="309"/>
      <c r="AC800" s="309"/>
      <c r="AF800" s="309"/>
      <c r="AG800" s="309"/>
      <c r="AH800" s="309"/>
      <c r="AI800" s="309"/>
      <c r="AJ800" s="309"/>
      <c r="AK800" s="309"/>
      <c r="AL800" s="309"/>
      <c r="AM800" s="309"/>
    </row>
    <row r="801" spans="2:39" ht="15" customHeight="1">
      <c r="B801" s="460"/>
      <c r="C801" s="458"/>
      <c r="D801" s="297" t="s">
        <v>497</v>
      </c>
      <c r="E801" s="298">
        <v>0</v>
      </c>
      <c r="F801" s="299">
        <v>1</v>
      </c>
      <c r="G801" s="299">
        <v>12</v>
      </c>
      <c r="H801" s="299">
        <v>13</v>
      </c>
      <c r="I801" s="299">
        <v>7</v>
      </c>
      <c r="J801" s="299">
        <v>36</v>
      </c>
      <c r="K801" s="299">
        <v>21</v>
      </c>
      <c r="L801" s="299">
        <v>0</v>
      </c>
      <c r="M801" s="299">
        <v>2.02</v>
      </c>
      <c r="N801" s="299">
        <v>2.02</v>
      </c>
      <c r="O801" s="299"/>
      <c r="P801" s="299" t="s">
        <v>498</v>
      </c>
      <c r="Q801" s="299">
        <v>1.9</v>
      </c>
      <c r="R801" s="299">
        <v>11.7</v>
      </c>
      <c r="S801" s="300">
        <v>90</v>
      </c>
      <c r="X801" s="309"/>
      <c r="AC801" s="309"/>
      <c r="AF801" s="309"/>
      <c r="AG801" s="309"/>
      <c r="AH801" s="309"/>
      <c r="AI801" s="309"/>
      <c r="AJ801" s="309"/>
      <c r="AK801" s="309"/>
      <c r="AL801" s="309"/>
      <c r="AM801" s="309"/>
    </row>
    <row r="802" spans="2:39" ht="15" customHeight="1">
      <c r="B802" s="460"/>
      <c r="C802" s="458"/>
      <c r="D802" s="297" t="s">
        <v>500</v>
      </c>
      <c r="E802" s="298">
        <v>0</v>
      </c>
      <c r="F802" s="299">
        <v>1</v>
      </c>
      <c r="G802" s="299">
        <v>11</v>
      </c>
      <c r="H802" s="299">
        <v>12</v>
      </c>
      <c r="I802" s="299">
        <v>6</v>
      </c>
      <c r="J802" s="299">
        <v>33</v>
      </c>
      <c r="K802" s="299">
        <v>19</v>
      </c>
      <c r="L802" s="299">
        <v>7.0000000000000007E-2</v>
      </c>
      <c r="M802" s="299">
        <v>2.0699999999999998</v>
      </c>
      <c r="N802" s="299">
        <v>2.14</v>
      </c>
      <c r="O802" s="299"/>
      <c r="P802" s="299" t="s">
        <v>493</v>
      </c>
      <c r="Q802" s="299">
        <v>1.9</v>
      </c>
      <c r="R802" s="299">
        <v>11.7</v>
      </c>
      <c r="S802" s="300">
        <v>76</v>
      </c>
      <c r="X802" s="309"/>
      <c r="AC802" s="309"/>
      <c r="AF802" s="309"/>
      <c r="AG802" s="309"/>
      <c r="AH802" s="309"/>
      <c r="AI802" s="309"/>
      <c r="AJ802" s="309"/>
      <c r="AK802" s="309"/>
      <c r="AL802" s="309"/>
      <c r="AM802" s="309"/>
    </row>
    <row r="803" spans="2:39" ht="15" customHeight="1">
      <c r="B803" s="460"/>
      <c r="C803" s="458"/>
      <c r="D803" s="297" t="s">
        <v>503</v>
      </c>
      <c r="E803" s="298">
        <v>0</v>
      </c>
      <c r="F803" s="299">
        <v>1</v>
      </c>
      <c r="G803" s="299">
        <v>9</v>
      </c>
      <c r="H803" s="299">
        <v>10</v>
      </c>
      <c r="I803" s="299">
        <v>6</v>
      </c>
      <c r="J803" s="299">
        <v>38</v>
      </c>
      <c r="K803" s="299">
        <v>19</v>
      </c>
      <c r="L803" s="299">
        <v>0.01</v>
      </c>
      <c r="M803" s="299">
        <v>2.0699999999999998</v>
      </c>
      <c r="N803" s="299">
        <v>2.08</v>
      </c>
      <c r="O803" s="299"/>
      <c r="P803" s="299" t="s">
        <v>493</v>
      </c>
      <c r="Q803" s="299">
        <v>1.8</v>
      </c>
      <c r="R803" s="299">
        <v>11.7</v>
      </c>
      <c r="S803" s="300">
        <v>80</v>
      </c>
      <c r="X803" s="309"/>
      <c r="AC803" s="309"/>
      <c r="AF803" s="309"/>
      <c r="AG803" s="309"/>
      <c r="AH803" s="309"/>
      <c r="AI803" s="309"/>
      <c r="AJ803" s="309"/>
      <c r="AK803" s="309"/>
      <c r="AL803" s="309"/>
      <c r="AM803" s="309"/>
    </row>
    <row r="804" spans="2:39" ht="15" customHeight="1">
      <c r="B804" s="460"/>
      <c r="C804" s="458"/>
      <c r="D804" s="297" t="s">
        <v>505</v>
      </c>
      <c r="E804" s="298">
        <v>0</v>
      </c>
      <c r="F804" s="299">
        <v>1</v>
      </c>
      <c r="G804" s="299">
        <v>7</v>
      </c>
      <c r="H804" s="299">
        <v>8</v>
      </c>
      <c r="I804" s="299">
        <v>7</v>
      </c>
      <c r="J804" s="299">
        <v>34</v>
      </c>
      <c r="K804" s="299">
        <v>16</v>
      </c>
      <c r="L804" s="299">
        <v>0.01</v>
      </c>
      <c r="M804" s="299">
        <v>2.06</v>
      </c>
      <c r="N804" s="299">
        <v>2.0699999999999998</v>
      </c>
      <c r="O804" s="299"/>
      <c r="P804" s="299" t="s">
        <v>493</v>
      </c>
      <c r="Q804" s="299">
        <v>1.5</v>
      </c>
      <c r="R804" s="299">
        <v>10.8</v>
      </c>
      <c r="S804" s="300">
        <v>88</v>
      </c>
      <c r="X804" s="309"/>
      <c r="AC804" s="309"/>
      <c r="AF804" s="309"/>
      <c r="AG804" s="309"/>
      <c r="AH804" s="309"/>
      <c r="AI804" s="309"/>
      <c r="AJ804" s="309"/>
      <c r="AK804" s="309"/>
      <c r="AL804" s="309"/>
      <c r="AM804" s="309"/>
    </row>
    <row r="805" spans="2:39" ht="15" customHeight="1">
      <c r="B805" s="460"/>
      <c r="C805" s="458"/>
      <c r="D805" s="297" t="s">
        <v>508</v>
      </c>
      <c r="E805" s="298">
        <v>0</v>
      </c>
      <c r="F805" s="299">
        <v>1</v>
      </c>
      <c r="G805" s="299">
        <v>8</v>
      </c>
      <c r="H805" s="299">
        <v>9</v>
      </c>
      <c r="I805" s="299">
        <v>7</v>
      </c>
      <c r="J805" s="299">
        <v>28</v>
      </c>
      <c r="K805" s="299">
        <v>23</v>
      </c>
      <c r="L805" s="299">
        <v>0.05</v>
      </c>
      <c r="M805" s="299">
        <v>1.98</v>
      </c>
      <c r="N805" s="299">
        <v>2.0299999999999998</v>
      </c>
      <c r="O805" s="299"/>
      <c r="P805" s="299" t="s">
        <v>498</v>
      </c>
      <c r="Q805" s="299">
        <v>0.9</v>
      </c>
      <c r="R805" s="299">
        <v>12.5</v>
      </c>
      <c r="S805" s="300">
        <v>81</v>
      </c>
      <c r="X805" s="309"/>
      <c r="AC805" s="309"/>
      <c r="AF805" s="309"/>
      <c r="AG805" s="309"/>
      <c r="AH805" s="309"/>
      <c r="AI805" s="309"/>
      <c r="AJ805" s="309"/>
      <c r="AK805" s="309"/>
      <c r="AL805" s="309"/>
      <c r="AM805" s="309"/>
    </row>
    <row r="806" spans="2:39" ht="15" customHeight="1">
      <c r="B806" s="460"/>
      <c r="C806" s="458"/>
      <c r="D806" s="297" t="s">
        <v>510</v>
      </c>
      <c r="E806" s="298">
        <v>0</v>
      </c>
      <c r="F806" s="299">
        <v>2</v>
      </c>
      <c r="G806" s="299">
        <v>8</v>
      </c>
      <c r="H806" s="299">
        <v>10</v>
      </c>
      <c r="I806" s="299">
        <v>13</v>
      </c>
      <c r="J806" s="299">
        <v>43</v>
      </c>
      <c r="K806" s="299">
        <v>27</v>
      </c>
      <c r="L806" s="299">
        <v>0</v>
      </c>
      <c r="M806" s="299">
        <v>1.98</v>
      </c>
      <c r="N806" s="299">
        <v>1.98</v>
      </c>
      <c r="O806" s="299"/>
      <c r="P806" s="299" t="s">
        <v>506</v>
      </c>
      <c r="Q806" s="299">
        <v>1.9</v>
      </c>
      <c r="R806" s="299">
        <v>15.3</v>
      </c>
      <c r="S806" s="300">
        <v>64</v>
      </c>
      <c r="X806" s="309"/>
      <c r="AC806" s="309"/>
      <c r="AF806" s="309"/>
      <c r="AG806" s="309"/>
      <c r="AH806" s="309"/>
      <c r="AI806" s="309"/>
      <c r="AJ806" s="309"/>
      <c r="AK806" s="309"/>
      <c r="AL806" s="309"/>
      <c r="AM806" s="309"/>
    </row>
    <row r="807" spans="2:39" ht="15" customHeight="1">
      <c r="B807" s="460"/>
      <c r="C807" s="458"/>
      <c r="D807" s="297" t="s">
        <v>511</v>
      </c>
      <c r="E807" s="298">
        <v>0</v>
      </c>
      <c r="F807" s="299">
        <v>1</v>
      </c>
      <c r="G807" s="299">
        <v>6</v>
      </c>
      <c r="H807" s="299">
        <v>7</v>
      </c>
      <c r="I807" s="299">
        <v>25</v>
      </c>
      <c r="J807" s="299">
        <v>19</v>
      </c>
      <c r="K807" s="299">
        <v>17</v>
      </c>
      <c r="L807" s="299">
        <v>0</v>
      </c>
      <c r="M807" s="299">
        <v>1.93</v>
      </c>
      <c r="N807" s="299">
        <v>1.93</v>
      </c>
      <c r="O807" s="299"/>
      <c r="P807" s="299" t="s">
        <v>498</v>
      </c>
      <c r="Q807" s="299">
        <v>2.5</v>
      </c>
      <c r="R807" s="299">
        <v>17.3</v>
      </c>
      <c r="S807" s="300">
        <v>56</v>
      </c>
      <c r="X807" s="309"/>
      <c r="AC807" s="309"/>
      <c r="AF807" s="309"/>
      <c r="AG807" s="309"/>
      <c r="AH807" s="309"/>
      <c r="AI807" s="309"/>
      <c r="AJ807" s="309"/>
      <c r="AK807" s="309"/>
      <c r="AL807" s="309"/>
      <c r="AM807" s="309"/>
    </row>
    <row r="808" spans="2:39" ht="15" customHeight="1" thickBot="1">
      <c r="B808" s="460"/>
      <c r="C808" s="458"/>
      <c r="D808" s="310" t="s">
        <v>512</v>
      </c>
      <c r="E808" s="311">
        <v>0</v>
      </c>
      <c r="F808" s="304">
        <v>1</v>
      </c>
      <c r="G808" s="304">
        <v>6</v>
      </c>
      <c r="H808" s="304">
        <v>7</v>
      </c>
      <c r="I808" s="304">
        <v>32</v>
      </c>
      <c r="J808" s="304">
        <v>22</v>
      </c>
      <c r="K808" s="304">
        <v>13</v>
      </c>
      <c r="L808" s="304">
        <v>0</v>
      </c>
      <c r="M808" s="304">
        <v>1.92</v>
      </c>
      <c r="N808" s="304">
        <v>1.92</v>
      </c>
      <c r="O808" s="304"/>
      <c r="P808" s="304" t="s">
        <v>506</v>
      </c>
      <c r="Q808" s="304">
        <v>3.3</v>
      </c>
      <c r="R808" s="304">
        <v>19.3</v>
      </c>
      <c r="S808" s="305">
        <v>49</v>
      </c>
      <c r="X808" s="309"/>
      <c r="AC808" s="309"/>
      <c r="AF808" s="309"/>
      <c r="AG808" s="309"/>
      <c r="AH808" s="309"/>
      <c r="AI808" s="309"/>
      <c r="AJ808" s="309"/>
      <c r="AK808" s="309"/>
      <c r="AL808" s="309"/>
      <c r="AM808" s="309"/>
    </row>
    <row r="809" spans="2:39" ht="15" customHeight="1">
      <c r="B809" s="460"/>
      <c r="C809" s="458"/>
      <c r="D809" s="293" t="s">
        <v>514</v>
      </c>
      <c r="E809" s="294">
        <v>1</v>
      </c>
      <c r="F809" s="295">
        <v>1</v>
      </c>
      <c r="G809" s="295">
        <v>6</v>
      </c>
      <c r="H809" s="295">
        <v>7</v>
      </c>
      <c r="I809" s="295">
        <v>38</v>
      </c>
      <c r="J809" s="295">
        <v>10</v>
      </c>
      <c r="K809" s="295">
        <v>9</v>
      </c>
      <c r="L809" s="295">
        <v>0.02</v>
      </c>
      <c r="M809" s="295">
        <v>1.88</v>
      </c>
      <c r="N809" s="295">
        <v>1.9</v>
      </c>
      <c r="O809" s="295"/>
      <c r="P809" s="295" t="s">
        <v>531</v>
      </c>
      <c r="Q809" s="295">
        <v>2.5</v>
      </c>
      <c r="R809" s="295">
        <v>21.2</v>
      </c>
      <c r="S809" s="296">
        <v>44</v>
      </c>
      <c r="X809" s="309"/>
      <c r="AC809" s="309"/>
      <c r="AF809" s="309"/>
      <c r="AG809" s="309"/>
      <c r="AH809" s="309"/>
      <c r="AI809" s="309"/>
      <c r="AJ809" s="309"/>
      <c r="AK809" s="309"/>
      <c r="AL809" s="309"/>
      <c r="AM809" s="309"/>
    </row>
    <row r="810" spans="2:39" ht="15" customHeight="1">
      <c r="B810" s="460"/>
      <c r="C810" s="458"/>
      <c r="D810" s="297" t="s">
        <v>516</v>
      </c>
      <c r="E810" s="298">
        <v>0</v>
      </c>
      <c r="F810" s="299">
        <v>2</v>
      </c>
      <c r="G810" s="299">
        <v>4</v>
      </c>
      <c r="H810" s="299">
        <v>6</v>
      </c>
      <c r="I810" s="299">
        <v>42</v>
      </c>
      <c r="J810" s="299">
        <v>13</v>
      </c>
      <c r="K810" s="299">
        <v>5</v>
      </c>
      <c r="L810" s="299">
        <v>0</v>
      </c>
      <c r="M810" s="299">
        <v>1.87</v>
      </c>
      <c r="N810" s="299">
        <v>1.87</v>
      </c>
      <c r="O810" s="299"/>
      <c r="P810" s="299" t="s">
        <v>531</v>
      </c>
      <c r="Q810" s="299">
        <v>2.5</v>
      </c>
      <c r="R810" s="299">
        <v>22.4</v>
      </c>
      <c r="S810" s="300">
        <v>45</v>
      </c>
      <c r="X810" s="309"/>
      <c r="AC810" s="309"/>
      <c r="AF810" s="309"/>
      <c r="AG810" s="309"/>
      <c r="AH810" s="309"/>
      <c r="AI810" s="309"/>
      <c r="AJ810" s="309"/>
      <c r="AK810" s="309"/>
      <c r="AL810" s="309"/>
      <c r="AM810" s="309"/>
    </row>
    <row r="811" spans="2:39" ht="15" customHeight="1">
      <c r="B811" s="460"/>
      <c r="C811" s="458"/>
      <c r="D811" s="297" t="s">
        <v>517</v>
      </c>
      <c r="E811" s="298">
        <v>0</v>
      </c>
      <c r="F811" s="299">
        <v>1</v>
      </c>
      <c r="G811" s="299">
        <v>3</v>
      </c>
      <c r="H811" s="299">
        <v>4</v>
      </c>
      <c r="I811" s="299">
        <v>45</v>
      </c>
      <c r="J811" s="299">
        <v>10</v>
      </c>
      <c r="K811" s="299">
        <v>6</v>
      </c>
      <c r="L811" s="299">
        <v>0.01</v>
      </c>
      <c r="M811" s="299">
        <v>1.89</v>
      </c>
      <c r="N811" s="299">
        <v>1.9</v>
      </c>
      <c r="O811" s="299"/>
      <c r="P811" s="299" t="s">
        <v>506</v>
      </c>
      <c r="Q811" s="299">
        <v>3.2</v>
      </c>
      <c r="R811" s="299">
        <v>22.4</v>
      </c>
      <c r="S811" s="300">
        <v>42</v>
      </c>
      <c r="X811" s="309"/>
      <c r="AC811" s="309"/>
      <c r="AF811" s="309"/>
      <c r="AG811" s="309"/>
      <c r="AH811" s="309"/>
      <c r="AI811" s="309"/>
      <c r="AJ811" s="309"/>
      <c r="AK811" s="309"/>
      <c r="AL811" s="309"/>
      <c r="AM811" s="309"/>
    </row>
    <row r="812" spans="2:39" ht="15" customHeight="1">
      <c r="B812" s="460"/>
      <c r="C812" s="458"/>
      <c r="D812" s="297" t="s">
        <v>519</v>
      </c>
      <c r="E812" s="298">
        <v>0</v>
      </c>
      <c r="F812" s="299">
        <v>0</v>
      </c>
      <c r="G812" s="299">
        <v>2</v>
      </c>
      <c r="H812" s="299">
        <v>2</v>
      </c>
      <c r="I812" s="299">
        <v>44</v>
      </c>
      <c r="J812" s="299">
        <v>13</v>
      </c>
      <c r="K812" s="299">
        <v>4</v>
      </c>
      <c r="L812" s="299">
        <v>0.01</v>
      </c>
      <c r="M812" s="299">
        <v>1.9</v>
      </c>
      <c r="N812" s="299">
        <v>1.91</v>
      </c>
      <c r="O812" s="299"/>
      <c r="P812" s="299" t="s">
        <v>506</v>
      </c>
      <c r="Q812" s="299">
        <v>3.9</v>
      </c>
      <c r="R812" s="299">
        <v>22</v>
      </c>
      <c r="S812" s="300">
        <v>45</v>
      </c>
      <c r="X812" s="309"/>
      <c r="AC812" s="309"/>
      <c r="AF812" s="309"/>
      <c r="AG812" s="309"/>
      <c r="AH812" s="309"/>
      <c r="AI812" s="309"/>
      <c r="AJ812" s="309"/>
      <c r="AK812" s="309"/>
      <c r="AL812" s="309"/>
      <c r="AM812" s="309"/>
    </row>
    <row r="813" spans="2:39" ht="15" customHeight="1">
      <c r="B813" s="460"/>
      <c r="C813" s="458"/>
      <c r="D813" s="297" t="s">
        <v>520</v>
      </c>
      <c r="E813" s="298">
        <v>0</v>
      </c>
      <c r="F813" s="299">
        <v>0</v>
      </c>
      <c r="G813" s="299">
        <v>2</v>
      </c>
      <c r="H813" s="299">
        <v>2</v>
      </c>
      <c r="I813" s="299">
        <v>40</v>
      </c>
      <c r="J813" s="299">
        <v>7</v>
      </c>
      <c r="K813" s="299">
        <v>1</v>
      </c>
      <c r="L813" s="299">
        <v>0</v>
      </c>
      <c r="M813" s="299">
        <v>1.89</v>
      </c>
      <c r="N813" s="299">
        <v>1.89</v>
      </c>
      <c r="O813" s="299"/>
      <c r="P813" s="299" t="s">
        <v>506</v>
      </c>
      <c r="Q813" s="299">
        <v>4.4000000000000004</v>
      </c>
      <c r="R813" s="299">
        <v>19.899999999999999</v>
      </c>
      <c r="S813" s="300">
        <v>44</v>
      </c>
      <c r="X813" s="309"/>
      <c r="AC813" s="309"/>
      <c r="AF813" s="309"/>
      <c r="AG813" s="309"/>
      <c r="AH813" s="309"/>
      <c r="AI813" s="309"/>
      <c r="AJ813" s="309"/>
      <c r="AK813" s="309"/>
      <c r="AL813" s="309"/>
      <c r="AM813" s="309"/>
    </row>
    <row r="814" spans="2:39" ht="15" customHeight="1">
      <c r="B814" s="460"/>
      <c r="C814" s="458"/>
      <c r="D814" s="297" t="s">
        <v>521</v>
      </c>
      <c r="E814" s="298">
        <v>0</v>
      </c>
      <c r="F814" s="299">
        <v>0</v>
      </c>
      <c r="G814" s="299">
        <v>3</v>
      </c>
      <c r="H814" s="299">
        <v>3</v>
      </c>
      <c r="I814" s="299">
        <v>40</v>
      </c>
      <c r="J814" s="299">
        <v>12</v>
      </c>
      <c r="K814" s="299">
        <v>8</v>
      </c>
      <c r="L814" s="299">
        <v>0</v>
      </c>
      <c r="M814" s="299">
        <v>1.85</v>
      </c>
      <c r="N814" s="299">
        <v>1.85</v>
      </c>
      <c r="O814" s="299"/>
      <c r="P814" s="299" t="s">
        <v>534</v>
      </c>
      <c r="Q814" s="299">
        <v>2.2000000000000002</v>
      </c>
      <c r="R814" s="299">
        <v>19</v>
      </c>
      <c r="S814" s="300">
        <v>45</v>
      </c>
      <c r="X814" s="309"/>
      <c r="AC814" s="309"/>
      <c r="AF814" s="309"/>
      <c r="AG814" s="309"/>
      <c r="AH814" s="309"/>
      <c r="AI814" s="309"/>
      <c r="AJ814" s="309"/>
      <c r="AK814" s="309"/>
      <c r="AL814" s="309"/>
      <c r="AM814" s="309"/>
    </row>
    <row r="815" spans="2:39" ht="15" customHeight="1">
      <c r="B815" s="460"/>
      <c r="C815" s="458"/>
      <c r="D815" s="297" t="s">
        <v>522</v>
      </c>
      <c r="E815" s="298">
        <v>0</v>
      </c>
      <c r="F815" s="299">
        <v>0</v>
      </c>
      <c r="G815" s="299">
        <v>5</v>
      </c>
      <c r="H815" s="299">
        <v>5</v>
      </c>
      <c r="I815" s="299">
        <v>38</v>
      </c>
      <c r="J815" s="299">
        <v>15</v>
      </c>
      <c r="K815" s="299">
        <v>18</v>
      </c>
      <c r="L815" s="299">
        <v>0.01</v>
      </c>
      <c r="M815" s="299">
        <v>1.87</v>
      </c>
      <c r="N815" s="299">
        <v>1.88</v>
      </c>
      <c r="O815" s="299"/>
      <c r="P815" s="299" t="s">
        <v>535</v>
      </c>
      <c r="Q815" s="299">
        <v>1.4</v>
      </c>
      <c r="R815" s="299">
        <v>17.8</v>
      </c>
      <c r="S815" s="300">
        <v>44</v>
      </c>
      <c r="X815" s="309"/>
      <c r="AC815" s="309"/>
      <c r="AF815" s="309"/>
      <c r="AG815" s="309"/>
      <c r="AH815" s="309"/>
      <c r="AI815" s="309"/>
      <c r="AJ815" s="309"/>
      <c r="AK815" s="309"/>
      <c r="AL815" s="309"/>
      <c r="AM815" s="309"/>
    </row>
    <row r="816" spans="2:39" ht="15" customHeight="1">
      <c r="B816" s="460"/>
      <c r="C816" s="458"/>
      <c r="D816" s="297" t="s">
        <v>523</v>
      </c>
      <c r="E816" s="298">
        <v>1</v>
      </c>
      <c r="F816" s="299">
        <v>0</v>
      </c>
      <c r="G816" s="299">
        <v>5</v>
      </c>
      <c r="H816" s="299">
        <v>5</v>
      </c>
      <c r="I816" s="299">
        <v>32</v>
      </c>
      <c r="J816" s="299">
        <v>15</v>
      </c>
      <c r="K816" s="299">
        <v>7</v>
      </c>
      <c r="L816" s="299">
        <v>0</v>
      </c>
      <c r="M816" s="299">
        <v>1.88</v>
      </c>
      <c r="N816" s="299">
        <v>1.88</v>
      </c>
      <c r="O816" s="299"/>
      <c r="P816" s="299" t="s">
        <v>538</v>
      </c>
      <c r="Q816" s="299">
        <v>1.2</v>
      </c>
      <c r="R816" s="299">
        <v>16</v>
      </c>
      <c r="S816" s="300">
        <v>47</v>
      </c>
      <c r="X816" s="309"/>
      <c r="AC816" s="309"/>
      <c r="AF816" s="309"/>
      <c r="AG816" s="309"/>
      <c r="AH816" s="309"/>
      <c r="AI816" s="309"/>
      <c r="AJ816" s="309"/>
      <c r="AK816" s="309"/>
      <c r="AL816" s="309"/>
      <c r="AM816" s="309"/>
    </row>
    <row r="817" spans="2:39" ht="15" customHeight="1">
      <c r="B817" s="460"/>
      <c r="C817" s="458"/>
      <c r="D817" s="297" t="s">
        <v>524</v>
      </c>
      <c r="E817" s="298">
        <v>0</v>
      </c>
      <c r="F817" s="299">
        <v>0</v>
      </c>
      <c r="G817" s="299">
        <v>6</v>
      </c>
      <c r="H817" s="299">
        <v>6</v>
      </c>
      <c r="I817" s="299">
        <v>31</v>
      </c>
      <c r="J817" s="299">
        <v>26</v>
      </c>
      <c r="K817" s="299">
        <v>9</v>
      </c>
      <c r="L817" s="299">
        <v>0.01</v>
      </c>
      <c r="M817" s="299">
        <v>1.89</v>
      </c>
      <c r="N817" s="299">
        <v>1.9</v>
      </c>
      <c r="O817" s="299"/>
      <c r="P817" s="299" t="s">
        <v>506</v>
      </c>
      <c r="Q817" s="299">
        <v>2.4</v>
      </c>
      <c r="R817" s="299">
        <v>15.1</v>
      </c>
      <c r="S817" s="300">
        <v>53</v>
      </c>
      <c r="X817" s="309"/>
      <c r="AC817" s="309"/>
      <c r="AF817" s="309"/>
      <c r="AG817" s="309"/>
      <c r="AH817" s="309"/>
      <c r="AI817" s="309"/>
      <c r="AJ817" s="309"/>
      <c r="AK817" s="309"/>
      <c r="AL817" s="309"/>
      <c r="AM817" s="309"/>
    </row>
    <row r="818" spans="2:39" ht="15" customHeight="1">
      <c r="B818" s="460"/>
      <c r="C818" s="458"/>
      <c r="D818" s="297" t="s">
        <v>525</v>
      </c>
      <c r="E818" s="298">
        <v>0</v>
      </c>
      <c r="F818" s="299">
        <v>0</v>
      </c>
      <c r="G818" s="299">
        <v>4</v>
      </c>
      <c r="H818" s="299">
        <v>4</v>
      </c>
      <c r="I818" s="299">
        <v>30</v>
      </c>
      <c r="J818" s="299">
        <v>10</v>
      </c>
      <c r="K818" s="299">
        <v>3</v>
      </c>
      <c r="L818" s="299">
        <v>0</v>
      </c>
      <c r="M818" s="299">
        <v>1.87</v>
      </c>
      <c r="N818" s="299">
        <v>1.87</v>
      </c>
      <c r="O818" s="299"/>
      <c r="P818" s="299" t="s">
        <v>506</v>
      </c>
      <c r="Q818" s="299">
        <v>2.5</v>
      </c>
      <c r="R818" s="299">
        <v>13.3</v>
      </c>
      <c r="S818" s="300">
        <v>61</v>
      </c>
      <c r="X818" s="309"/>
      <c r="AC818" s="309"/>
      <c r="AF818" s="309"/>
      <c r="AG818" s="309"/>
      <c r="AH818" s="309"/>
      <c r="AI818" s="309"/>
      <c r="AJ818" s="309"/>
      <c r="AK818" s="309"/>
      <c r="AL818" s="309"/>
      <c r="AM818" s="309"/>
    </row>
    <row r="819" spans="2:39" ht="15" customHeight="1">
      <c r="B819" s="460"/>
      <c r="C819" s="458"/>
      <c r="D819" s="297" t="s">
        <v>526</v>
      </c>
      <c r="E819" s="298">
        <v>0</v>
      </c>
      <c r="F819" s="299">
        <v>0</v>
      </c>
      <c r="G819" s="299">
        <v>4</v>
      </c>
      <c r="H819" s="299">
        <v>4</v>
      </c>
      <c r="I819" s="299">
        <v>30</v>
      </c>
      <c r="J819" s="299">
        <v>10</v>
      </c>
      <c r="K819" s="299">
        <v>-3</v>
      </c>
      <c r="L819" s="299">
        <v>0</v>
      </c>
      <c r="M819" s="299">
        <v>1.9</v>
      </c>
      <c r="N819" s="299">
        <v>1.9</v>
      </c>
      <c r="O819" s="299"/>
      <c r="P819" s="299" t="s">
        <v>506</v>
      </c>
      <c r="Q819" s="299">
        <v>1.9</v>
      </c>
      <c r="R819" s="299">
        <v>11.2</v>
      </c>
      <c r="S819" s="300">
        <v>67</v>
      </c>
      <c r="X819" s="309"/>
      <c r="AC819" s="309"/>
      <c r="AF819" s="309"/>
      <c r="AG819" s="309"/>
      <c r="AH819" s="309"/>
      <c r="AI819" s="309"/>
      <c r="AJ819" s="309"/>
      <c r="AK819" s="309"/>
      <c r="AL819" s="309"/>
      <c r="AM819" s="309"/>
    </row>
    <row r="820" spans="2:39" ht="15" customHeight="1">
      <c r="B820" s="460"/>
      <c r="C820" s="458"/>
      <c r="D820" s="297" t="s">
        <v>527</v>
      </c>
      <c r="E820" s="298">
        <v>0</v>
      </c>
      <c r="F820" s="299">
        <v>0</v>
      </c>
      <c r="G820" s="299">
        <v>4</v>
      </c>
      <c r="H820" s="299">
        <v>4</v>
      </c>
      <c r="I820" s="299">
        <v>28</v>
      </c>
      <c r="J820" s="299">
        <v>10</v>
      </c>
      <c r="K820" s="299">
        <v>3</v>
      </c>
      <c r="L820" s="299">
        <v>0</v>
      </c>
      <c r="M820" s="299">
        <v>1.92</v>
      </c>
      <c r="N820" s="299">
        <v>1.92</v>
      </c>
      <c r="O820" s="299"/>
      <c r="P820" s="299" t="s">
        <v>531</v>
      </c>
      <c r="Q820" s="299">
        <v>1.8</v>
      </c>
      <c r="R820" s="299">
        <v>11.7</v>
      </c>
      <c r="S820" s="300">
        <v>74</v>
      </c>
      <c r="X820" s="309"/>
      <c r="AC820" s="309"/>
      <c r="AF820" s="309"/>
      <c r="AG820" s="309"/>
      <c r="AH820" s="309"/>
      <c r="AI820" s="309"/>
      <c r="AJ820" s="309"/>
      <c r="AK820" s="309"/>
      <c r="AL820" s="309"/>
      <c r="AM820" s="309"/>
    </row>
    <row r="821" spans="2:39" ht="15" customHeight="1">
      <c r="B821" s="460"/>
      <c r="C821" s="458"/>
      <c r="D821" s="297" t="s">
        <v>528</v>
      </c>
      <c r="E821" s="298">
        <v>0</v>
      </c>
      <c r="F821" s="299">
        <v>0</v>
      </c>
      <c r="G821" s="299">
        <v>3</v>
      </c>
      <c r="H821" s="299">
        <v>3</v>
      </c>
      <c r="I821" s="299">
        <v>28</v>
      </c>
      <c r="J821" s="299">
        <v>7</v>
      </c>
      <c r="K821" s="299">
        <v>5</v>
      </c>
      <c r="L821" s="299">
        <v>0.01</v>
      </c>
      <c r="M821" s="299">
        <v>1.93</v>
      </c>
      <c r="N821" s="299">
        <v>1.94</v>
      </c>
      <c r="O821" s="299"/>
      <c r="P821" s="299" t="s">
        <v>506</v>
      </c>
      <c r="Q821" s="299">
        <v>1.9</v>
      </c>
      <c r="R821" s="299">
        <v>11.1</v>
      </c>
      <c r="S821" s="300">
        <v>56</v>
      </c>
      <c r="X821" s="309"/>
      <c r="AC821" s="309"/>
      <c r="AF821" s="309"/>
      <c r="AG821" s="309"/>
      <c r="AH821" s="309"/>
      <c r="AI821" s="309"/>
      <c r="AJ821" s="309"/>
      <c r="AK821" s="309"/>
      <c r="AL821" s="309"/>
      <c r="AM821" s="309"/>
    </row>
    <row r="822" spans="2:39" ht="15" customHeight="1">
      <c r="B822" s="460"/>
      <c r="C822" s="459"/>
      <c r="D822" s="297" t="s">
        <v>529</v>
      </c>
      <c r="E822" s="298">
        <v>0</v>
      </c>
      <c r="F822" s="299">
        <v>0</v>
      </c>
      <c r="G822" s="299">
        <v>2</v>
      </c>
      <c r="H822" s="299">
        <v>2</v>
      </c>
      <c r="I822" s="299">
        <v>29</v>
      </c>
      <c r="J822" s="299">
        <v>4</v>
      </c>
      <c r="K822" s="299">
        <v>2</v>
      </c>
      <c r="L822" s="299">
        <v>0</v>
      </c>
      <c r="M822" s="299">
        <v>1.89</v>
      </c>
      <c r="N822" s="299">
        <v>1.89</v>
      </c>
      <c r="O822" s="299"/>
      <c r="P822" s="299" t="s">
        <v>506</v>
      </c>
      <c r="Q822" s="299">
        <v>3.2</v>
      </c>
      <c r="R822" s="299">
        <v>10.1</v>
      </c>
      <c r="S822" s="300">
        <v>56</v>
      </c>
      <c r="X822" s="309"/>
      <c r="AC822" s="309"/>
      <c r="AF822" s="309"/>
      <c r="AG822" s="309"/>
      <c r="AH822" s="309"/>
      <c r="AI822" s="309"/>
      <c r="AJ822" s="309"/>
      <c r="AK822" s="309"/>
      <c r="AL822" s="309"/>
      <c r="AM822" s="309"/>
    </row>
    <row r="823" spans="2:39" ht="15" customHeight="1">
      <c r="B823" s="460"/>
      <c r="C823" s="457">
        <v>42667</v>
      </c>
      <c r="D823" s="297" t="s">
        <v>492</v>
      </c>
      <c r="E823" s="298">
        <v>0</v>
      </c>
      <c r="F823" s="299">
        <v>0</v>
      </c>
      <c r="G823" s="299">
        <v>1</v>
      </c>
      <c r="H823" s="299">
        <v>1</v>
      </c>
      <c r="I823" s="299">
        <v>29</v>
      </c>
      <c r="J823" s="299">
        <v>14</v>
      </c>
      <c r="K823" s="299">
        <v>2</v>
      </c>
      <c r="L823" s="299">
        <v>0</v>
      </c>
      <c r="M823" s="299">
        <v>1.89</v>
      </c>
      <c r="N823" s="299">
        <v>1.89</v>
      </c>
      <c r="O823" s="299"/>
      <c r="P823" s="299" t="s">
        <v>498</v>
      </c>
      <c r="Q823" s="299">
        <v>1.9</v>
      </c>
      <c r="R823" s="299">
        <v>9.4</v>
      </c>
      <c r="S823" s="300">
        <v>57</v>
      </c>
      <c r="X823" s="309"/>
      <c r="AC823" s="309"/>
      <c r="AF823" s="309"/>
      <c r="AG823" s="309"/>
      <c r="AH823" s="309"/>
      <c r="AI823" s="309"/>
      <c r="AJ823" s="309"/>
      <c r="AK823" s="309"/>
      <c r="AL823" s="309"/>
      <c r="AM823" s="309"/>
    </row>
    <row r="824" spans="2:39" ht="15" customHeight="1">
      <c r="B824" s="460"/>
      <c r="C824" s="458"/>
      <c r="D824" s="297" t="s">
        <v>495</v>
      </c>
      <c r="E824" s="298">
        <v>0</v>
      </c>
      <c r="F824" s="299">
        <v>0</v>
      </c>
      <c r="G824" s="299">
        <v>1</v>
      </c>
      <c r="H824" s="299">
        <v>1</v>
      </c>
      <c r="I824" s="299">
        <v>28</v>
      </c>
      <c r="J824" s="299">
        <v>12</v>
      </c>
      <c r="K824" s="299">
        <v>4</v>
      </c>
      <c r="L824" s="299">
        <v>0</v>
      </c>
      <c r="M824" s="299">
        <v>1.87</v>
      </c>
      <c r="N824" s="299">
        <v>1.87</v>
      </c>
      <c r="O824" s="299"/>
      <c r="P824" s="299" t="s">
        <v>506</v>
      </c>
      <c r="Q824" s="299">
        <v>2.5</v>
      </c>
      <c r="R824" s="299">
        <v>10.3</v>
      </c>
      <c r="S824" s="300">
        <v>57</v>
      </c>
      <c r="X824" s="309"/>
      <c r="AC824" s="309"/>
      <c r="AF824" s="309"/>
      <c r="AG824" s="309"/>
      <c r="AH824" s="309"/>
      <c r="AI824" s="309"/>
      <c r="AJ824" s="309"/>
      <c r="AK824" s="309"/>
      <c r="AL824" s="309"/>
      <c r="AM824" s="309"/>
    </row>
    <row r="825" spans="2:39" ht="15" customHeight="1">
      <c r="B825" s="460"/>
      <c r="C825" s="458"/>
      <c r="D825" s="297" t="s">
        <v>497</v>
      </c>
      <c r="E825" s="298">
        <v>0</v>
      </c>
      <c r="F825" s="299">
        <v>0</v>
      </c>
      <c r="G825" s="299">
        <v>1</v>
      </c>
      <c r="H825" s="299">
        <v>1</v>
      </c>
      <c r="I825" s="299">
        <v>29</v>
      </c>
      <c r="J825" s="299">
        <v>12</v>
      </c>
      <c r="K825" s="299">
        <v>3</v>
      </c>
      <c r="L825" s="299">
        <v>0</v>
      </c>
      <c r="M825" s="299">
        <v>1.87</v>
      </c>
      <c r="N825" s="299">
        <v>1.87</v>
      </c>
      <c r="O825" s="299"/>
      <c r="P825" s="299" t="s">
        <v>506</v>
      </c>
      <c r="Q825" s="299">
        <v>2.6</v>
      </c>
      <c r="R825" s="299">
        <v>9.6999999999999993</v>
      </c>
      <c r="S825" s="300">
        <v>58</v>
      </c>
      <c r="X825" s="309"/>
      <c r="AC825" s="309"/>
      <c r="AF825" s="309"/>
      <c r="AG825" s="309"/>
      <c r="AH825" s="309"/>
      <c r="AI825" s="309"/>
      <c r="AJ825" s="309"/>
      <c r="AK825" s="309"/>
      <c r="AL825" s="309"/>
      <c r="AM825" s="309"/>
    </row>
    <row r="826" spans="2:39" ht="15" customHeight="1">
      <c r="B826" s="460"/>
      <c r="C826" s="458"/>
      <c r="D826" s="297" t="s">
        <v>500</v>
      </c>
      <c r="E826" s="298">
        <v>0</v>
      </c>
      <c r="F826" s="299">
        <v>0</v>
      </c>
      <c r="G826" s="299">
        <v>1</v>
      </c>
      <c r="H826" s="299">
        <v>1</v>
      </c>
      <c r="I826" s="299">
        <v>28</v>
      </c>
      <c r="J826" s="299">
        <v>10</v>
      </c>
      <c r="K826" s="299">
        <v>3</v>
      </c>
      <c r="L826" s="299">
        <v>0.03</v>
      </c>
      <c r="M826" s="299">
        <v>1.86</v>
      </c>
      <c r="N826" s="299">
        <v>1.89</v>
      </c>
      <c r="O826" s="299"/>
      <c r="P826" s="299" t="s">
        <v>506</v>
      </c>
      <c r="Q826" s="299">
        <v>1.9</v>
      </c>
      <c r="R826" s="299">
        <v>9.4</v>
      </c>
      <c r="S826" s="300">
        <v>51</v>
      </c>
      <c r="X826" s="309"/>
      <c r="AC826" s="309"/>
      <c r="AF826" s="309"/>
      <c r="AG826" s="309"/>
      <c r="AH826" s="309"/>
      <c r="AI826" s="309"/>
      <c r="AJ826" s="309"/>
      <c r="AK826" s="309"/>
      <c r="AL826" s="309"/>
      <c r="AM826" s="309"/>
    </row>
    <row r="827" spans="2:39" ht="15" customHeight="1">
      <c r="B827" s="460"/>
      <c r="C827" s="458"/>
      <c r="D827" s="297" t="s">
        <v>503</v>
      </c>
      <c r="E827" s="298">
        <v>0</v>
      </c>
      <c r="F827" s="299">
        <v>0</v>
      </c>
      <c r="G827" s="299">
        <v>2</v>
      </c>
      <c r="H827" s="299">
        <v>2</v>
      </c>
      <c r="I827" s="299">
        <v>29</v>
      </c>
      <c r="J827" s="299">
        <v>12</v>
      </c>
      <c r="K827" s="299">
        <v>3</v>
      </c>
      <c r="L827" s="299">
        <v>0</v>
      </c>
      <c r="M827" s="299">
        <v>1.87</v>
      </c>
      <c r="N827" s="299">
        <v>1.87</v>
      </c>
      <c r="O827" s="299"/>
      <c r="P827" s="299" t="s">
        <v>506</v>
      </c>
      <c r="Q827" s="299">
        <v>1.7</v>
      </c>
      <c r="R827" s="299">
        <v>9.1</v>
      </c>
      <c r="S827" s="300">
        <v>52</v>
      </c>
      <c r="X827" s="309"/>
      <c r="AC827" s="309"/>
      <c r="AF827" s="309"/>
      <c r="AG827" s="309"/>
      <c r="AH827" s="309"/>
      <c r="AI827" s="309"/>
      <c r="AJ827" s="309"/>
      <c r="AK827" s="309"/>
      <c r="AL827" s="309"/>
      <c r="AM827" s="309"/>
    </row>
    <row r="828" spans="2:39" ht="15" customHeight="1">
      <c r="B828" s="460"/>
      <c r="C828" s="458"/>
      <c r="D828" s="297" t="s">
        <v>505</v>
      </c>
      <c r="E828" s="298">
        <v>0</v>
      </c>
      <c r="F828" s="299">
        <v>0</v>
      </c>
      <c r="G828" s="299">
        <v>2</v>
      </c>
      <c r="H828" s="299">
        <v>2</v>
      </c>
      <c r="I828" s="299">
        <v>28</v>
      </c>
      <c r="J828" s="299">
        <v>14</v>
      </c>
      <c r="K828" s="299">
        <v>6</v>
      </c>
      <c r="L828" s="299">
        <v>0</v>
      </c>
      <c r="M828" s="299">
        <v>1.84</v>
      </c>
      <c r="N828" s="299">
        <v>1.84</v>
      </c>
      <c r="O828" s="299"/>
      <c r="P828" s="299" t="s">
        <v>498</v>
      </c>
      <c r="Q828" s="299">
        <v>1.5</v>
      </c>
      <c r="R828" s="299">
        <v>7.8</v>
      </c>
      <c r="S828" s="300">
        <v>58</v>
      </c>
      <c r="X828" s="309"/>
      <c r="AC828" s="309"/>
      <c r="AF828" s="309"/>
      <c r="AG828" s="309"/>
      <c r="AH828" s="309"/>
      <c r="AI828" s="309"/>
      <c r="AJ828" s="309"/>
      <c r="AK828" s="309"/>
      <c r="AL828" s="309"/>
      <c r="AM828" s="309"/>
    </row>
    <row r="829" spans="2:39" ht="15" customHeight="1">
      <c r="B829" s="460"/>
      <c r="C829" s="458"/>
      <c r="D829" s="297" t="s">
        <v>508</v>
      </c>
      <c r="E829" s="298">
        <v>0</v>
      </c>
      <c r="F829" s="299">
        <v>1</v>
      </c>
      <c r="G829" s="299">
        <v>7</v>
      </c>
      <c r="H829" s="299">
        <v>8</v>
      </c>
      <c r="I829" s="299">
        <v>21</v>
      </c>
      <c r="J829" s="299">
        <v>9</v>
      </c>
      <c r="K829" s="299">
        <v>5</v>
      </c>
      <c r="L829" s="299">
        <v>0</v>
      </c>
      <c r="M829" s="299">
        <v>1.89</v>
      </c>
      <c r="N829" s="299">
        <v>1.89</v>
      </c>
      <c r="O829" s="299"/>
      <c r="P829" s="299" t="s">
        <v>498</v>
      </c>
      <c r="Q829" s="299">
        <v>1.6</v>
      </c>
      <c r="R829" s="299">
        <v>9.4</v>
      </c>
      <c r="S829" s="300">
        <v>59</v>
      </c>
      <c r="X829" s="309"/>
      <c r="AC829" s="309"/>
      <c r="AF829" s="309"/>
      <c r="AG829" s="309"/>
      <c r="AH829" s="309"/>
      <c r="AI829" s="309"/>
      <c r="AJ829" s="309"/>
      <c r="AK829" s="309"/>
      <c r="AL829" s="309"/>
      <c r="AM829" s="309"/>
    </row>
    <row r="830" spans="2:39" ht="15" customHeight="1">
      <c r="B830" s="460"/>
      <c r="C830" s="458"/>
      <c r="D830" s="297" t="s">
        <v>510</v>
      </c>
      <c r="E830" s="298">
        <v>0</v>
      </c>
      <c r="F830" s="299">
        <v>1</v>
      </c>
      <c r="G830" s="299">
        <v>6</v>
      </c>
      <c r="H830" s="299">
        <v>7</v>
      </c>
      <c r="I830" s="299">
        <v>26</v>
      </c>
      <c r="J830" s="299">
        <v>15</v>
      </c>
      <c r="K830" s="299">
        <v>10</v>
      </c>
      <c r="L830" s="299">
        <v>0</v>
      </c>
      <c r="M830" s="299">
        <v>1.85</v>
      </c>
      <c r="N830" s="299">
        <v>1.85</v>
      </c>
      <c r="O830" s="299"/>
      <c r="P830" s="299" t="s">
        <v>506</v>
      </c>
      <c r="Q830" s="299">
        <v>2.4</v>
      </c>
      <c r="R830" s="299">
        <v>11.6</v>
      </c>
      <c r="S830" s="300">
        <v>56</v>
      </c>
      <c r="X830" s="309"/>
      <c r="AC830" s="309"/>
      <c r="AF830" s="309"/>
      <c r="AG830" s="309"/>
      <c r="AH830" s="309"/>
      <c r="AI830" s="309"/>
      <c r="AJ830" s="309"/>
      <c r="AK830" s="309"/>
      <c r="AL830" s="309"/>
      <c r="AM830" s="309"/>
    </row>
    <row r="831" spans="2:39" ht="15" customHeight="1">
      <c r="B831" s="460"/>
      <c r="C831" s="458"/>
      <c r="D831" s="297" t="s">
        <v>511</v>
      </c>
      <c r="E831" s="298">
        <v>0</v>
      </c>
      <c r="F831" s="299">
        <v>1</v>
      </c>
      <c r="G831" s="299">
        <v>4</v>
      </c>
      <c r="H831" s="299">
        <v>5</v>
      </c>
      <c r="I831" s="299">
        <v>32</v>
      </c>
      <c r="J831" s="299">
        <v>17</v>
      </c>
      <c r="K831" s="299">
        <v>4</v>
      </c>
      <c r="L831" s="299">
        <v>0</v>
      </c>
      <c r="M831" s="299">
        <v>1.86</v>
      </c>
      <c r="N831" s="299">
        <v>1.86</v>
      </c>
      <c r="O831" s="299"/>
      <c r="P831" s="299" t="s">
        <v>498</v>
      </c>
      <c r="Q831" s="299">
        <v>2.4</v>
      </c>
      <c r="R831" s="299">
        <v>13.7</v>
      </c>
      <c r="S831" s="300">
        <v>56</v>
      </c>
      <c r="X831" s="309"/>
      <c r="AC831" s="309"/>
      <c r="AF831" s="309"/>
      <c r="AG831" s="309"/>
      <c r="AH831" s="309"/>
      <c r="AI831" s="309"/>
      <c r="AJ831" s="309"/>
      <c r="AK831" s="309"/>
      <c r="AL831" s="309"/>
      <c r="AM831" s="309"/>
    </row>
    <row r="832" spans="2:39" ht="15" customHeight="1" thickBot="1">
      <c r="B832" s="460"/>
      <c r="C832" s="458"/>
      <c r="D832" s="310" t="s">
        <v>512</v>
      </c>
      <c r="E832" s="311">
        <v>1</v>
      </c>
      <c r="F832" s="304">
        <v>1</v>
      </c>
      <c r="G832" s="304">
        <v>4</v>
      </c>
      <c r="H832" s="304">
        <v>5</v>
      </c>
      <c r="I832" s="304">
        <v>32</v>
      </c>
      <c r="J832" s="304">
        <v>14</v>
      </c>
      <c r="K832" s="304">
        <v>5</v>
      </c>
      <c r="L832" s="304">
        <v>0.01</v>
      </c>
      <c r="M832" s="304">
        <v>1.91</v>
      </c>
      <c r="N832" s="304">
        <v>1.92</v>
      </c>
      <c r="O832" s="304"/>
      <c r="P832" s="304" t="s">
        <v>498</v>
      </c>
      <c r="Q832" s="304">
        <v>2.2000000000000002</v>
      </c>
      <c r="R832" s="304">
        <v>14.7</v>
      </c>
      <c r="S832" s="305">
        <v>52</v>
      </c>
      <c r="X832" s="309"/>
      <c r="AC832" s="309"/>
      <c r="AF832" s="309"/>
      <c r="AG832" s="309"/>
      <c r="AH832" s="309"/>
      <c r="AI832" s="309"/>
      <c r="AJ832" s="309"/>
      <c r="AK832" s="309"/>
      <c r="AL832" s="309"/>
      <c r="AM832" s="309"/>
    </row>
    <row r="833" spans="2:39" ht="15" customHeight="1">
      <c r="B833" s="456" t="s">
        <v>537</v>
      </c>
      <c r="C833" s="458"/>
      <c r="D833" s="293" t="s">
        <v>514</v>
      </c>
      <c r="E833" s="294">
        <v>1</v>
      </c>
      <c r="F833" s="295">
        <v>2</v>
      </c>
      <c r="G833" s="295">
        <v>4</v>
      </c>
      <c r="H833" s="295">
        <v>6</v>
      </c>
      <c r="I833" s="295">
        <v>35</v>
      </c>
      <c r="J833" s="295">
        <v>10</v>
      </c>
      <c r="K833" s="295">
        <v>5</v>
      </c>
      <c r="L833" s="295">
        <v>0.01</v>
      </c>
      <c r="M833" s="295">
        <v>1.89</v>
      </c>
      <c r="N833" s="295">
        <v>1.9</v>
      </c>
      <c r="O833" s="295"/>
      <c r="P833" s="295" t="s">
        <v>535</v>
      </c>
      <c r="Q833" s="295">
        <v>1.3</v>
      </c>
      <c r="R833" s="295">
        <v>16.2</v>
      </c>
      <c r="S833" s="296">
        <v>45</v>
      </c>
      <c r="X833" s="309"/>
      <c r="AC833" s="309"/>
      <c r="AF833" s="309"/>
      <c r="AG833" s="309"/>
      <c r="AH833" s="309"/>
      <c r="AI833" s="309"/>
      <c r="AJ833" s="309"/>
      <c r="AK833" s="309"/>
      <c r="AL833" s="309"/>
      <c r="AM833" s="309"/>
    </row>
    <row r="834" spans="2:39" ht="15" customHeight="1">
      <c r="B834" s="456"/>
      <c r="C834" s="458"/>
      <c r="D834" s="297" t="s">
        <v>516</v>
      </c>
      <c r="E834" s="298">
        <v>1</v>
      </c>
      <c r="F834" s="299">
        <v>2</v>
      </c>
      <c r="G834" s="299">
        <v>4</v>
      </c>
      <c r="H834" s="299">
        <v>6</v>
      </c>
      <c r="I834" s="299">
        <v>39</v>
      </c>
      <c r="J834" s="299">
        <v>10</v>
      </c>
      <c r="K834" s="299">
        <v>7</v>
      </c>
      <c r="L834" s="299">
        <v>0</v>
      </c>
      <c r="M834" s="299">
        <v>1.88</v>
      </c>
      <c r="N834" s="299">
        <v>1.88</v>
      </c>
      <c r="O834" s="299"/>
      <c r="P834" s="299" t="s">
        <v>538</v>
      </c>
      <c r="Q834" s="299">
        <v>1.3</v>
      </c>
      <c r="R834" s="299">
        <v>17</v>
      </c>
      <c r="S834" s="300">
        <v>47</v>
      </c>
      <c r="X834" s="309"/>
      <c r="AC834" s="309"/>
      <c r="AF834" s="309"/>
      <c r="AG834" s="309"/>
      <c r="AH834" s="309"/>
      <c r="AI834" s="309"/>
      <c r="AJ834" s="309"/>
      <c r="AK834" s="309"/>
      <c r="AL834" s="309"/>
      <c r="AM834" s="309"/>
    </row>
    <row r="835" spans="2:39" ht="15" customHeight="1">
      <c r="B835" s="456"/>
      <c r="C835" s="458"/>
      <c r="D835" s="297" t="s">
        <v>517</v>
      </c>
      <c r="E835" s="298">
        <v>1</v>
      </c>
      <c r="F835" s="299">
        <v>2</v>
      </c>
      <c r="G835" s="299">
        <v>3</v>
      </c>
      <c r="H835" s="299">
        <v>5</v>
      </c>
      <c r="I835" s="299">
        <v>43</v>
      </c>
      <c r="J835" s="299">
        <v>13</v>
      </c>
      <c r="K835" s="299">
        <v>8</v>
      </c>
      <c r="L835" s="299">
        <v>0.05</v>
      </c>
      <c r="M835" s="299">
        <v>1.87</v>
      </c>
      <c r="N835" s="299">
        <v>1.92</v>
      </c>
      <c r="O835" s="299"/>
      <c r="P835" s="299" t="s">
        <v>515</v>
      </c>
      <c r="Q835" s="299">
        <v>2.6</v>
      </c>
      <c r="R835" s="299">
        <v>17.5</v>
      </c>
      <c r="S835" s="300">
        <v>40</v>
      </c>
      <c r="X835" s="309"/>
      <c r="AC835" s="309"/>
      <c r="AF835" s="309"/>
      <c r="AG835" s="309"/>
      <c r="AH835" s="309"/>
      <c r="AI835" s="309"/>
      <c r="AJ835" s="309"/>
      <c r="AK835" s="309"/>
      <c r="AL835" s="309"/>
      <c r="AM835" s="309"/>
    </row>
    <row r="836" spans="2:39" ht="15" customHeight="1">
      <c r="B836" s="456"/>
      <c r="C836" s="458"/>
      <c r="D836" s="297" t="s">
        <v>519</v>
      </c>
      <c r="E836" s="298">
        <v>0</v>
      </c>
      <c r="F836" s="299">
        <v>1</v>
      </c>
      <c r="G836" s="299">
        <v>3</v>
      </c>
      <c r="H836" s="299">
        <v>4</v>
      </c>
      <c r="I836" s="299">
        <v>45</v>
      </c>
      <c r="J836" s="299">
        <v>14</v>
      </c>
      <c r="K836" s="299">
        <v>9</v>
      </c>
      <c r="L836" s="299">
        <v>0</v>
      </c>
      <c r="M836" s="299">
        <v>1.88</v>
      </c>
      <c r="N836" s="299">
        <v>1.88</v>
      </c>
      <c r="O836" s="299"/>
      <c r="P836" s="299" t="s">
        <v>538</v>
      </c>
      <c r="Q836" s="299">
        <v>2.6</v>
      </c>
      <c r="R836" s="299">
        <v>18</v>
      </c>
      <c r="S836" s="300">
        <v>40</v>
      </c>
      <c r="X836" s="309"/>
      <c r="AC836" s="309"/>
      <c r="AF836" s="309"/>
      <c r="AG836" s="309"/>
      <c r="AH836" s="309"/>
      <c r="AI836" s="309"/>
      <c r="AJ836" s="309"/>
      <c r="AK836" s="309"/>
      <c r="AL836" s="309"/>
      <c r="AM836" s="309"/>
    </row>
    <row r="837" spans="2:39" ht="15" customHeight="1">
      <c r="B837" s="456"/>
      <c r="C837" s="458"/>
      <c r="D837" s="297" t="s">
        <v>520</v>
      </c>
      <c r="E837" s="298">
        <v>0</v>
      </c>
      <c r="F837" s="299">
        <v>0</v>
      </c>
      <c r="G837" s="299">
        <v>3</v>
      </c>
      <c r="H837" s="299">
        <v>3</v>
      </c>
      <c r="I837" s="299">
        <v>48</v>
      </c>
      <c r="J837" s="299">
        <v>12</v>
      </c>
      <c r="K837" s="299">
        <v>10</v>
      </c>
      <c r="L837" s="299">
        <v>0.02</v>
      </c>
      <c r="M837" s="299">
        <v>1.89</v>
      </c>
      <c r="N837" s="299">
        <v>1.91</v>
      </c>
      <c r="O837" s="299"/>
      <c r="P837" s="299" t="s">
        <v>538</v>
      </c>
      <c r="Q837" s="299">
        <v>1.9</v>
      </c>
      <c r="R837" s="299">
        <v>17.8</v>
      </c>
      <c r="S837" s="300">
        <v>36</v>
      </c>
      <c r="X837" s="309"/>
      <c r="AC837" s="309"/>
      <c r="AF837" s="309"/>
      <c r="AG837" s="309"/>
      <c r="AH837" s="309"/>
      <c r="AI837" s="309"/>
      <c r="AJ837" s="309"/>
      <c r="AK837" s="309"/>
      <c r="AL837" s="309"/>
      <c r="AM837" s="309"/>
    </row>
    <row r="838" spans="2:39" ht="15" customHeight="1">
      <c r="B838" s="456"/>
      <c r="C838" s="458"/>
      <c r="D838" s="297" t="s">
        <v>521</v>
      </c>
      <c r="E838" s="298">
        <v>0</v>
      </c>
      <c r="F838" s="299">
        <v>0</v>
      </c>
      <c r="G838" s="299">
        <v>3</v>
      </c>
      <c r="H838" s="299">
        <v>3</v>
      </c>
      <c r="I838" s="299" t="s">
        <v>501</v>
      </c>
      <c r="J838" s="299">
        <v>15</v>
      </c>
      <c r="K838" s="299">
        <v>9</v>
      </c>
      <c r="L838" s="299">
        <v>0</v>
      </c>
      <c r="M838" s="299">
        <v>1.87</v>
      </c>
      <c r="N838" s="299">
        <v>1.87</v>
      </c>
      <c r="O838" s="299"/>
      <c r="P838" s="299" t="s">
        <v>518</v>
      </c>
      <c r="Q838" s="299">
        <v>1.6</v>
      </c>
      <c r="R838" s="299">
        <v>17.3</v>
      </c>
      <c r="S838" s="300">
        <v>38</v>
      </c>
      <c r="X838" s="309"/>
      <c r="AC838" s="309"/>
      <c r="AF838" s="309"/>
      <c r="AG838" s="309"/>
      <c r="AH838" s="309"/>
      <c r="AI838" s="309"/>
      <c r="AJ838" s="309"/>
      <c r="AK838" s="309"/>
      <c r="AL838" s="309"/>
      <c r="AM838" s="309"/>
    </row>
    <row r="839" spans="2:39" ht="15" customHeight="1">
      <c r="B839" s="456"/>
      <c r="C839" s="458"/>
      <c r="D839" s="297" t="s">
        <v>522</v>
      </c>
      <c r="E839" s="298">
        <v>0</v>
      </c>
      <c r="F839" s="299">
        <v>0</v>
      </c>
      <c r="G839" s="299">
        <v>5</v>
      </c>
      <c r="H839" s="299">
        <v>5</v>
      </c>
      <c r="I839" s="299">
        <v>40</v>
      </c>
      <c r="J839" s="299">
        <v>11</v>
      </c>
      <c r="K839" s="299">
        <v>11</v>
      </c>
      <c r="L839" s="299">
        <v>0.01</v>
      </c>
      <c r="M839" s="299">
        <v>1.88</v>
      </c>
      <c r="N839" s="299">
        <v>1.89</v>
      </c>
      <c r="O839" s="299"/>
      <c r="P839" s="299" t="s">
        <v>515</v>
      </c>
      <c r="Q839" s="299">
        <v>1.5</v>
      </c>
      <c r="R839" s="299">
        <v>14.6</v>
      </c>
      <c r="S839" s="300">
        <v>43</v>
      </c>
      <c r="X839" s="309"/>
      <c r="AC839" s="309"/>
      <c r="AF839" s="309"/>
      <c r="AG839" s="309"/>
      <c r="AH839" s="309"/>
      <c r="AI839" s="309"/>
      <c r="AJ839" s="309"/>
      <c r="AK839" s="309"/>
      <c r="AL839" s="309"/>
      <c r="AM839" s="309"/>
    </row>
    <row r="840" spans="2:39" ht="15" customHeight="1">
      <c r="B840" s="456"/>
      <c r="C840" s="458"/>
      <c r="D840" s="297" t="s">
        <v>523</v>
      </c>
      <c r="E840" s="298">
        <v>1</v>
      </c>
      <c r="F840" s="299">
        <v>0</v>
      </c>
      <c r="G840" s="299">
        <v>15</v>
      </c>
      <c r="H840" s="299">
        <v>15</v>
      </c>
      <c r="I840" s="299">
        <v>28</v>
      </c>
      <c r="J840" s="299">
        <v>20</v>
      </c>
      <c r="K840" s="299">
        <v>14</v>
      </c>
      <c r="L840" s="299">
        <v>0.05</v>
      </c>
      <c r="M840" s="299">
        <v>1.91</v>
      </c>
      <c r="N840" s="299">
        <v>1.96</v>
      </c>
      <c r="O840" s="299"/>
      <c r="P840" s="299" t="s">
        <v>534</v>
      </c>
      <c r="Q840" s="299">
        <v>1.6</v>
      </c>
      <c r="R840" s="299">
        <v>12.8</v>
      </c>
      <c r="S840" s="300">
        <v>52</v>
      </c>
      <c r="X840" s="309"/>
      <c r="AC840" s="309"/>
      <c r="AF840" s="309"/>
      <c r="AG840" s="309"/>
      <c r="AH840" s="309"/>
      <c r="AI840" s="309"/>
      <c r="AJ840" s="309"/>
      <c r="AK840" s="309"/>
      <c r="AL840" s="309"/>
      <c r="AM840" s="309"/>
    </row>
    <row r="841" spans="2:39" ht="15" customHeight="1">
      <c r="B841" s="456"/>
      <c r="C841" s="458"/>
      <c r="D841" s="297" t="s">
        <v>524</v>
      </c>
      <c r="E841" s="298">
        <v>0</v>
      </c>
      <c r="F841" s="299">
        <v>0</v>
      </c>
      <c r="G841" s="299">
        <v>13</v>
      </c>
      <c r="H841" s="299">
        <v>13</v>
      </c>
      <c r="I841" s="299">
        <v>26</v>
      </c>
      <c r="J841" s="299">
        <v>34</v>
      </c>
      <c r="K841" s="299">
        <v>26</v>
      </c>
      <c r="L841" s="299">
        <v>7.0000000000000007E-2</v>
      </c>
      <c r="M841" s="299">
        <v>1.92</v>
      </c>
      <c r="N841" s="299">
        <v>1.99</v>
      </c>
      <c r="O841" s="299"/>
      <c r="P841" s="299" t="s">
        <v>498</v>
      </c>
      <c r="Q841" s="299">
        <v>2.2999999999999998</v>
      </c>
      <c r="R841" s="299">
        <v>11.7</v>
      </c>
      <c r="S841" s="300">
        <v>54</v>
      </c>
      <c r="X841" s="309"/>
      <c r="AC841" s="309"/>
      <c r="AF841" s="309"/>
      <c r="AG841" s="309"/>
      <c r="AH841" s="309"/>
      <c r="AI841" s="309"/>
      <c r="AJ841" s="309"/>
      <c r="AK841" s="309"/>
      <c r="AL841" s="309"/>
      <c r="AM841" s="309"/>
    </row>
    <row r="842" spans="2:39" ht="15" customHeight="1">
      <c r="B842" s="456"/>
      <c r="C842" s="458"/>
      <c r="D842" s="297" t="s">
        <v>525</v>
      </c>
      <c r="E842" s="298">
        <v>0</v>
      </c>
      <c r="F842" s="299">
        <v>0</v>
      </c>
      <c r="G842" s="299">
        <v>8</v>
      </c>
      <c r="H842" s="299">
        <v>8</v>
      </c>
      <c r="I842" s="299">
        <v>22</v>
      </c>
      <c r="J842" s="299">
        <v>20</v>
      </c>
      <c r="K842" s="299">
        <v>18</v>
      </c>
      <c r="L842" s="299">
        <v>0.05</v>
      </c>
      <c r="M842" s="299">
        <v>2.0099999999999998</v>
      </c>
      <c r="N842" s="299">
        <v>2.06</v>
      </c>
      <c r="O842" s="299"/>
      <c r="P842" s="299" t="s">
        <v>498</v>
      </c>
      <c r="Q842" s="299">
        <v>1.4</v>
      </c>
      <c r="R842" s="299">
        <v>10.199999999999999</v>
      </c>
      <c r="S842" s="300">
        <v>51</v>
      </c>
      <c r="X842" s="309"/>
      <c r="AC842" s="309"/>
      <c r="AF842" s="309"/>
      <c r="AG842" s="309"/>
      <c r="AH842" s="309"/>
      <c r="AI842" s="309"/>
      <c r="AJ842" s="309"/>
      <c r="AK842" s="309"/>
      <c r="AL842" s="309"/>
      <c r="AM842" s="309"/>
    </row>
    <row r="843" spans="2:39" ht="15" customHeight="1">
      <c r="B843" s="456"/>
      <c r="C843" s="458"/>
      <c r="D843" s="297" t="s">
        <v>526</v>
      </c>
      <c r="E843" s="298">
        <v>0</v>
      </c>
      <c r="F843" s="299">
        <v>0</v>
      </c>
      <c r="G843" s="299">
        <v>7</v>
      </c>
      <c r="H843" s="299">
        <v>7</v>
      </c>
      <c r="I843" s="299">
        <v>20</v>
      </c>
      <c r="J843" s="299">
        <v>20</v>
      </c>
      <c r="K843" s="299">
        <v>18</v>
      </c>
      <c r="L843" s="299">
        <v>0.02</v>
      </c>
      <c r="M843" s="299">
        <v>1.96</v>
      </c>
      <c r="N843" s="299">
        <v>1.98</v>
      </c>
      <c r="O843" s="299"/>
      <c r="P843" s="299" t="s">
        <v>498</v>
      </c>
      <c r="Q843" s="299">
        <v>1</v>
      </c>
      <c r="R843" s="299">
        <v>10.3</v>
      </c>
      <c r="S843" s="300">
        <v>69</v>
      </c>
      <c r="X843" s="309"/>
      <c r="AC843" s="309"/>
      <c r="AF843" s="309"/>
      <c r="AG843" s="309"/>
      <c r="AH843" s="309"/>
      <c r="AI843" s="309"/>
      <c r="AJ843" s="309"/>
      <c r="AK843" s="309"/>
      <c r="AL843" s="309"/>
      <c r="AM843" s="309"/>
    </row>
    <row r="844" spans="2:39" ht="15" customHeight="1">
      <c r="B844" s="456"/>
      <c r="C844" s="458"/>
      <c r="D844" s="297" t="s">
        <v>527</v>
      </c>
      <c r="E844" s="298">
        <v>0</v>
      </c>
      <c r="F844" s="299">
        <v>0</v>
      </c>
      <c r="G844" s="299">
        <v>9</v>
      </c>
      <c r="H844" s="299">
        <v>9</v>
      </c>
      <c r="I844" s="299">
        <v>15</v>
      </c>
      <c r="J844" s="299">
        <v>19</v>
      </c>
      <c r="K844" s="299">
        <v>13</v>
      </c>
      <c r="L844" s="299">
        <v>0.1</v>
      </c>
      <c r="M844" s="299">
        <v>1.92</v>
      </c>
      <c r="N844" s="299">
        <v>2.02</v>
      </c>
      <c r="O844" s="299"/>
      <c r="P844" s="299" t="s">
        <v>498</v>
      </c>
      <c r="Q844" s="299">
        <v>1.8</v>
      </c>
      <c r="R844" s="299">
        <v>8.5</v>
      </c>
      <c r="S844" s="300">
        <v>67</v>
      </c>
      <c r="X844" s="309"/>
      <c r="AC844" s="309"/>
      <c r="AF844" s="309"/>
      <c r="AG844" s="309"/>
      <c r="AH844" s="309"/>
      <c r="AI844" s="309"/>
      <c r="AJ844" s="309"/>
      <c r="AK844" s="309"/>
      <c r="AL844" s="309"/>
      <c r="AM844" s="309"/>
    </row>
    <row r="845" spans="2:39" ht="15" customHeight="1">
      <c r="B845" s="456"/>
      <c r="C845" s="458"/>
      <c r="D845" s="297" t="s">
        <v>528</v>
      </c>
      <c r="E845" s="298">
        <v>0</v>
      </c>
      <c r="F845" s="299">
        <v>0</v>
      </c>
      <c r="G845" s="299">
        <v>7</v>
      </c>
      <c r="H845" s="299">
        <v>7</v>
      </c>
      <c r="I845" s="299">
        <v>15</v>
      </c>
      <c r="J845" s="299">
        <v>20</v>
      </c>
      <c r="K845" s="299">
        <v>12</v>
      </c>
      <c r="L845" s="299">
        <v>0</v>
      </c>
      <c r="M845" s="299">
        <v>1.97</v>
      </c>
      <c r="N845" s="299">
        <v>1.97</v>
      </c>
      <c r="O845" s="299"/>
      <c r="P845" s="299" t="s">
        <v>498</v>
      </c>
      <c r="Q845" s="299">
        <v>1.8</v>
      </c>
      <c r="R845" s="299">
        <v>7.9</v>
      </c>
      <c r="S845" s="300">
        <v>68</v>
      </c>
      <c r="X845" s="309"/>
      <c r="AC845" s="309"/>
      <c r="AF845" s="309"/>
      <c r="AG845" s="309"/>
      <c r="AH845" s="309"/>
      <c r="AI845" s="309"/>
      <c r="AJ845" s="309"/>
      <c r="AK845" s="309"/>
      <c r="AL845" s="309"/>
      <c r="AM845" s="309"/>
    </row>
    <row r="846" spans="2:39" ht="15" customHeight="1">
      <c r="B846" s="456"/>
      <c r="C846" s="459"/>
      <c r="D846" s="297" t="s">
        <v>529</v>
      </c>
      <c r="E846" s="298">
        <v>0</v>
      </c>
      <c r="F846" s="299">
        <v>0</v>
      </c>
      <c r="G846" s="299">
        <v>6</v>
      </c>
      <c r="H846" s="299">
        <v>6</v>
      </c>
      <c r="I846" s="299">
        <v>14</v>
      </c>
      <c r="J846" s="299">
        <v>22</v>
      </c>
      <c r="K846" s="299">
        <v>19</v>
      </c>
      <c r="L846" s="299">
        <v>0</v>
      </c>
      <c r="M846" s="299">
        <v>2.0699999999999998</v>
      </c>
      <c r="N846" s="299">
        <v>2.0699999999999998</v>
      </c>
      <c r="O846" s="299"/>
      <c r="P846" s="299" t="s">
        <v>493</v>
      </c>
      <c r="Q846" s="299">
        <v>2</v>
      </c>
      <c r="R846" s="299">
        <v>6.7</v>
      </c>
      <c r="S846" s="300">
        <v>64</v>
      </c>
      <c r="X846" s="309"/>
      <c r="AC846" s="309"/>
      <c r="AF846" s="309"/>
      <c r="AG846" s="309"/>
      <c r="AH846" s="309"/>
      <c r="AI846" s="309"/>
      <c r="AJ846" s="309"/>
      <c r="AK846" s="309"/>
      <c r="AL846" s="309"/>
      <c r="AM846" s="309"/>
    </row>
    <row r="847" spans="2:39" ht="15" customHeight="1">
      <c r="B847" s="456"/>
      <c r="C847" s="457">
        <v>42668</v>
      </c>
      <c r="D847" s="293" t="s">
        <v>492</v>
      </c>
      <c r="E847" s="294">
        <v>0</v>
      </c>
      <c r="F847" s="295">
        <v>0</v>
      </c>
      <c r="G847" s="295">
        <v>5</v>
      </c>
      <c r="H847" s="295">
        <v>5</v>
      </c>
      <c r="I847" s="295">
        <v>12</v>
      </c>
      <c r="J847" s="295">
        <v>14</v>
      </c>
      <c r="K847" s="295">
        <v>12</v>
      </c>
      <c r="L847" s="295">
        <v>0</v>
      </c>
      <c r="M847" s="295">
        <v>2.2799999999999998</v>
      </c>
      <c r="N847" s="295">
        <v>2.2799999999999998</v>
      </c>
      <c r="O847" s="295"/>
      <c r="P847" s="295" t="s">
        <v>498</v>
      </c>
      <c r="Q847" s="295">
        <v>2.7</v>
      </c>
      <c r="R847" s="295">
        <v>6</v>
      </c>
      <c r="S847" s="296">
        <v>56</v>
      </c>
      <c r="X847" s="309"/>
      <c r="AC847" s="309"/>
      <c r="AF847" s="309"/>
      <c r="AG847" s="309"/>
      <c r="AH847" s="309"/>
      <c r="AI847" s="309"/>
      <c r="AJ847" s="309"/>
      <c r="AK847" s="309"/>
      <c r="AL847" s="309"/>
      <c r="AM847" s="309"/>
    </row>
    <row r="848" spans="2:39" ht="15" customHeight="1">
      <c r="B848" s="456"/>
      <c r="C848" s="458"/>
      <c r="D848" s="297" t="s">
        <v>495</v>
      </c>
      <c r="E848" s="298">
        <v>0</v>
      </c>
      <c r="F848" s="299">
        <v>0</v>
      </c>
      <c r="G848" s="299">
        <v>3</v>
      </c>
      <c r="H848" s="299">
        <v>3</v>
      </c>
      <c r="I848" s="299">
        <v>13</v>
      </c>
      <c r="J848" s="299">
        <v>6</v>
      </c>
      <c r="K848" s="299">
        <v>5</v>
      </c>
      <c r="L848" s="299">
        <v>0</v>
      </c>
      <c r="M848" s="299">
        <v>2.17</v>
      </c>
      <c r="N848" s="299">
        <v>2.17</v>
      </c>
      <c r="O848" s="299"/>
      <c r="P848" s="299" t="s">
        <v>498</v>
      </c>
      <c r="Q848" s="299">
        <v>2.2999999999999998</v>
      </c>
      <c r="R848" s="299">
        <v>4.8</v>
      </c>
      <c r="S848" s="300">
        <v>65</v>
      </c>
      <c r="X848" s="309"/>
      <c r="AC848" s="309"/>
      <c r="AF848" s="309"/>
      <c r="AG848" s="309"/>
      <c r="AH848" s="309"/>
      <c r="AI848" s="309"/>
      <c r="AJ848" s="309"/>
      <c r="AK848" s="309"/>
      <c r="AL848" s="309"/>
      <c r="AM848" s="309"/>
    </row>
    <row r="849" spans="2:39" ht="15" customHeight="1">
      <c r="B849" s="456"/>
      <c r="C849" s="458"/>
      <c r="D849" s="297" t="s">
        <v>497</v>
      </c>
      <c r="E849" s="298">
        <v>0</v>
      </c>
      <c r="F849" s="299">
        <v>0</v>
      </c>
      <c r="G849" s="299">
        <v>3</v>
      </c>
      <c r="H849" s="299">
        <v>3</v>
      </c>
      <c r="I849" s="299">
        <v>11</v>
      </c>
      <c r="J849" s="299">
        <v>10</v>
      </c>
      <c r="K849" s="299">
        <v>6</v>
      </c>
      <c r="L849" s="299">
        <v>0</v>
      </c>
      <c r="M849" s="299">
        <v>2.23</v>
      </c>
      <c r="N849" s="299">
        <v>2.23</v>
      </c>
      <c r="O849" s="299"/>
      <c r="P849" s="299" t="s">
        <v>493</v>
      </c>
      <c r="Q849" s="299">
        <v>2.4</v>
      </c>
      <c r="R849" s="299">
        <v>4.9000000000000004</v>
      </c>
      <c r="S849" s="300">
        <v>68</v>
      </c>
      <c r="X849" s="309"/>
      <c r="AC849" s="309"/>
      <c r="AF849" s="309"/>
      <c r="AG849" s="309"/>
      <c r="AH849" s="309"/>
      <c r="AI849" s="309"/>
      <c r="AJ849" s="309"/>
      <c r="AK849" s="309"/>
      <c r="AL849" s="309"/>
      <c r="AM849" s="309"/>
    </row>
    <row r="850" spans="2:39" ht="15" customHeight="1">
      <c r="B850" s="456"/>
      <c r="C850" s="458"/>
      <c r="D850" s="297" t="s">
        <v>500</v>
      </c>
      <c r="E850" s="298">
        <v>0</v>
      </c>
      <c r="F850" s="299">
        <v>0</v>
      </c>
      <c r="G850" s="299">
        <v>4</v>
      </c>
      <c r="H850" s="299">
        <v>4</v>
      </c>
      <c r="I850" s="299">
        <v>9</v>
      </c>
      <c r="J850" s="299">
        <v>18</v>
      </c>
      <c r="K850" s="299">
        <v>9</v>
      </c>
      <c r="L850" s="299">
        <v>0</v>
      </c>
      <c r="M850" s="299">
        <v>2.14</v>
      </c>
      <c r="N850" s="299">
        <v>2.14</v>
      </c>
      <c r="O850" s="299"/>
      <c r="P850" s="299" t="s">
        <v>493</v>
      </c>
      <c r="Q850" s="299">
        <v>2.2999999999999998</v>
      </c>
      <c r="R850" s="299">
        <v>4.9000000000000004</v>
      </c>
      <c r="S850" s="300">
        <v>60</v>
      </c>
      <c r="X850" s="309"/>
      <c r="AC850" s="309"/>
      <c r="AF850" s="309"/>
      <c r="AG850" s="309"/>
      <c r="AH850" s="309"/>
      <c r="AI850" s="309"/>
      <c r="AJ850" s="309"/>
      <c r="AK850" s="309"/>
      <c r="AL850" s="309"/>
      <c r="AM850" s="309"/>
    </row>
    <row r="851" spans="2:39" ht="15" customHeight="1">
      <c r="B851" s="456"/>
      <c r="C851" s="458"/>
      <c r="D851" s="297" t="s">
        <v>503</v>
      </c>
      <c r="E851" s="298">
        <v>0</v>
      </c>
      <c r="F851" s="299">
        <v>1</v>
      </c>
      <c r="G851" s="299">
        <v>6</v>
      </c>
      <c r="H851" s="299">
        <v>7</v>
      </c>
      <c r="I851" s="299">
        <v>8</v>
      </c>
      <c r="J851" s="299">
        <v>11</v>
      </c>
      <c r="K851" s="299">
        <v>7</v>
      </c>
      <c r="L851" s="299">
        <v>0.06</v>
      </c>
      <c r="M851" s="299">
        <v>2.0499999999999998</v>
      </c>
      <c r="N851" s="299">
        <v>2.11</v>
      </c>
      <c r="O851" s="299"/>
      <c r="P851" s="299" t="s">
        <v>506</v>
      </c>
      <c r="Q851" s="299">
        <v>1.6</v>
      </c>
      <c r="R851" s="299">
        <v>4</v>
      </c>
      <c r="S851" s="300">
        <v>64</v>
      </c>
      <c r="X851" s="309"/>
      <c r="AC851" s="309"/>
      <c r="AF851" s="309"/>
      <c r="AG851" s="309"/>
      <c r="AH851" s="309"/>
      <c r="AI851" s="309"/>
      <c r="AJ851" s="309"/>
      <c r="AK851" s="309"/>
      <c r="AL851" s="309"/>
      <c r="AM851" s="309"/>
    </row>
    <row r="852" spans="2:39" ht="15" customHeight="1">
      <c r="B852" s="456"/>
      <c r="C852" s="458"/>
      <c r="D852" s="297" t="s">
        <v>505</v>
      </c>
      <c r="E852" s="298">
        <v>0</v>
      </c>
      <c r="F852" s="299" t="s">
        <v>501</v>
      </c>
      <c r="G852" s="299" t="s">
        <v>501</v>
      </c>
      <c r="H852" s="299" t="s">
        <v>501</v>
      </c>
      <c r="I852" s="299">
        <v>7</v>
      </c>
      <c r="J852" s="299">
        <v>16</v>
      </c>
      <c r="K852" s="299">
        <v>9</v>
      </c>
      <c r="L852" s="299">
        <v>0.01</v>
      </c>
      <c r="M852" s="299">
        <v>2</v>
      </c>
      <c r="N852" s="299">
        <v>2.0099999999999998</v>
      </c>
      <c r="O852" s="299"/>
      <c r="P852" s="299" t="s">
        <v>506</v>
      </c>
      <c r="Q852" s="299">
        <v>1.7</v>
      </c>
      <c r="R852" s="299">
        <v>3.5</v>
      </c>
      <c r="S852" s="300">
        <v>71</v>
      </c>
      <c r="X852" s="309"/>
      <c r="AC852" s="309"/>
      <c r="AF852" s="309"/>
      <c r="AG852" s="309"/>
      <c r="AH852" s="309"/>
      <c r="AI852" s="309"/>
      <c r="AJ852" s="309"/>
      <c r="AK852" s="309"/>
      <c r="AL852" s="309"/>
      <c r="AM852" s="309"/>
    </row>
    <row r="853" spans="2:39" ht="15" customHeight="1">
      <c r="B853" s="456"/>
      <c r="C853" s="458"/>
      <c r="D853" s="297" t="s">
        <v>508</v>
      </c>
      <c r="E853" s="298">
        <v>0</v>
      </c>
      <c r="F853" s="299">
        <v>3</v>
      </c>
      <c r="G853" s="299">
        <v>7</v>
      </c>
      <c r="H853" s="299">
        <v>10</v>
      </c>
      <c r="I853" s="299">
        <v>6</v>
      </c>
      <c r="J853" s="299">
        <v>11</v>
      </c>
      <c r="K853" s="299">
        <v>7</v>
      </c>
      <c r="L853" s="299">
        <v>0.05</v>
      </c>
      <c r="M853" s="299">
        <v>2.0699999999999998</v>
      </c>
      <c r="N853" s="299">
        <v>2.12</v>
      </c>
      <c r="O853" s="299"/>
      <c r="P853" s="299" t="s">
        <v>498</v>
      </c>
      <c r="Q853" s="299">
        <v>2</v>
      </c>
      <c r="R853" s="299">
        <v>5.8</v>
      </c>
      <c r="S853" s="300">
        <v>65</v>
      </c>
      <c r="X853" s="309"/>
      <c r="AC853" s="309"/>
      <c r="AF853" s="309"/>
      <c r="AG853" s="309"/>
      <c r="AH853" s="309"/>
      <c r="AI853" s="309"/>
      <c r="AJ853" s="309"/>
      <c r="AK853" s="309"/>
      <c r="AL853" s="309"/>
      <c r="AM853" s="309"/>
    </row>
    <row r="854" spans="2:39" ht="15" customHeight="1">
      <c r="B854" s="456"/>
      <c r="C854" s="458"/>
      <c r="D854" s="297" t="s">
        <v>510</v>
      </c>
      <c r="E854" s="298">
        <v>0</v>
      </c>
      <c r="F854" s="299">
        <v>5</v>
      </c>
      <c r="G854" s="299">
        <v>7</v>
      </c>
      <c r="H854" s="299">
        <v>12</v>
      </c>
      <c r="I854" s="299">
        <v>9</v>
      </c>
      <c r="J854" s="299">
        <v>22</v>
      </c>
      <c r="K854" s="299">
        <v>11</v>
      </c>
      <c r="L854" s="299">
        <v>0</v>
      </c>
      <c r="M854" s="299">
        <v>2.2000000000000002</v>
      </c>
      <c r="N854" s="299">
        <v>2.2000000000000002</v>
      </c>
      <c r="O854" s="299"/>
      <c r="P854" s="299" t="s">
        <v>498</v>
      </c>
      <c r="Q854" s="299">
        <v>2.7</v>
      </c>
      <c r="R854" s="299">
        <v>10.1</v>
      </c>
      <c r="S854" s="300">
        <v>49</v>
      </c>
      <c r="X854" s="309"/>
      <c r="AC854" s="309"/>
      <c r="AF854" s="309"/>
      <c r="AG854" s="309"/>
      <c r="AH854" s="309"/>
      <c r="AI854" s="309"/>
      <c r="AJ854" s="309"/>
      <c r="AK854" s="309"/>
      <c r="AL854" s="309"/>
      <c r="AM854" s="309"/>
    </row>
    <row r="855" spans="2:39" ht="15" customHeight="1">
      <c r="B855" s="456"/>
      <c r="C855" s="458"/>
      <c r="D855" s="297" t="s">
        <v>511</v>
      </c>
      <c r="E855" s="298">
        <v>0</v>
      </c>
      <c r="F855" s="299">
        <v>3</v>
      </c>
      <c r="G855" s="299">
        <v>7</v>
      </c>
      <c r="H855" s="299">
        <v>10</v>
      </c>
      <c r="I855" s="299">
        <v>16</v>
      </c>
      <c r="J855" s="299">
        <v>17</v>
      </c>
      <c r="K855" s="299">
        <v>14</v>
      </c>
      <c r="L855" s="299">
        <v>0.04</v>
      </c>
      <c r="M855" s="299">
        <v>1.99</v>
      </c>
      <c r="N855" s="299">
        <v>2.0299999999999998</v>
      </c>
      <c r="O855" s="299"/>
      <c r="P855" s="299" t="s">
        <v>506</v>
      </c>
      <c r="Q855" s="299">
        <v>2.7</v>
      </c>
      <c r="R855" s="299">
        <v>12.3</v>
      </c>
      <c r="S855" s="300">
        <v>45</v>
      </c>
      <c r="X855" s="309"/>
      <c r="AC855" s="309"/>
      <c r="AF855" s="309"/>
      <c r="AG855" s="309"/>
      <c r="AH855" s="309"/>
      <c r="AI855" s="309"/>
      <c r="AJ855" s="309"/>
      <c r="AK855" s="309"/>
      <c r="AL855" s="309"/>
      <c r="AM855" s="309"/>
    </row>
    <row r="856" spans="2:39" ht="15" customHeight="1" thickBot="1">
      <c r="B856" s="456"/>
      <c r="C856" s="458"/>
      <c r="D856" s="310" t="s">
        <v>512</v>
      </c>
      <c r="E856" s="311">
        <v>1</v>
      </c>
      <c r="F856" s="304">
        <v>3</v>
      </c>
      <c r="G856" s="304">
        <v>6</v>
      </c>
      <c r="H856" s="304">
        <v>9</v>
      </c>
      <c r="I856" s="304">
        <v>23</v>
      </c>
      <c r="J856" s="304">
        <v>20</v>
      </c>
      <c r="K856" s="304">
        <v>9</v>
      </c>
      <c r="L856" s="304">
        <v>0.05</v>
      </c>
      <c r="M856" s="304">
        <v>2.02</v>
      </c>
      <c r="N856" s="304">
        <v>2.0699999999999998</v>
      </c>
      <c r="O856" s="304"/>
      <c r="P856" s="304" t="s">
        <v>498</v>
      </c>
      <c r="Q856" s="304">
        <v>0.9</v>
      </c>
      <c r="R856" s="304">
        <v>15.6</v>
      </c>
      <c r="S856" s="305">
        <v>43</v>
      </c>
      <c r="X856" s="309"/>
      <c r="AC856" s="309"/>
      <c r="AF856" s="309"/>
      <c r="AG856" s="309"/>
      <c r="AH856" s="309"/>
      <c r="AI856" s="309"/>
      <c r="AJ856" s="309"/>
      <c r="AK856" s="309"/>
      <c r="AL856" s="309"/>
      <c r="AM856" s="309"/>
    </row>
    <row r="857" spans="2:39" ht="15" customHeight="1">
      <c r="B857" s="456" t="s">
        <v>537</v>
      </c>
      <c r="C857" s="458"/>
      <c r="D857" s="293" t="s">
        <v>514</v>
      </c>
      <c r="E857" s="294">
        <v>1</v>
      </c>
      <c r="F857" s="295">
        <v>2</v>
      </c>
      <c r="G857" s="295">
        <v>7</v>
      </c>
      <c r="H857" s="295">
        <v>9</v>
      </c>
      <c r="I857" s="295">
        <v>35</v>
      </c>
      <c r="J857" s="295">
        <v>15</v>
      </c>
      <c r="K857" s="295">
        <v>8</v>
      </c>
      <c r="L857" s="295">
        <v>0</v>
      </c>
      <c r="M857" s="295">
        <v>1.9</v>
      </c>
      <c r="N857" s="295">
        <v>1.9</v>
      </c>
      <c r="O857" s="295"/>
      <c r="P857" s="295" t="s">
        <v>515</v>
      </c>
      <c r="Q857" s="295">
        <v>2.1</v>
      </c>
      <c r="R857" s="295">
        <v>17.8</v>
      </c>
      <c r="S857" s="296">
        <v>40</v>
      </c>
      <c r="X857" s="309"/>
      <c r="AC857" s="309"/>
      <c r="AF857" s="309"/>
      <c r="AG857" s="309"/>
      <c r="AH857" s="309"/>
      <c r="AI857" s="309"/>
      <c r="AJ857" s="309"/>
      <c r="AK857" s="309"/>
      <c r="AL857" s="309"/>
      <c r="AM857" s="309"/>
    </row>
    <row r="858" spans="2:39" ht="15" customHeight="1">
      <c r="B858" s="456"/>
      <c r="C858" s="458"/>
      <c r="D858" s="297" t="s">
        <v>516</v>
      </c>
      <c r="E858" s="298">
        <v>1</v>
      </c>
      <c r="F858" s="299">
        <v>1</v>
      </c>
      <c r="G858" s="299">
        <v>6</v>
      </c>
      <c r="H858" s="299">
        <v>7</v>
      </c>
      <c r="I858" s="299">
        <v>43</v>
      </c>
      <c r="J858" s="299">
        <v>24</v>
      </c>
      <c r="K858" s="299">
        <v>11</v>
      </c>
      <c r="L858" s="299">
        <v>0.01</v>
      </c>
      <c r="M858" s="299">
        <v>1.9</v>
      </c>
      <c r="N858" s="299">
        <v>1.91</v>
      </c>
      <c r="O858" s="299"/>
      <c r="P858" s="299" t="s">
        <v>515</v>
      </c>
      <c r="Q858" s="299">
        <v>2.2000000000000002</v>
      </c>
      <c r="R858" s="299">
        <v>17.5</v>
      </c>
      <c r="S858" s="300">
        <v>46</v>
      </c>
      <c r="X858" s="309"/>
      <c r="AC858" s="309"/>
      <c r="AF858" s="309"/>
      <c r="AG858" s="309"/>
      <c r="AH858" s="309"/>
      <c r="AI858" s="309"/>
      <c r="AJ858" s="309"/>
      <c r="AK858" s="309"/>
      <c r="AL858" s="309"/>
      <c r="AM858" s="309"/>
    </row>
    <row r="859" spans="2:39" ht="15" customHeight="1">
      <c r="B859" s="456"/>
      <c r="C859" s="458"/>
      <c r="D859" s="297" t="s">
        <v>517</v>
      </c>
      <c r="E859" s="298">
        <v>1</v>
      </c>
      <c r="F859" s="299">
        <v>1</v>
      </c>
      <c r="G859" s="299">
        <v>6</v>
      </c>
      <c r="H859" s="299">
        <v>7</v>
      </c>
      <c r="I859" s="299">
        <v>46</v>
      </c>
      <c r="J859" s="299">
        <v>21</v>
      </c>
      <c r="K859" s="299">
        <v>12</v>
      </c>
      <c r="L859" s="299">
        <v>0</v>
      </c>
      <c r="M859" s="299">
        <v>1.92</v>
      </c>
      <c r="N859" s="299">
        <v>1.92</v>
      </c>
      <c r="O859" s="299"/>
      <c r="P859" s="299" t="s">
        <v>515</v>
      </c>
      <c r="Q859" s="299">
        <v>2.9</v>
      </c>
      <c r="R859" s="299">
        <v>17</v>
      </c>
      <c r="S859" s="300">
        <v>51</v>
      </c>
      <c r="X859" s="309"/>
      <c r="AC859" s="309"/>
      <c r="AF859" s="309"/>
      <c r="AG859" s="309"/>
      <c r="AH859" s="309"/>
      <c r="AI859" s="309"/>
      <c r="AJ859" s="309"/>
      <c r="AK859" s="309"/>
      <c r="AL859" s="309"/>
      <c r="AM859" s="309"/>
    </row>
    <row r="860" spans="2:39" ht="15" customHeight="1">
      <c r="B860" s="456"/>
      <c r="C860" s="458"/>
      <c r="D860" s="297" t="s">
        <v>519</v>
      </c>
      <c r="E860" s="298">
        <v>1</v>
      </c>
      <c r="F860" s="299">
        <v>0</v>
      </c>
      <c r="G860" s="299">
        <v>9</v>
      </c>
      <c r="H860" s="299">
        <v>9</v>
      </c>
      <c r="I860" s="299">
        <v>43</v>
      </c>
      <c r="J860" s="299">
        <v>24</v>
      </c>
      <c r="K860" s="299">
        <v>13</v>
      </c>
      <c r="L860" s="299">
        <v>0.08</v>
      </c>
      <c r="M860" s="299">
        <v>1.9</v>
      </c>
      <c r="N860" s="299">
        <v>1.98</v>
      </c>
      <c r="O860" s="299"/>
      <c r="P860" s="299" t="s">
        <v>532</v>
      </c>
      <c r="Q860" s="299">
        <v>2.4</v>
      </c>
      <c r="R860" s="299">
        <v>14.4</v>
      </c>
      <c r="S860" s="300">
        <v>68</v>
      </c>
      <c r="X860" s="309"/>
      <c r="AC860" s="309"/>
      <c r="AF860" s="309"/>
      <c r="AG860" s="309"/>
      <c r="AH860" s="309"/>
      <c r="AI860" s="309"/>
      <c r="AJ860" s="309"/>
      <c r="AK860" s="309"/>
      <c r="AL860" s="309"/>
      <c r="AM860" s="309"/>
    </row>
    <row r="861" spans="2:39" ht="15" customHeight="1">
      <c r="B861" s="456"/>
      <c r="C861" s="458"/>
      <c r="D861" s="297" t="s">
        <v>520</v>
      </c>
      <c r="E861" s="298">
        <v>1</v>
      </c>
      <c r="F861" s="299">
        <v>0</v>
      </c>
      <c r="G861" s="299">
        <v>15</v>
      </c>
      <c r="H861" s="299">
        <v>15</v>
      </c>
      <c r="I861" s="299">
        <v>36</v>
      </c>
      <c r="J861" s="299">
        <v>29</v>
      </c>
      <c r="K861" s="299">
        <v>20</v>
      </c>
      <c r="L861" s="299">
        <v>0.04</v>
      </c>
      <c r="M861" s="299">
        <v>1.92</v>
      </c>
      <c r="N861" s="299">
        <v>1.96</v>
      </c>
      <c r="O861" s="299"/>
      <c r="P861" s="299" t="s">
        <v>265</v>
      </c>
      <c r="Q861" s="299">
        <v>2.2999999999999998</v>
      </c>
      <c r="R861" s="299">
        <v>12.8</v>
      </c>
      <c r="S861" s="300">
        <v>86</v>
      </c>
      <c r="X861" s="309"/>
      <c r="AC861" s="309"/>
      <c r="AF861" s="309"/>
      <c r="AG861" s="309"/>
      <c r="AH861" s="309"/>
      <c r="AI861" s="309"/>
      <c r="AJ861" s="309"/>
      <c r="AK861" s="309"/>
      <c r="AL861" s="309"/>
      <c r="AM861" s="309"/>
    </row>
    <row r="862" spans="2:39" ht="15" customHeight="1">
      <c r="B862" s="456"/>
      <c r="C862" s="458"/>
      <c r="D862" s="297" t="s">
        <v>521</v>
      </c>
      <c r="E862" s="298">
        <v>0</v>
      </c>
      <c r="F862" s="299">
        <v>1</v>
      </c>
      <c r="G862" s="299">
        <v>19</v>
      </c>
      <c r="H862" s="299">
        <v>20</v>
      </c>
      <c r="I862" s="299">
        <v>29</v>
      </c>
      <c r="J862" s="299">
        <v>32</v>
      </c>
      <c r="K862" s="299">
        <v>18</v>
      </c>
      <c r="L862" s="299">
        <v>0.08</v>
      </c>
      <c r="M862" s="299">
        <v>1.91</v>
      </c>
      <c r="N862" s="299">
        <v>1.99</v>
      </c>
      <c r="O862" s="299"/>
      <c r="P862" s="299" t="s">
        <v>265</v>
      </c>
      <c r="Q862" s="299">
        <v>0.5</v>
      </c>
      <c r="R862" s="299">
        <v>12.5</v>
      </c>
      <c r="S862" s="300">
        <v>91</v>
      </c>
      <c r="X862" s="309"/>
      <c r="AC862" s="309"/>
      <c r="AF862" s="309"/>
      <c r="AG862" s="309"/>
      <c r="AH862" s="309"/>
      <c r="AI862" s="309"/>
      <c r="AJ862" s="309"/>
      <c r="AK862" s="309"/>
      <c r="AL862" s="309"/>
      <c r="AM862" s="309"/>
    </row>
    <row r="863" spans="2:39" ht="15" customHeight="1">
      <c r="B863" s="456"/>
      <c r="C863" s="458"/>
      <c r="D863" s="297" t="s">
        <v>522</v>
      </c>
      <c r="E863" s="298">
        <v>0</v>
      </c>
      <c r="F863" s="299">
        <v>1</v>
      </c>
      <c r="G863" s="299">
        <v>24</v>
      </c>
      <c r="H863" s="299">
        <v>25</v>
      </c>
      <c r="I863" s="299">
        <v>23</v>
      </c>
      <c r="J863" s="299">
        <v>31</v>
      </c>
      <c r="K863" s="299">
        <v>17</v>
      </c>
      <c r="L863" s="299">
        <v>0.13</v>
      </c>
      <c r="M863" s="299">
        <v>1.91</v>
      </c>
      <c r="N863" s="299">
        <v>2.04</v>
      </c>
      <c r="O863" s="299"/>
      <c r="P863" s="299" t="s">
        <v>493</v>
      </c>
      <c r="Q863" s="299">
        <v>0.3</v>
      </c>
      <c r="R863" s="299">
        <v>12.5</v>
      </c>
      <c r="S863" s="300">
        <v>91</v>
      </c>
      <c r="X863" s="309"/>
      <c r="AC863" s="309"/>
      <c r="AF863" s="309"/>
      <c r="AG863" s="309"/>
      <c r="AH863" s="309"/>
      <c r="AI863" s="309"/>
      <c r="AJ863" s="309"/>
      <c r="AK863" s="309"/>
      <c r="AL863" s="309"/>
      <c r="AM863" s="309"/>
    </row>
    <row r="864" spans="2:39" ht="15" customHeight="1">
      <c r="B864" s="456"/>
      <c r="C864" s="458"/>
      <c r="D864" s="297" t="s">
        <v>523</v>
      </c>
      <c r="E864" s="298">
        <v>0</v>
      </c>
      <c r="F864" s="299">
        <v>2</v>
      </c>
      <c r="G864" s="299">
        <v>28</v>
      </c>
      <c r="H864" s="299">
        <v>30</v>
      </c>
      <c r="I864" s="299">
        <v>16</v>
      </c>
      <c r="J864" s="299">
        <v>28</v>
      </c>
      <c r="K864" s="299">
        <v>18</v>
      </c>
      <c r="L864" s="299">
        <v>0.16</v>
      </c>
      <c r="M864" s="299">
        <v>1.91</v>
      </c>
      <c r="N864" s="299">
        <v>2.0699999999999998</v>
      </c>
      <c r="O864" s="299"/>
      <c r="P864" s="299" t="s">
        <v>538</v>
      </c>
      <c r="Q864" s="299">
        <v>0.7</v>
      </c>
      <c r="R864" s="299">
        <v>12.5</v>
      </c>
      <c r="S864" s="300">
        <v>93</v>
      </c>
      <c r="X864" s="309"/>
      <c r="AC864" s="309"/>
      <c r="AF864" s="309"/>
      <c r="AG864" s="309"/>
      <c r="AH864" s="309"/>
      <c r="AI864" s="309"/>
      <c r="AJ864" s="309"/>
      <c r="AK864" s="309"/>
      <c r="AL864" s="309"/>
      <c r="AM864" s="309"/>
    </row>
    <row r="865" spans="2:39" ht="15" customHeight="1">
      <c r="B865" s="456"/>
      <c r="C865" s="458"/>
      <c r="D865" s="297" t="s">
        <v>524</v>
      </c>
      <c r="E865" s="298">
        <v>0</v>
      </c>
      <c r="F865" s="299">
        <v>1</v>
      </c>
      <c r="G865" s="299">
        <v>22</v>
      </c>
      <c r="H865" s="299">
        <v>23</v>
      </c>
      <c r="I865" s="299">
        <v>15</v>
      </c>
      <c r="J865" s="299">
        <v>35</v>
      </c>
      <c r="K865" s="299">
        <v>17</v>
      </c>
      <c r="L865" s="299">
        <v>0.06</v>
      </c>
      <c r="M865" s="299">
        <v>1.92</v>
      </c>
      <c r="N865" s="299">
        <v>1.98</v>
      </c>
      <c r="O865" s="299"/>
      <c r="P865" s="299" t="s">
        <v>535</v>
      </c>
      <c r="Q865" s="299">
        <v>0.4</v>
      </c>
      <c r="R865" s="299">
        <v>12.5</v>
      </c>
      <c r="S865" s="300">
        <v>94</v>
      </c>
      <c r="X865" s="309"/>
      <c r="AC865" s="309"/>
      <c r="AF865" s="309"/>
      <c r="AG865" s="309"/>
      <c r="AH865" s="309"/>
      <c r="AI865" s="309"/>
      <c r="AJ865" s="309"/>
      <c r="AK865" s="309"/>
      <c r="AL865" s="309"/>
      <c r="AM865" s="309"/>
    </row>
    <row r="866" spans="2:39" ht="15" customHeight="1">
      <c r="B866" s="456"/>
      <c r="C866" s="458"/>
      <c r="D866" s="297" t="s">
        <v>525</v>
      </c>
      <c r="E866" s="298">
        <v>0</v>
      </c>
      <c r="F866" s="299">
        <v>1</v>
      </c>
      <c r="G866" s="299">
        <v>19</v>
      </c>
      <c r="H866" s="299">
        <v>20</v>
      </c>
      <c r="I866" s="299">
        <v>15</v>
      </c>
      <c r="J866" s="299">
        <v>41</v>
      </c>
      <c r="K866" s="299">
        <v>20</v>
      </c>
      <c r="L866" s="299">
        <v>0.08</v>
      </c>
      <c r="M866" s="299">
        <v>1.94</v>
      </c>
      <c r="N866" s="299">
        <v>2.02</v>
      </c>
      <c r="O866" s="299"/>
      <c r="P866" s="299" t="s">
        <v>535</v>
      </c>
      <c r="Q866" s="299">
        <v>0.8</v>
      </c>
      <c r="R866" s="299">
        <v>12.3</v>
      </c>
      <c r="S866" s="300">
        <v>95</v>
      </c>
      <c r="X866" s="309"/>
      <c r="AC866" s="309"/>
      <c r="AF866" s="309"/>
      <c r="AG866" s="309"/>
      <c r="AH866" s="309"/>
      <c r="AI866" s="309"/>
      <c r="AJ866" s="309"/>
      <c r="AK866" s="309"/>
      <c r="AL866" s="309"/>
      <c r="AM866" s="309"/>
    </row>
    <row r="867" spans="2:39" ht="15" customHeight="1">
      <c r="B867" s="456"/>
      <c r="C867" s="458"/>
      <c r="D867" s="297" t="s">
        <v>526</v>
      </c>
      <c r="E867" s="298">
        <v>0</v>
      </c>
      <c r="F867" s="299">
        <v>1</v>
      </c>
      <c r="G867" s="299">
        <v>17</v>
      </c>
      <c r="H867" s="299">
        <v>18</v>
      </c>
      <c r="I867" s="299">
        <v>15</v>
      </c>
      <c r="J867" s="299">
        <v>43</v>
      </c>
      <c r="K867" s="299">
        <v>20</v>
      </c>
      <c r="L867" s="299">
        <v>0.11</v>
      </c>
      <c r="M867" s="299">
        <v>1.9</v>
      </c>
      <c r="N867" s="299">
        <v>2.0099999999999998</v>
      </c>
      <c r="O867" s="299"/>
      <c r="P867" s="299" t="s">
        <v>534</v>
      </c>
      <c r="Q867" s="299">
        <v>0.7</v>
      </c>
      <c r="R867" s="299">
        <v>12.5</v>
      </c>
      <c r="S867" s="300">
        <v>95</v>
      </c>
      <c r="X867" s="309"/>
      <c r="AC867" s="309"/>
      <c r="AF867" s="309"/>
      <c r="AG867" s="309"/>
      <c r="AH867" s="309"/>
      <c r="AI867" s="309"/>
      <c r="AJ867" s="309"/>
      <c r="AK867" s="309"/>
      <c r="AL867" s="309"/>
      <c r="AM867" s="309"/>
    </row>
    <row r="868" spans="2:39" ht="15" customHeight="1">
      <c r="B868" s="456"/>
      <c r="C868" s="458"/>
      <c r="D868" s="297" t="s">
        <v>527</v>
      </c>
      <c r="E868" s="298">
        <v>0</v>
      </c>
      <c r="F868" s="299">
        <v>1</v>
      </c>
      <c r="G868" s="299">
        <v>15</v>
      </c>
      <c r="H868" s="299">
        <v>16</v>
      </c>
      <c r="I868" s="299">
        <v>14</v>
      </c>
      <c r="J868" s="299">
        <v>45</v>
      </c>
      <c r="K868" s="299">
        <v>13</v>
      </c>
      <c r="L868" s="299">
        <v>0.03</v>
      </c>
      <c r="M868" s="299">
        <v>1.89</v>
      </c>
      <c r="N868" s="299">
        <v>1.92</v>
      </c>
      <c r="O868" s="299"/>
      <c r="P868" s="299" t="s">
        <v>515</v>
      </c>
      <c r="Q868" s="299">
        <v>1.1000000000000001</v>
      </c>
      <c r="R868" s="299">
        <v>12.3</v>
      </c>
      <c r="S868" s="300">
        <v>95</v>
      </c>
      <c r="X868" s="309"/>
      <c r="AC868" s="309"/>
      <c r="AF868" s="309"/>
      <c r="AG868" s="309"/>
      <c r="AH868" s="309"/>
      <c r="AI868" s="309"/>
      <c r="AJ868" s="309"/>
      <c r="AK868" s="309"/>
      <c r="AL868" s="309"/>
      <c r="AM868" s="309"/>
    </row>
    <row r="869" spans="2:39" ht="15" customHeight="1">
      <c r="B869" s="456"/>
      <c r="C869" s="458"/>
      <c r="D869" s="297" t="s">
        <v>528</v>
      </c>
      <c r="E869" s="298">
        <v>0</v>
      </c>
      <c r="F869" s="299">
        <v>0</v>
      </c>
      <c r="G869" s="299">
        <v>13</v>
      </c>
      <c r="H869" s="299">
        <v>13</v>
      </c>
      <c r="I869" s="299">
        <v>16</v>
      </c>
      <c r="J869" s="299">
        <v>24</v>
      </c>
      <c r="K869" s="299">
        <v>11</v>
      </c>
      <c r="L869" s="299">
        <v>0.05</v>
      </c>
      <c r="M869" s="299">
        <v>1.95</v>
      </c>
      <c r="N869" s="299">
        <v>2</v>
      </c>
      <c r="O869" s="299"/>
      <c r="P869" s="299" t="s">
        <v>533</v>
      </c>
      <c r="Q869" s="299">
        <v>1.1000000000000001</v>
      </c>
      <c r="R869" s="299">
        <v>12.3</v>
      </c>
      <c r="S869" s="300">
        <v>95</v>
      </c>
      <c r="X869" s="309"/>
      <c r="AC869" s="309"/>
      <c r="AF869" s="309"/>
      <c r="AG869" s="309"/>
      <c r="AH869" s="309"/>
      <c r="AI869" s="309"/>
      <c r="AJ869" s="309"/>
      <c r="AK869" s="309"/>
      <c r="AL869" s="309"/>
      <c r="AM869" s="309"/>
    </row>
    <row r="870" spans="2:39" ht="15" customHeight="1">
      <c r="B870" s="456"/>
      <c r="C870" s="459"/>
      <c r="D870" s="297" t="s">
        <v>529</v>
      </c>
      <c r="E870" s="298">
        <v>0</v>
      </c>
      <c r="F870" s="299">
        <v>0</v>
      </c>
      <c r="G870" s="299">
        <v>16</v>
      </c>
      <c r="H870" s="299">
        <v>16</v>
      </c>
      <c r="I870" s="299">
        <v>13</v>
      </c>
      <c r="J870" s="299">
        <v>25</v>
      </c>
      <c r="K870" s="299">
        <v>17</v>
      </c>
      <c r="L870" s="299">
        <v>7.0000000000000007E-2</v>
      </c>
      <c r="M870" s="299">
        <v>1.99</v>
      </c>
      <c r="N870" s="299">
        <v>2.06</v>
      </c>
      <c r="O870" s="299"/>
      <c r="P870" s="299" t="s">
        <v>515</v>
      </c>
      <c r="Q870" s="299">
        <v>1.5</v>
      </c>
      <c r="R870" s="299">
        <v>12.5</v>
      </c>
      <c r="S870" s="300">
        <v>96</v>
      </c>
      <c r="X870" s="309"/>
      <c r="AC870" s="309"/>
      <c r="AF870" s="309"/>
      <c r="AG870" s="309"/>
      <c r="AH870" s="309"/>
      <c r="AI870" s="309"/>
      <c r="AJ870" s="309"/>
      <c r="AK870" s="309"/>
      <c r="AL870" s="309"/>
      <c r="AM870" s="309"/>
    </row>
    <row r="871" spans="2:39" ht="15" customHeight="1">
      <c r="B871" s="456"/>
      <c r="C871" s="457">
        <v>42669</v>
      </c>
      <c r="D871" s="297" t="s">
        <v>492</v>
      </c>
      <c r="E871" s="298">
        <v>0</v>
      </c>
      <c r="F871" s="299">
        <v>1</v>
      </c>
      <c r="G871" s="299">
        <v>18</v>
      </c>
      <c r="H871" s="299">
        <v>19</v>
      </c>
      <c r="I871" s="299">
        <v>10</v>
      </c>
      <c r="J871" s="299">
        <v>50</v>
      </c>
      <c r="K871" s="299">
        <v>26</v>
      </c>
      <c r="L871" s="299">
        <v>0.13</v>
      </c>
      <c r="M871" s="299">
        <v>1.82</v>
      </c>
      <c r="N871" s="299">
        <v>1.95</v>
      </c>
      <c r="O871" s="299"/>
      <c r="P871" s="299" t="s">
        <v>533</v>
      </c>
      <c r="Q871" s="299">
        <v>1.2</v>
      </c>
      <c r="R871" s="299">
        <v>12.2</v>
      </c>
      <c r="S871" s="300">
        <v>95</v>
      </c>
      <c r="X871" s="309"/>
      <c r="AC871" s="309"/>
      <c r="AF871" s="309"/>
      <c r="AG871" s="309"/>
      <c r="AH871" s="309"/>
      <c r="AI871" s="309"/>
      <c r="AJ871" s="309"/>
      <c r="AK871" s="309"/>
      <c r="AL871" s="309"/>
      <c r="AM871" s="309"/>
    </row>
    <row r="872" spans="2:39" ht="15" customHeight="1">
      <c r="B872" s="456"/>
      <c r="C872" s="458"/>
      <c r="D872" s="297" t="s">
        <v>495</v>
      </c>
      <c r="E872" s="298">
        <v>0</v>
      </c>
      <c r="F872" s="299">
        <v>1</v>
      </c>
      <c r="G872" s="299">
        <v>22</v>
      </c>
      <c r="H872" s="299">
        <v>23</v>
      </c>
      <c r="I872" s="299">
        <v>7</v>
      </c>
      <c r="J872" s="299">
        <v>49</v>
      </c>
      <c r="K872" s="299">
        <v>21</v>
      </c>
      <c r="L872" s="299">
        <v>0.12</v>
      </c>
      <c r="M872" s="299">
        <v>1.81</v>
      </c>
      <c r="N872" s="299">
        <v>1.93</v>
      </c>
      <c r="O872" s="299"/>
      <c r="P872" s="299" t="s">
        <v>533</v>
      </c>
      <c r="Q872" s="299">
        <v>1.9</v>
      </c>
      <c r="R872" s="299">
        <v>12.3</v>
      </c>
      <c r="S872" s="300">
        <v>93</v>
      </c>
      <c r="X872" s="309"/>
      <c r="AC872" s="309"/>
      <c r="AF872" s="309"/>
      <c r="AG872" s="309"/>
      <c r="AH872" s="309"/>
      <c r="AI872" s="309"/>
      <c r="AJ872" s="309"/>
      <c r="AK872" s="309"/>
      <c r="AL872" s="309"/>
      <c r="AM872" s="309"/>
    </row>
    <row r="873" spans="2:39" ht="15" customHeight="1">
      <c r="B873" s="456"/>
      <c r="C873" s="458"/>
      <c r="D873" s="297" t="s">
        <v>497</v>
      </c>
      <c r="E873" s="298">
        <v>0</v>
      </c>
      <c r="F873" s="299">
        <v>1</v>
      </c>
      <c r="G873" s="299">
        <v>25</v>
      </c>
      <c r="H873" s="299">
        <v>26</v>
      </c>
      <c r="I873" s="299">
        <v>4</v>
      </c>
      <c r="J873" s="299">
        <v>50</v>
      </c>
      <c r="K873" s="299">
        <v>22</v>
      </c>
      <c r="L873" s="299">
        <v>0.19</v>
      </c>
      <c r="M873" s="299">
        <v>1.92</v>
      </c>
      <c r="N873" s="299">
        <v>2.11</v>
      </c>
      <c r="O873" s="299"/>
      <c r="P873" s="299" t="s">
        <v>538</v>
      </c>
      <c r="Q873" s="299">
        <v>1.1000000000000001</v>
      </c>
      <c r="R873" s="299">
        <v>12.2</v>
      </c>
      <c r="S873" s="300">
        <v>95</v>
      </c>
      <c r="X873" s="309"/>
      <c r="AC873" s="309"/>
      <c r="AF873" s="309"/>
      <c r="AG873" s="309"/>
      <c r="AH873" s="309"/>
      <c r="AI873" s="309"/>
      <c r="AJ873" s="309"/>
      <c r="AK873" s="309"/>
      <c r="AL873" s="309"/>
      <c r="AM873" s="309"/>
    </row>
    <row r="874" spans="2:39" ht="15" customHeight="1">
      <c r="B874" s="456"/>
      <c r="C874" s="458"/>
      <c r="D874" s="297" t="s">
        <v>500</v>
      </c>
      <c r="E874" s="298" t="s">
        <v>501</v>
      </c>
      <c r="F874" s="299">
        <v>0</v>
      </c>
      <c r="G874" s="299">
        <v>15</v>
      </c>
      <c r="H874" s="299">
        <v>15</v>
      </c>
      <c r="I874" s="299">
        <v>11</v>
      </c>
      <c r="J874" s="299">
        <v>47</v>
      </c>
      <c r="K874" s="299">
        <v>20</v>
      </c>
      <c r="L874" s="299" t="s">
        <v>501</v>
      </c>
      <c r="M874" s="299" t="s">
        <v>501</v>
      </c>
      <c r="N874" s="299" t="s">
        <v>501</v>
      </c>
      <c r="O874" s="299"/>
      <c r="P874" s="299" t="s">
        <v>536</v>
      </c>
      <c r="Q874" s="299">
        <v>0.2</v>
      </c>
      <c r="R874" s="299">
        <v>12.4</v>
      </c>
      <c r="S874" s="300">
        <v>96</v>
      </c>
      <c r="X874" s="309"/>
      <c r="AC874" s="309"/>
      <c r="AF874" s="309"/>
      <c r="AG874" s="309"/>
      <c r="AH874" s="309"/>
      <c r="AI874" s="309"/>
      <c r="AJ874" s="309"/>
      <c r="AK874" s="309"/>
      <c r="AL874" s="309"/>
      <c r="AM874" s="309"/>
    </row>
    <row r="875" spans="2:39" ht="15" customHeight="1">
      <c r="B875" s="456"/>
      <c r="C875" s="458"/>
      <c r="D875" s="297" t="s">
        <v>503</v>
      </c>
      <c r="E875" s="298">
        <v>0</v>
      </c>
      <c r="F875" s="299">
        <v>1</v>
      </c>
      <c r="G875" s="299">
        <v>14</v>
      </c>
      <c r="H875" s="299">
        <v>15</v>
      </c>
      <c r="I875" s="299">
        <v>8</v>
      </c>
      <c r="J875" s="299">
        <v>42</v>
      </c>
      <c r="K875" s="299">
        <v>24</v>
      </c>
      <c r="L875" s="299">
        <v>0.06</v>
      </c>
      <c r="M875" s="299">
        <v>1.91</v>
      </c>
      <c r="N875" s="299">
        <v>1.97</v>
      </c>
      <c r="O875" s="299"/>
      <c r="P875" s="299" t="s">
        <v>493</v>
      </c>
      <c r="Q875" s="299">
        <v>2</v>
      </c>
      <c r="R875" s="299">
        <v>11.8</v>
      </c>
      <c r="S875" s="300">
        <v>95</v>
      </c>
      <c r="X875" s="309"/>
      <c r="AC875" s="309"/>
      <c r="AF875" s="309"/>
      <c r="AG875" s="309"/>
      <c r="AH875" s="309"/>
      <c r="AI875" s="309"/>
      <c r="AJ875" s="309"/>
      <c r="AK875" s="309"/>
      <c r="AL875" s="309"/>
      <c r="AM875" s="309"/>
    </row>
    <row r="876" spans="2:39" ht="15" customHeight="1">
      <c r="B876" s="456"/>
      <c r="C876" s="458"/>
      <c r="D876" s="297" t="s">
        <v>505</v>
      </c>
      <c r="E876" s="298">
        <v>0</v>
      </c>
      <c r="F876" s="299">
        <v>2</v>
      </c>
      <c r="G876" s="299">
        <v>16</v>
      </c>
      <c r="H876" s="299">
        <v>18</v>
      </c>
      <c r="I876" s="299">
        <v>5</v>
      </c>
      <c r="J876" s="299">
        <v>51</v>
      </c>
      <c r="K876" s="299">
        <v>22</v>
      </c>
      <c r="L876" s="299">
        <v>0</v>
      </c>
      <c r="M876" s="299">
        <v>1.93</v>
      </c>
      <c r="N876" s="299">
        <v>1.93</v>
      </c>
      <c r="O876" s="299"/>
      <c r="P876" s="299" t="s">
        <v>493</v>
      </c>
      <c r="Q876" s="299">
        <v>1.6</v>
      </c>
      <c r="R876" s="299">
        <v>11.2</v>
      </c>
      <c r="S876" s="300">
        <v>95</v>
      </c>
      <c r="X876" s="309"/>
      <c r="AC876" s="309"/>
      <c r="AF876" s="309"/>
      <c r="AG876" s="309"/>
      <c r="AH876" s="309"/>
      <c r="AI876" s="309"/>
      <c r="AJ876" s="309"/>
      <c r="AK876" s="309"/>
      <c r="AL876" s="309"/>
      <c r="AM876" s="309"/>
    </row>
    <row r="877" spans="2:39" ht="15" customHeight="1">
      <c r="B877" s="456"/>
      <c r="C877" s="458"/>
      <c r="D877" s="297" t="s">
        <v>508</v>
      </c>
      <c r="E877" s="298">
        <v>0</v>
      </c>
      <c r="F877" s="299">
        <v>4</v>
      </c>
      <c r="G877" s="299">
        <v>16</v>
      </c>
      <c r="H877" s="299">
        <v>20</v>
      </c>
      <c r="I877" s="299">
        <v>6</v>
      </c>
      <c r="J877" s="299">
        <v>64</v>
      </c>
      <c r="K877" s="299">
        <v>28</v>
      </c>
      <c r="L877" s="299">
        <v>0.17</v>
      </c>
      <c r="M877" s="299">
        <v>2.0099999999999998</v>
      </c>
      <c r="N877" s="299">
        <v>2.1800000000000002</v>
      </c>
      <c r="O877" s="299"/>
      <c r="P877" s="299" t="s">
        <v>493</v>
      </c>
      <c r="Q877" s="299">
        <v>1.3</v>
      </c>
      <c r="R877" s="299">
        <v>12.2</v>
      </c>
      <c r="S877" s="300">
        <v>96</v>
      </c>
      <c r="X877" s="309"/>
      <c r="AC877" s="309"/>
      <c r="AF877" s="309"/>
      <c r="AG877" s="309"/>
      <c r="AH877" s="309"/>
      <c r="AI877" s="309"/>
      <c r="AJ877" s="309"/>
      <c r="AK877" s="309"/>
      <c r="AL877" s="309"/>
      <c r="AM877" s="309"/>
    </row>
    <row r="878" spans="2:39" ht="15" customHeight="1">
      <c r="B878" s="456"/>
      <c r="C878" s="458"/>
      <c r="D878" s="297" t="s">
        <v>510</v>
      </c>
      <c r="E878" s="298">
        <v>0</v>
      </c>
      <c r="F878" s="299">
        <v>8</v>
      </c>
      <c r="G878" s="299">
        <v>16</v>
      </c>
      <c r="H878" s="299">
        <v>24</v>
      </c>
      <c r="I878" s="299">
        <v>7</v>
      </c>
      <c r="J878" s="299">
        <v>60</v>
      </c>
      <c r="K878" s="299">
        <v>21</v>
      </c>
      <c r="L878" s="299">
        <v>0.06</v>
      </c>
      <c r="M878" s="299">
        <v>1.87</v>
      </c>
      <c r="N878" s="299">
        <v>1.93</v>
      </c>
      <c r="O878" s="299"/>
      <c r="P878" s="299" t="s">
        <v>498</v>
      </c>
      <c r="Q878" s="299">
        <v>1.6</v>
      </c>
      <c r="R878" s="299">
        <v>13</v>
      </c>
      <c r="S878" s="300">
        <v>94</v>
      </c>
      <c r="X878" s="309"/>
      <c r="AC878" s="309"/>
      <c r="AF878" s="309"/>
      <c r="AG878" s="309"/>
      <c r="AH878" s="309"/>
      <c r="AI878" s="309"/>
      <c r="AJ878" s="309"/>
      <c r="AK878" s="309"/>
      <c r="AL878" s="309"/>
      <c r="AM878" s="309"/>
    </row>
    <row r="879" spans="2:39" ht="15" customHeight="1">
      <c r="B879" s="456"/>
      <c r="C879" s="458"/>
      <c r="D879" s="297" t="s">
        <v>511</v>
      </c>
      <c r="E879" s="298">
        <v>0</v>
      </c>
      <c r="F879" s="299">
        <v>2</v>
      </c>
      <c r="G879" s="299">
        <v>11</v>
      </c>
      <c r="H879" s="299">
        <v>13</v>
      </c>
      <c r="I879" s="299">
        <v>13</v>
      </c>
      <c r="J879" s="299">
        <v>54</v>
      </c>
      <c r="K879" s="299">
        <v>16</v>
      </c>
      <c r="L879" s="299">
        <v>0.01</v>
      </c>
      <c r="M879" s="299">
        <v>1.95</v>
      </c>
      <c r="N879" s="299">
        <v>1.96</v>
      </c>
      <c r="O879" s="299"/>
      <c r="P879" s="299" t="s">
        <v>265</v>
      </c>
      <c r="Q879" s="299">
        <v>0.6</v>
      </c>
      <c r="R879" s="299">
        <v>13.3</v>
      </c>
      <c r="S879" s="300">
        <v>89</v>
      </c>
      <c r="X879" s="309"/>
      <c r="AC879" s="309"/>
      <c r="AF879" s="309"/>
      <c r="AG879" s="309"/>
      <c r="AH879" s="309"/>
      <c r="AI879" s="309"/>
      <c r="AJ879" s="309"/>
      <c r="AK879" s="309"/>
      <c r="AL879" s="309"/>
      <c r="AM879" s="309"/>
    </row>
    <row r="880" spans="2:39" ht="15" customHeight="1" thickBot="1">
      <c r="B880" s="456"/>
      <c r="C880" s="458"/>
      <c r="D880" s="310" t="s">
        <v>512</v>
      </c>
      <c r="E880" s="311">
        <v>0</v>
      </c>
      <c r="F880" s="304">
        <v>3</v>
      </c>
      <c r="G880" s="304">
        <v>11</v>
      </c>
      <c r="H880" s="304">
        <v>14</v>
      </c>
      <c r="I880" s="304">
        <v>15</v>
      </c>
      <c r="J880" s="304">
        <v>45</v>
      </c>
      <c r="K880" s="304">
        <v>17</v>
      </c>
      <c r="L880" s="304">
        <v>0.09</v>
      </c>
      <c r="M880" s="304">
        <v>1.92</v>
      </c>
      <c r="N880" s="304">
        <v>2.0099999999999998</v>
      </c>
      <c r="O880" s="304"/>
      <c r="P880" s="304" t="s">
        <v>506</v>
      </c>
      <c r="Q880" s="304">
        <v>0.8</v>
      </c>
      <c r="R880" s="304">
        <v>14.1</v>
      </c>
      <c r="S880" s="305">
        <v>80</v>
      </c>
      <c r="X880" s="309"/>
      <c r="AC880" s="309"/>
      <c r="AF880" s="309"/>
      <c r="AG880" s="309"/>
      <c r="AH880" s="309"/>
      <c r="AI880" s="309"/>
      <c r="AJ880" s="309"/>
      <c r="AK880" s="309"/>
      <c r="AL880" s="309"/>
      <c r="AM880" s="309"/>
    </row>
    <row r="881" spans="2:39" ht="15" customHeight="1">
      <c r="B881" s="456" t="s">
        <v>537</v>
      </c>
      <c r="C881" s="458"/>
      <c r="D881" s="293" t="s">
        <v>514</v>
      </c>
      <c r="E881" s="294">
        <v>0</v>
      </c>
      <c r="F881" s="295">
        <v>4</v>
      </c>
      <c r="G881" s="295">
        <v>13</v>
      </c>
      <c r="H881" s="295">
        <v>17</v>
      </c>
      <c r="I881" s="295">
        <v>20</v>
      </c>
      <c r="J881" s="295">
        <v>53</v>
      </c>
      <c r="K881" s="295">
        <v>17</v>
      </c>
      <c r="L881" s="295">
        <v>0.36</v>
      </c>
      <c r="M881" s="295">
        <v>1.86</v>
      </c>
      <c r="N881" s="295">
        <v>2.2200000000000002</v>
      </c>
      <c r="O881" s="295"/>
      <c r="P881" s="295" t="s">
        <v>538</v>
      </c>
      <c r="Q881" s="295">
        <v>1</v>
      </c>
      <c r="R881" s="295">
        <v>17.2</v>
      </c>
      <c r="S881" s="296">
        <v>72</v>
      </c>
      <c r="X881" s="309"/>
      <c r="AC881" s="309"/>
      <c r="AF881" s="309"/>
      <c r="AG881" s="309"/>
      <c r="AH881" s="309"/>
      <c r="AI881" s="309"/>
      <c r="AJ881" s="309"/>
      <c r="AK881" s="309"/>
      <c r="AL881" s="309"/>
      <c r="AM881" s="309"/>
    </row>
    <row r="882" spans="2:39" ht="15" customHeight="1">
      <c r="B882" s="456"/>
      <c r="C882" s="458"/>
      <c r="D882" s="297" t="s">
        <v>516</v>
      </c>
      <c r="E882" s="298">
        <v>0</v>
      </c>
      <c r="F882" s="299">
        <v>4</v>
      </c>
      <c r="G882" s="299">
        <v>16</v>
      </c>
      <c r="H882" s="299">
        <v>20</v>
      </c>
      <c r="I882" s="299">
        <v>30</v>
      </c>
      <c r="J882" s="299">
        <v>42</v>
      </c>
      <c r="K882" s="299">
        <v>18</v>
      </c>
      <c r="L882" s="299">
        <v>0</v>
      </c>
      <c r="M882" s="299">
        <v>1.96</v>
      </c>
      <c r="N882" s="299">
        <v>1.96</v>
      </c>
      <c r="O882" s="299"/>
      <c r="P882" s="299" t="s">
        <v>506</v>
      </c>
      <c r="Q882" s="299">
        <v>1.3</v>
      </c>
      <c r="R882" s="299">
        <v>20.2</v>
      </c>
      <c r="S882" s="300">
        <v>67</v>
      </c>
      <c r="X882" s="309"/>
      <c r="AC882" s="309"/>
      <c r="AF882" s="309"/>
      <c r="AG882" s="309"/>
      <c r="AH882" s="309"/>
      <c r="AI882" s="309"/>
      <c r="AJ882" s="309"/>
      <c r="AK882" s="309"/>
      <c r="AL882" s="309"/>
      <c r="AM882" s="309"/>
    </row>
    <row r="883" spans="2:39" ht="15" customHeight="1">
      <c r="B883" s="456"/>
      <c r="C883" s="458"/>
      <c r="D883" s="297" t="s">
        <v>517</v>
      </c>
      <c r="E883" s="298">
        <v>0</v>
      </c>
      <c r="F883" s="299">
        <v>2</v>
      </c>
      <c r="G883" s="299">
        <v>13</v>
      </c>
      <c r="H883" s="299">
        <v>15</v>
      </c>
      <c r="I883" s="299">
        <v>40</v>
      </c>
      <c r="J883" s="299">
        <v>35</v>
      </c>
      <c r="K883" s="299">
        <v>15</v>
      </c>
      <c r="L883" s="299">
        <v>0.1</v>
      </c>
      <c r="M883" s="299">
        <v>1.94</v>
      </c>
      <c r="N883" s="299">
        <v>2.04</v>
      </c>
      <c r="O883" s="299"/>
      <c r="P883" s="299" t="s">
        <v>531</v>
      </c>
      <c r="Q883" s="299">
        <v>0.5</v>
      </c>
      <c r="R883" s="299">
        <v>22.4</v>
      </c>
      <c r="S883" s="300">
        <v>57</v>
      </c>
      <c r="X883" s="309"/>
      <c r="AC883" s="309"/>
      <c r="AF883" s="309"/>
      <c r="AG883" s="309"/>
      <c r="AH883" s="309"/>
      <c r="AI883" s="309"/>
      <c r="AJ883" s="309"/>
      <c r="AK883" s="309"/>
      <c r="AL883" s="309"/>
      <c r="AM883" s="309"/>
    </row>
    <row r="884" spans="2:39" ht="15" customHeight="1">
      <c r="B884" s="456"/>
      <c r="C884" s="458"/>
      <c r="D884" s="297" t="s">
        <v>519</v>
      </c>
      <c r="E884" s="298">
        <v>0</v>
      </c>
      <c r="F884" s="299">
        <v>1</v>
      </c>
      <c r="G884" s="299">
        <v>11</v>
      </c>
      <c r="H884" s="299">
        <v>12</v>
      </c>
      <c r="I884" s="299">
        <v>45</v>
      </c>
      <c r="J884" s="299">
        <v>18</v>
      </c>
      <c r="K884" s="299">
        <v>14</v>
      </c>
      <c r="L884" s="299">
        <v>0.22</v>
      </c>
      <c r="M884" s="299">
        <v>1.93</v>
      </c>
      <c r="N884" s="299">
        <v>2.15</v>
      </c>
      <c r="O884" s="299"/>
      <c r="P884" s="299" t="s">
        <v>534</v>
      </c>
      <c r="Q884" s="299">
        <v>0.6</v>
      </c>
      <c r="R884" s="299">
        <v>23.4</v>
      </c>
      <c r="S884" s="300">
        <v>51</v>
      </c>
      <c r="X884" s="309"/>
      <c r="AC884" s="309"/>
      <c r="AF884" s="309"/>
      <c r="AG884" s="309"/>
      <c r="AH884" s="309"/>
      <c r="AI884" s="309"/>
      <c r="AJ884" s="309"/>
      <c r="AK884" s="309"/>
      <c r="AL884" s="309"/>
      <c r="AM884" s="309"/>
    </row>
    <row r="885" spans="2:39" ht="15" customHeight="1">
      <c r="B885" s="456"/>
      <c r="C885" s="458"/>
      <c r="D885" s="297" t="s">
        <v>520</v>
      </c>
      <c r="E885" s="298">
        <v>0</v>
      </c>
      <c r="F885" s="299">
        <v>0</v>
      </c>
      <c r="G885" s="299">
        <v>9</v>
      </c>
      <c r="H885" s="299">
        <v>9</v>
      </c>
      <c r="I885" s="299">
        <v>49</v>
      </c>
      <c r="J885" s="299">
        <v>23</v>
      </c>
      <c r="K885" s="299">
        <v>11</v>
      </c>
      <c r="L885" s="299">
        <v>0.11</v>
      </c>
      <c r="M885" s="299">
        <v>1.94</v>
      </c>
      <c r="N885" s="299">
        <v>2.0499999999999998</v>
      </c>
      <c r="O885" s="299"/>
      <c r="P885" s="299" t="s">
        <v>518</v>
      </c>
      <c r="Q885" s="299">
        <v>1.3</v>
      </c>
      <c r="R885" s="299">
        <v>25.2</v>
      </c>
      <c r="S885" s="300">
        <v>53</v>
      </c>
      <c r="X885" s="309"/>
      <c r="AC885" s="309"/>
      <c r="AF885" s="309"/>
      <c r="AG885" s="309"/>
      <c r="AH885" s="309"/>
      <c r="AI885" s="309"/>
      <c r="AJ885" s="309"/>
      <c r="AK885" s="309"/>
      <c r="AL885" s="309"/>
      <c r="AM885" s="309"/>
    </row>
    <row r="886" spans="2:39" ht="15" customHeight="1">
      <c r="B886" s="456"/>
      <c r="C886" s="458"/>
      <c r="D886" s="297" t="s">
        <v>521</v>
      </c>
      <c r="E886" s="298">
        <v>0</v>
      </c>
      <c r="F886" s="299">
        <v>0</v>
      </c>
      <c r="G886" s="299">
        <v>8</v>
      </c>
      <c r="H886" s="299">
        <v>8</v>
      </c>
      <c r="I886" s="299">
        <v>53</v>
      </c>
      <c r="J886" s="299">
        <v>19</v>
      </c>
      <c r="K886" s="299">
        <v>12</v>
      </c>
      <c r="L886" s="299">
        <v>0.14000000000000001</v>
      </c>
      <c r="M886" s="299">
        <v>1.98</v>
      </c>
      <c r="N886" s="299">
        <v>2.12</v>
      </c>
      <c r="O886" s="299"/>
      <c r="P886" s="299" t="s">
        <v>515</v>
      </c>
      <c r="Q886" s="299">
        <v>1.8</v>
      </c>
      <c r="R886" s="299">
        <v>24</v>
      </c>
      <c r="S886" s="300">
        <v>55</v>
      </c>
      <c r="X886" s="309"/>
      <c r="AC886" s="309"/>
      <c r="AF886" s="309"/>
      <c r="AG886" s="309"/>
      <c r="AH886" s="309"/>
      <c r="AI886" s="309"/>
      <c r="AJ886" s="309"/>
      <c r="AK886" s="309"/>
      <c r="AL886" s="309"/>
      <c r="AM886" s="309"/>
    </row>
    <row r="887" spans="2:39" ht="15" customHeight="1">
      <c r="B887" s="456"/>
      <c r="C887" s="458"/>
      <c r="D887" s="297" t="s">
        <v>522</v>
      </c>
      <c r="E887" s="298">
        <v>0</v>
      </c>
      <c r="F887" s="299">
        <v>0</v>
      </c>
      <c r="G887" s="299">
        <v>14</v>
      </c>
      <c r="H887" s="299">
        <v>14</v>
      </c>
      <c r="I887" s="299">
        <v>46</v>
      </c>
      <c r="J887" s="299">
        <v>23</v>
      </c>
      <c r="K887" s="299">
        <v>15</v>
      </c>
      <c r="L887" s="299">
        <v>0.02</v>
      </c>
      <c r="M887" s="299">
        <v>1.99</v>
      </c>
      <c r="N887" s="299">
        <v>2.0099999999999998</v>
      </c>
      <c r="O887" s="299"/>
      <c r="P887" s="299" t="s">
        <v>518</v>
      </c>
      <c r="Q887" s="299">
        <v>1.1000000000000001</v>
      </c>
      <c r="R887" s="299">
        <v>20</v>
      </c>
      <c r="S887" s="300">
        <v>66</v>
      </c>
      <c r="X887" s="309"/>
      <c r="AC887" s="309"/>
      <c r="AF887" s="309"/>
      <c r="AG887" s="309"/>
      <c r="AH887" s="309"/>
      <c r="AI887" s="309"/>
      <c r="AJ887" s="309"/>
      <c r="AK887" s="309"/>
      <c r="AL887" s="309"/>
      <c r="AM887" s="309"/>
    </row>
    <row r="888" spans="2:39" ht="15" customHeight="1">
      <c r="B888" s="456"/>
      <c r="C888" s="458"/>
      <c r="D888" s="297" t="s">
        <v>523</v>
      </c>
      <c r="E888" s="298">
        <v>1</v>
      </c>
      <c r="F888" s="299">
        <v>1</v>
      </c>
      <c r="G888" s="299">
        <v>21</v>
      </c>
      <c r="H888" s="299">
        <v>22</v>
      </c>
      <c r="I888" s="299">
        <v>34</v>
      </c>
      <c r="J888" s="299">
        <v>42</v>
      </c>
      <c r="K888" s="299">
        <v>26</v>
      </c>
      <c r="L888" s="299">
        <v>0.11</v>
      </c>
      <c r="M888" s="299">
        <v>1.97</v>
      </c>
      <c r="N888" s="299">
        <v>2.08</v>
      </c>
      <c r="O888" s="299"/>
      <c r="P888" s="299" t="s">
        <v>506</v>
      </c>
      <c r="Q888" s="299">
        <v>1.4</v>
      </c>
      <c r="R888" s="299">
        <v>19.7</v>
      </c>
      <c r="S888" s="300">
        <v>70</v>
      </c>
      <c r="X888" s="309"/>
      <c r="AC888" s="309"/>
      <c r="AF888" s="309"/>
      <c r="AG888" s="309"/>
      <c r="AH888" s="309"/>
      <c r="AI888" s="309"/>
      <c r="AJ888" s="309"/>
      <c r="AK888" s="309"/>
      <c r="AL888" s="309"/>
      <c r="AM888" s="309"/>
    </row>
    <row r="889" spans="2:39" ht="15" customHeight="1">
      <c r="B889" s="456"/>
      <c r="C889" s="458"/>
      <c r="D889" s="297" t="s">
        <v>524</v>
      </c>
      <c r="E889" s="298">
        <v>0</v>
      </c>
      <c r="F889" s="299">
        <v>0</v>
      </c>
      <c r="G889" s="299">
        <v>17</v>
      </c>
      <c r="H889" s="299">
        <v>17</v>
      </c>
      <c r="I889" s="299">
        <v>27</v>
      </c>
      <c r="J889" s="299">
        <v>31</v>
      </c>
      <c r="K889" s="299">
        <v>23</v>
      </c>
      <c r="L889" s="299">
        <v>0.08</v>
      </c>
      <c r="M889" s="299">
        <v>2.0299999999999998</v>
      </c>
      <c r="N889" s="299">
        <v>2.11</v>
      </c>
      <c r="O889" s="299"/>
      <c r="P889" s="299" t="s">
        <v>498</v>
      </c>
      <c r="Q889" s="299">
        <v>1.9</v>
      </c>
      <c r="R889" s="299">
        <v>18.8</v>
      </c>
      <c r="S889" s="300">
        <v>68</v>
      </c>
      <c r="X889" s="309"/>
      <c r="AC889" s="309"/>
      <c r="AF889" s="309"/>
      <c r="AG889" s="309"/>
      <c r="AH889" s="309"/>
      <c r="AI889" s="309"/>
      <c r="AJ889" s="309"/>
      <c r="AK889" s="309"/>
      <c r="AL889" s="309"/>
      <c r="AM889" s="309"/>
    </row>
    <row r="890" spans="2:39" ht="15" customHeight="1">
      <c r="B890" s="456"/>
      <c r="C890" s="458"/>
      <c r="D890" s="297" t="s">
        <v>525</v>
      </c>
      <c r="E890" s="298">
        <v>0</v>
      </c>
      <c r="F890" s="299">
        <v>0</v>
      </c>
      <c r="G890" s="299">
        <v>14</v>
      </c>
      <c r="H890" s="299">
        <v>14</v>
      </c>
      <c r="I890" s="299">
        <v>28</v>
      </c>
      <c r="J890" s="299">
        <v>23</v>
      </c>
      <c r="K890" s="299">
        <v>17</v>
      </c>
      <c r="L890" s="299">
        <v>0.04</v>
      </c>
      <c r="M890" s="299">
        <v>2</v>
      </c>
      <c r="N890" s="299">
        <v>2.04</v>
      </c>
      <c r="O890" s="299"/>
      <c r="P890" s="299" t="s">
        <v>506</v>
      </c>
      <c r="Q890" s="299">
        <v>1.7</v>
      </c>
      <c r="R890" s="299">
        <v>17.399999999999999</v>
      </c>
      <c r="S890" s="300">
        <v>78</v>
      </c>
      <c r="X890" s="309"/>
      <c r="AC890" s="309"/>
      <c r="AF890" s="309"/>
      <c r="AG890" s="309"/>
      <c r="AH890" s="309"/>
      <c r="AI890" s="309"/>
      <c r="AJ890" s="309"/>
      <c r="AK890" s="309"/>
      <c r="AL890" s="309"/>
      <c r="AM890" s="309"/>
    </row>
    <row r="891" spans="2:39" ht="15" customHeight="1">
      <c r="B891" s="456"/>
      <c r="C891" s="458"/>
      <c r="D891" s="297" t="s">
        <v>526</v>
      </c>
      <c r="E891" s="298">
        <v>0</v>
      </c>
      <c r="F891" s="299">
        <v>0</v>
      </c>
      <c r="G891" s="299">
        <v>14</v>
      </c>
      <c r="H891" s="299">
        <v>14</v>
      </c>
      <c r="I891" s="299">
        <v>29</v>
      </c>
      <c r="J891" s="299">
        <v>20</v>
      </c>
      <c r="K891" s="299">
        <v>7</v>
      </c>
      <c r="L891" s="299">
        <v>0.03</v>
      </c>
      <c r="M891" s="299">
        <v>1.98</v>
      </c>
      <c r="N891" s="299">
        <v>2.0099999999999998</v>
      </c>
      <c r="O891" s="299"/>
      <c r="P891" s="299" t="s">
        <v>498</v>
      </c>
      <c r="Q891" s="299">
        <v>1.2</v>
      </c>
      <c r="R891" s="299">
        <v>16.899999999999999</v>
      </c>
      <c r="S891" s="300">
        <v>82</v>
      </c>
      <c r="X891" s="309"/>
      <c r="AC891" s="309"/>
      <c r="AF891" s="309"/>
      <c r="AG891" s="309"/>
      <c r="AH891" s="309"/>
      <c r="AI891" s="309"/>
      <c r="AJ891" s="309"/>
      <c r="AK891" s="309"/>
      <c r="AL891" s="309"/>
      <c r="AM891" s="309"/>
    </row>
    <row r="892" spans="2:39" ht="15" customHeight="1">
      <c r="B892" s="456"/>
      <c r="C892" s="458"/>
      <c r="D892" s="297" t="s">
        <v>527</v>
      </c>
      <c r="E892" s="298">
        <v>0</v>
      </c>
      <c r="F892" s="299">
        <v>0</v>
      </c>
      <c r="G892" s="299">
        <v>14</v>
      </c>
      <c r="H892" s="299">
        <v>14</v>
      </c>
      <c r="I892" s="299">
        <v>25</v>
      </c>
      <c r="J892" s="299">
        <v>14</v>
      </c>
      <c r="K892" s="299">
        <v>12</v>
      </c>
      <c r="L892" s="299">
        <v>0.02</v>
      </c>
      <c r="M892" s="299">
        <v>2.0299999999999998</v>
      </c>
      <c r="N892" s="299">
        <v>2.0499999999999998</v>
      </c>
      <c r="O892" s="299"/>
      <c r="P892" s="299" t="s">
        <v>539</v>
      </c>
      <c r="Q892" s="299">
        <v>2.5</v>
      </c>
      <c r="R892" s="299">
        <v>18.100000000000001</v>
      </c>
      <c r="S892" s="300">
        <v>91</v>
      </c>
      <c r="X892" s="309"/>
      <c r="AC892" s="309"/>
      <c r="AF892" s="309"/>
      <c r="AG892" s="309"/>
      <c r="AH892" s="309"/>
      <c r="AI892" s="309"/>
      <c r="AJ892" s="309"/>
      <c r="AK892" s="309"/>
      <c r="AL892" s="309"/>
      <c r="AM892" s="309"/>
    </row>
    <row r="893" spans="2:39" ht="15" customHeight="1">
      <c r="B893" s="456"/>
      <c r="C893" s="458"/>
      <c r="D893" s="297" t="s">
        <v>528</v>
      </c>
      <c r="E893" s="298">
        <v>0</v>
      </c>
      <c r="F893" s="299">
        <v>0</v>
      </c>
      <c r="G893" s="299">
        <v>13</v>
      </c>
      <c r="H893" s="299">
        <v>13</v>
      </c>
      <c r="I893" s="299">
        <v>23</v>
      </c>
      <c r="J893" s="299">
        <v>18</v>
      </c>
      <c r="K893" s="299">
        <v>12</v>
      </c>
      <c r="L893" s="299">
        <v>0.08</v>
      </c>
      <c r="M893" s="299">
        <v>2.0099999999999998</v>
      </c>
      <c r="N893" s="299">
        <v>2.09</v>
      </c>
      <c r="O893" s="299"/>
      <c r="P893" s="299" t="s">
        <v>498</v>
      </c>
      <c r="Q893" s="299">
        <v>1</v>
      </c>
      <c r="R893" s="299">
        <v>16.899999999999999</v>
      </c>
      <c r="S893" s="300">
        <v>94</v>
      </c>
      <c r="X893" s="309"/>
      <c r="AC893" s="309"/>
      <c r="AF893" s="309"/>
      <c r="AG893" s="309"/>
      <c r="AH893" s="309"/>
      <c r="AI893" s="309"/>
      <c r="AJ893" s="309"/>
      <c r="AK893" s="309"/>
      <c r="AL893" s="309"/>
      <c r="AM893" s="309"/>
    </row>
    <row r="894" spans="2:39" ht="15" customHeight="1">
      <c r="B894" s="456"/>
      <c r="C894" s="459"/>
      <c r="D894" s="297" t="s">
        <v>529</v>
      </c>
      <c r="E894" s="298">
        <v>0</v>
      </c>
      <c r="F894" s="299">
        <v>0</v>
      </c>
      <c r="G894" s="299">
        <v>16</v>
      </c>
      <c r="H894" s="299">
        <v>16</v>
      </c>
      <c r="I894" s="299">
        <v>14</v>
      </c>
      <c r="J894" s="299">
        <v>20</v>
      </c>
      <c r="K894" s="299">
        <v>14</v>
      </c>
      <c r="L894" s="299">
        <v>0.06</v>
      </c>
      <c r="M894" s="299">
        <v>2.0099999999999998</v>
      </c>
      <c r="N894" s="299">
        <v>2.0699999999999998</v>
      </c>
      <c r="O894" s="299"/>
      <c r="P894" s="299" t="s">
        <v>493</v>
      </c>
      <c r="Q894" s="299">
        <v>2.7</v>
      </c>
      <c r="R894" s="299">
        <v>16.899999999999999</v>
      </c>
      <c r="S894" s="300">
        <v>94</v>
      </c>
      <c r="X894" s="309"/>
      <c r="AC894" s="309"/>
      <c r="AF894" s="309"/>
      <c r="AG894" s="309"/>
      <c r="AH894" s="309"/>
      <c r="AI894" s="309"/>
      <c r="AJ894" s="309"/>
      <c r="AK894" s="309"/>
      <c r="AL894" s="309"/>
      <c r="AM894" s="309"/>
    </row>
    <row r="895" spans="2:39" ht="15" customHeight="1">
      <c r="B895" s="456"/>
      <c r="C895" s="457">
        <v>42670</v>
      </c>
      <c r="D895" s="297" t="s">
        <v>492</v>
      </c>
      <c r="E895" s="298">
        <v>0</v>
      </c>
      <c r="F895" s="299">
        <v>0</v>
      </c>
      <c r="G895" s="299">
        <v>9</v>
      </c>
      <c r="H895" s="299">
        <v>9</v>
      </c>
      <c r="I895" s="299">
        <v>19</v>
      </c>
      <c r="J895" s="299">
        <v>22</v>
      </c>
      <c r="K895" s="299">
        <v>11</v>
      </c>
      <c r="L895" s="299">
        <v>0.04</v>
      </c>
      <c r="M895" s="299">
        <v>2.0699999999999998</v>
      </c>
      <c r="N895" s="299">
        <v>2.11</v>
      </c>
      <c r="O895" s="299"/>
      <c r="P895" s="299" t="s">
        <v>518</v>
      </c>
      <c r="Q895" s="299">
        <v>0.9</v>
      </c>
      <c r="R895" s="299">
        <v>16.5</v>
      </c>
      <c r="S895" s="300">
        <v>95</v>
      </c>
      <c r="X895" s="309"/>
      <c r="AC895" s="309"/>
      <c r="AF895" s="309"/>
      <c r="AG895" s="309"/>
      <c r="AH895" s="309"/>
      <c r="AI895" s="309"/>
      <c r="AJ895" s="309"/>
      <c r="AK895" s="309"/>
      <c r="AL895" s="309"/>
      <c r="AM895" s="309"/>
    </row>
    <row r="896" spans="2:39" ht="15" customHeight="1">
      <c r="B896" s="456"/>
      <c r="C896" s="458"/>
      <c r="D896" s="297" t="s">
        <v>495</v>
      </c>
      <c r="E896" s="298">
        <v>0</v>
      </c>
      <c r="F896" s="299">
        <v>0</v>
      </c>
      <c r="G896" s="299">
        <v>9</v>
      </c>
      <c r="H896" s="299">
        <v>9</v>
      </c>
      <c r="I896" s="299">
        <v>23</v>
      </c>
      <c r="J896" s="299">
        <v>13</v>
      </c>
      <c r="K896" s="299">
        <v>12</v>
      </c>
      <c r="L896" s="299">
        <v>0.02</v>
      </c>
      <c r="M896" s="299">
        <v>2.04</v>
      </c>
      <c r="N896" s="299">
        <v>2.06</v>
      </c>
      <c r="O896" s="299"/>
      <c r="P896" s="299" t="s">
        <v>506</v>
      </c>
      <c r="Q896" s="299">
        <v>1.1000000000000001</v>
      </c>
      <c r="R896" s="299">
        <v>16.2</v>
      </c>
      <c r="S896" s="300">
        <v>96</v>
      </c>
      <c r="X896" s="309"/>
      <c r="AC896" s="309"/>
      <c r="AF896" s="309"/>
      <c r="AG896" s="309"/>
      <c r="AH896" s="309"/>
      <c r="AI896" s="309"/>
      <c r="AJ896" s="309"/>
      <c r="AK896" s="309"/>
      <c r="AL896" s="309"/>
      <c r="AM896" s="309"/>
    </row>
    <row r="897" spans="2:39" ht="15" customHeight="1">
      <c r="B897" s="456"/>
      <c r="C897" s="458"/>
      <c r="D897" s="297" t="s">
        <v>497</v>
      </c>
      <c r="E897" s="298">
        <v>0</v>
      </c>
      <c r="F897" s="299">
        <v>0</v>
      </c>
      <c r="G897" s="299">
        <v>11</v>
      </c>
      <c r="H897" s="299">
        <v>11</v>
      </c>
      <c r="I897" s="299">
        <v>18</v>
      </c>
      <c r="J897" s="299">
        <v>15</v>
      </c>
      <c r="K897" s="299">
        <v>8</v>
      </c>
      <c r="L897" s="299">
        <v>0</v>
      </c>
      <c r="M897" s="299">
        <v>2.0699999999999998</v>
      </c>
      <c r="N897" s="299">
        <v>2.0699999999999998</v>
      </c>
      <c r="O897" s="299"/>
      <c r="P897" s="299" t="s">
        <v>498</v>
      </c>
      <c r="Q897" s="299">
        <v>2.2000000000000002</v>
      </c>
      <c r="R897" s="299">
        <v>15.4</v>
      </c>
      <c r="S897" s="300">
        <v>97</v>
      </c>
      <c r="X897" s="309"/>
      <c r="AC897" s="309"/>
      <c r="AF897" s="309"/>
      <c r="AG897" s="309"/>
      <c r="AH897" s="309"/>
      <c r="AI897" s="309"/>
      <c r="AJ897" s="309"/>
      <c r="AK897" s="309"/>
      <c r="AL897" s="309"/>
      <c r="AM897" s="309"/>
    </row>
    <row r="898" spans="2:39" ht="15" customHeight="1">
      <c r="B898" s="456"/>
      <c r="C898" s="458"/>
      <c r="D898" s="297" t="s">
        <v>500</v>
      </c>
      <c r="E898" s="298">
        <v>0</v>
      </c>
      <c r="F898" s="299">
        <v>0</v>
      </c>
      <c r="G898" s="299">
        <v>11</v>
      </c>
      <c r="H898" s="299">
        <v>11</v>
      </c>
      <c r="I898" s="299">
        <v>15</v>
      </c>
      <c r="J898" s="299">
        <v>11</v>
      </c>
      <c r="K898" s="299">
        <v>8</v>
      </c>
      <c r="L898" s="299">
        <v>0.02</v>
      </c>
      <c r="M898" s="299">
        <v>2.0699999999999998</v>
      </c>
      <c r="N898" s="299">
        <v>2.09</v>
      </c>
      <c r="O898" s="299"/>
      <c r="P898" s="299" t="s">
        <v>498</v>
      </c>
      <c r="Q898" s="299">
        <v>1</v>
      </c>
      <c r="R898" s="299">
        <v>14.3</v>
      </c>
      <c r="S898" s="300">
        <v>97</v>
      </c>
      <c r="X898" s="309"/>
      <c r="AC898" s="309"/>
      <c r="AF898" s="309"/>
      <c r="AG898" s="309"/>
      <c r="AH898" s="309"/>
      <c r="AI898" s="309"/>
      <c r="AJ898" s="309"/>
      <c r="AK898" s="309"/>
      <c r="AL898" s="309"/>
      <c r="AM898" s="309"/>
    </row>
    <row r="899" spans="2:39" ht="15" customHeight="1">
      <c r="B899" s="456"/>
      <c r="C899" s="458"/>
      <c r="D899" s="297" t="s">
        <v>503</v>
      </c>
      <c r="E899" s="298">
        <v>0</v>
      </c>
      <c r="F899" s="299">
        <v>1</v>
      </c>
      <c r="G899" s="299">
        <v>15</v>
      </c>
      <c r="H899" s="299">
        <v>16</v>
      </c>
      <c r="I899" s="299">
        <v>11</v>
      </c>
      <c r="J899" s="299">
        <v>10</v>
      </c>
      <c r="K899" s="299">
        <v>10</v>
      </c>
      <c r="L899" s="299">
        <v>0.02</v>
      </c>
      <c r="M899" s="299">
        <v>2.0699999999999998</v>
      </c>
      <c r="N899" s="299">
        <v>2.09</v>
      </c>
      <c r="O899" s="299"/>
      <c r="P899" s="299" t="s">
        <v>539</v>
      </c>
      <c r="Q899" s="299">
        <v>1.1000000000000001</v>
      </c>
      <c r="R899" s="299">
        <v>12.9</v>
      </c>
      <c r="S899" s="300">
        <v>98</v>
      </c>
      <c r="X899" s="309"/>
      <c r="AC899" s="309"/>
      <c r="AF899" s="309"/>
      <c r="AG899" s="309"/>
      <c r="AH899" s="309"/>
      <c r="AI899" s="309"/>
      <c r="AJ899" s="309"/>
      <c r="AK899" s="309"/>
      <c r="AL899" s="309"/>
      <c r="AM899" s="309"/>
    </row>
    <row r="900" spans="2:39" ht="15" customHeight="1">
      <c r="B900" s="456"/>
      <c r="C900" s="458"/>
      <c r="D900" s="297" t="s">
        <v>505</v>
      </c>
      <c r="E900" s="298">
        <v>0</v>
      </c>
      <c r="F900" s="299">
        <v>0</v>
      </c>
      <c r="G900" s="299">
        <v>14</v>
      </c>
      <c r="H900" s="299">
        <v>14</v>
      </c>
      <c r="I900" s="299">
        <v>15</v>
      </c>
      <c r="J900" s="299">
        <v>10</v>
      </c>
      <c r="K900" s="299">
        <v>10</v>
      </c>
      <c r="L900" s="299">
        <v>0</v>
      </c>
      <c r="M900" s="299">
        <v>2.17</v>
      </c>
      <c r="N900" s="299">
        <v>2.17</v>
      </c>
      <c r="O900" s="299"/>
      <c r="P900" s="299" t="s">
        <v>530</v>
      </c>
      <c r="Q900" s="299">
        <v>0.4</v>
      </c>
      <c r="R900" s="299">
        <v>13.1</v>
      </c>
      <c r="S900" s="300">
        <v>98</v>
      </c>
      <c r="X900" s="309"/>
      <c r="AC900" s="309"/>
      <c r="AF900" s="309"/>
      <c r="AG900" s="309"/>
      <c r="AH900" s="309"/>
      <c r="AI900" s="309"/>
      <c r="AJ900" s="309"/>
      <c r="AK900" s="309"/>
      <c r="AL900" s="309"/>
      <c r="AM900" s="309"/>
    </row>
    <row r="901" spans="2:39" ht="15" customHeight="1">
      <c r="B901" s="456"/>
      <c r="C901" s="458"/>
      <c r="D901" s="297" t="s">
        <v>508</v>
      </c>
      <c r="E901" s="298">
        <v>0</v>
      </c>
      <c r="F901" s="299">
        <v>1</v>
      </c>
      <c r="G901" s="299">
        <v>20</v>
      </c>
      <c r="H901" s="299">
        <v>21</v>
      </c>
      <c r="I901" s="299">
        <v>14</v>
      </c>
      <c r="J901" s="299">
        <v>20</v>
      </c>
      <c r="K901" s="299">
        <v>8</v>
      </c>
      <c r="L901" s="299">
        <v>0.01</v>
      </c>
      <c r="M901" s="299">
        <v>2.15</v>
      </c>
      <c r="N901" s="299">
        <v>2.16</v>
      </c>
      <c r="O901" s="299"/>
      <c r="P901" s="299" t="s">
        <v>531</v>
      </c>
      <c r="Q901" s="299">
        <v>0.8</v>
      </c>
      <c r="R901" s="299">
        <v>13.5</v>
      </c>
      <c r="S901" s="300">
        <v>98</v>
      </c>
      <c r="X901" s="309"/>
      <c r="AC901" s="309"/>
      <c r="AF901" s="309"/>
      <c r="AG901" s="309"/>
      <c r="AH901" s="309"/>
      <c r="AI901" s="309"/>
      <c r="AJ901" s="309"/>
      <c r="AK901" s="309"/>
      <c r="AL901" s="309"/>
      <c r="AM901" s="309"/>
    </row>
    <row r="902" spans="2:39" ht="15" customHeight="1">
      <c r="B902" s="456"/>
      <c r="C902" s="458"/>
      <c r="D902" s="297" t="s">
        <v>510</v>
      </c>
      <c r="E902" s="298">
        <v>0</v>
      </c>
      <c r="F902" s="299">
        <v>2</v>
      </c>
      <c r="G902" s="299">
        <v>20</v>
      </c>
      <c r="H902" s="299">
        <v>22</v>
      </c>
      <c r="I902" s="299">
        <v>20</v>
      </c>
      <c r="J902" s="299">
        <v>18</v>
      </c>
      <c r="K902" s="299">
        <v>7</v>
      </c>
      <c r="L902" s="299">
        <v>0</v>
      </c>
      <c r="M902" s="299">
        <v>2.0099999999999998</v>
      </c>
      <c r="N902" s="299">
        <v>2.0099999999999998</v>
      </c>
      <c r="O902" s="299"/>
      <c r="P902" s="299" t="s">
        <v>506</v>
      </c>
      <c r="Q902" s="299">
        <v>2.4</v>
      </c>
      <c r="R902" s="299">
        <v>16.7</v>
      </c>
      <c r="S902" s="300">
        <v>90</v>
      </c>
      <c r="X902" s="309"/>
      <c r="AC902" s="309"/>
      <c r="AF902" s="309"/>
      <c r="AG902" s="309"/>
      <c r="AH902" s="309"/>
      <c r="AI902" s="309"/>
      <c r="AJ902" s="309"/>
      <c r="AK902" s="309"/>
      <c r="AL902" s="309"/>
      <c r="AM902" s="309"/>
    </row>
    <row r="903" spans="2:39" ht="15" customHeight="1">
      <c r="B903" s="456"/>
      <c r="C903" s="458"/>
      <c r="D903" s="297" t="s">
        <v>511</v>
      </c>
      <c r="E903" s="298">
        <v>0</v>
      </c>
      <c r="F903" s="299">
        <v>1</v>
      </c>
      <c r="G903" s="299">
        <v>13</v>
      </c>
      <c r="H903" s="299">
        <v>14</v>
      </c>
      <c r="I903" s="299">
        <v>33</v>
      </c>
      <c r="J903" s="299">
        <v>18</v>
      </c>
      <c r="K903" s="299">
        <v>12</v>
      </c>
      <c r="L903" s="299">
        <v>0.02</v>
      </c>
      <c r="M903" s="299">
        <v>2</v>
      </c>
      <c r="N903" s="299">
        <v>2.02</v>
      </c>
      <c r="O903" s="299"/>
      <c r="P903" s="299" t="s">
        <v>498</v>
      </c>
      <c r="Q903" s="299">
        <v>6.1</v>
      </c>
      <c r="R903" s="299">
        <v>18.5</v>
      </c>
      <c r="S903" s="300">
        <v>51</v>
      </c>
      <c r="X903" s="309"/>
      <c r="AC903" s="309"/>
      <c r="AF903" s="309"/>
      <c r="AG903" s="309"/>
      <c r="AH903" s="309"/>
      <c r="AI903" s="309"/>
      <c r="AJ903" s="309"/>
      <c r="AK903" s="309"/>
      <c r="AL903" s="309"/>
      <c r="AM903" s="309"/>
    </row>
    <row r="904" spans="2:39" ht="15" customHeight="1" thickBot="1">
      <c r="B904" s="456"/>
      <c r="C904" s="458"/>
      <c r="D904" s="310" t="s">
        <v>512</v>
      </c>
      <c r="E904" s="311">
        <v>0</v>
      </c>
      <c r="F904" s="304">
        <v>1</v>
      </c>
      <c r="G904" s="304">
        <v>9</v>
      </c>
      <c r="H904" s="304">
        <v>10</v>
      </c>
      <c r="I904" s="304">
        <v>39</v>
      </c>
      <c r="J904" s="304">
        <v>17</v>
      </c>
      <c r="K904" s="304">
        <v>10</v>
      </c>
      <c r="L904" s="304">
        <v>0</v>
      </c>
      <c r="M904" s="304">
        <v>1.98</v>
      </c>
      <c r="N904" s="304">
        <v>1.98</v>
      </c>
      <c r="O904" s="304"/>
      <c r="P904" s="304" t="s">
        <v>498</v>
      </c>
      <c r="Q904" s="304">
        <v>4.8</v>
      </c>
      <c r="R904" s="304">
        <v>19.5</v>
      </c>
      <c r="S904" s="305">
        <v>42</v>
      </c>
      <c r="X904" s="309"/>
      <c r="AC904" s="309"/>
      <c r="AF904" s="309"/>
      <c r="AG904" s="309"/>
      <c r="AH904" s="309"/>
      <c r="AI904" s="309"/>
      <c r="AJ904" s="309"/>
      <c r="AK904" s="309"/>
      <c r="AL904" s="309"/>
      <c r="AM904" s="309"/>
    </row>
    <row r="905" spans="2:39" ht="15" customHeight="1">
      <c r="B905" s="456" t="s">
        <v>537</v>
      </c>
      <c r="C905" s="458"/>
      <c r="D905" s="293" t="s">
        <v>514</v>
      </c>
      <c r="E905" s="294">
        <v>0</v>
      </c>
      <c r="F905" s="295">
        <v>1</v>
      </c>
      <c r="G905" s="295">
        <v>6</v>
      </c>
      <c r="H905" s="295">
        <v>7</v>
      </c>
      <c r="I905" s="295">
        <v>41</v>
      </c>
      <c r="J905" s="295">
        <v>17</v>
      </c>
      <c r="K905" s="295">
        <v>11</v>
      </c>
      <c r="L905" s="295">
        <v>0.06</v>
      </c>
      <c r="M905" s="295">
        <v>1.98</v>
      </c>
      <c r="N905" s="295">
        <v>2.04</v>
      </c>
      <c r="O905" s="295"/>
      <c r="P905" s="295" t="s">
        <v>498</v>
      </c>
      <c r="Q905" s="295">
        <v>2.7</v>
      </c>
      <c r="R905" s="295">
        <v>20.2</v>
      </c>
      <c r="S905" s="296">
        <v>42</v>
      </c>
      <c r="X905" s="309"/>
      <c r="AC905" s="309"/>
      <c r="AF905" s="309"/>
      <c r="AG905" s="309"/>
      <c r="AH905" s="309"/>
      <c r="AI905" s="309"/>
      <c r="AJ905" s="309"/>
      <c r="AK905" s="309"/>
      <c r="AL905" s="309"/>
      <c r="AM905" s="309"/>
    </row>
    <row r="906" spans="2:39" ht="15" customHeight="1">
      <c r="B906" s="456"/>
      <c r="C906" s="458"/>
      <c r="D906" s="297" t="s">
        <v>516</v>
      </c>
      <c r="E906" s="298">
        <v>0</v>
      </c>
      <c r="F906" s="299">
        <v>1</v>
      </c>
      <c r="G906" s="299">
        <v>4</v>
      </c>
      <c r="H906" s="299">
        <v>5</v>
      </c>
      <c r="I906" s="299">
        <v>45</v>
      </c>
      <c r="J906" s="299">
        <v>25</v>
      </c>
      <c r="K906" s="299">
        <v>9</v>
      </c>
      <c r="L906" s="299">
        <v>0</v>
      </c>
      <c r="M906" s="299">
        <v>1.97</v>
      </c>
      <c r="N906" s="299">
        <v>1.97</v>
      </c>
      <c r="O906" s="299"/>
      <c r="P906" s="299" t="s">
        <v>535</v>
      </c>
      <c r="Q906" s="299">
        <v>1.1000000000000001</v>
      </c>
      <c r="R906" s="299">
        <v>21.1</v>
      </c>
      <c r="S906" s="300">
        <v>40</v>
      </c>
      <c r="X906" s="309"/>
      <c r="AC906" s="309"/>
      <c r="AF906" s="309"/>
      <c r="AG906" s="309"/>
      <c r="AH906" s="309"/>
      <c r="AI906" s="309"/>
      <c r="AJ906" s="309"/>
      <c r="AK906" s="309"/>
      <c r="AL906" s="309"/>
      <c r="AM906" s="309"/>
    </row>
    <row r="907" spans="2:39" ht="15" customHeight="1">
      <c r="B907" s="456"/>
      <c r="C907" s="458"/>
      <c r="D907" s="297" t="s">
        <v>517</v>
      </c>
      <c r="E907" s="298">
        <v>0</v>
      </c>
      <c r="F907" s="299">
        <v>1</v>
      </c>
      <c r="G907" s="299">
        <v>3</v>
      </c>
      <c r="H907" s="299">
        <v>4</v>
      </c>
      <c r="I907" s="299">
        <v>49</v>
      </c>
      <c r="J907" s="299">
        <v>21</v>
      </c>
      <c r="K907" s="299">
        <v>10</v>
      </c>
      <c r="L907" s="299">
        <v>0.03</v>
      </c>
      <c r="M907" s="299">
        <v>1.99</v>
      </c>
      <c r="N907" s="299">
        <v>2.02</v>
      </c>
      <c r="O907" s="299"/>
      <c r="P907" s="299" t="s">
        <v>518</v>
      </c>
      <c r="Q907" s="299">
        <v>1.7</v>
      </c>
      <c r="R907" s="299">
        <v>21.4</v>
      </c>
      <c r="S907" s="300">
        <v>37</v>
      </c>
      <c r="X907" s="309"/>
      <c r="AC907" s="309"/>
      <c r="AF907" s="309"/>
      <c r="AG907" s="309"/>
      <c r="AH907" s="309"/>
      <c r="AI907" s="309"/>
      <c r="AJ907" s="309"/>
      <c r="AK907" s="309"/>
      <c r="AL907" s="309"/>
      <c r="AM907" s="309"/>
    </row>
    <row r="908" spans="2:39" ht="15" customHeight="1">
      <c r="B908" s="456"/>
      <c r="C908" s="458"/>
      <c r="D908" s="297" t="s">
        <v>519</v>
      </c>
      <c r="E908" s="298">
        <v>0</v>
      </c>
      <c r="F908" s="299">
        <v>0</v>
      </c>
      <c r="G908" s="299">
        <v>3</v>
      </c>
      <c r="H908" s="299">
        <v>3</v>
      </c>
      <c r="I908" s="299">
        <v>52</v>
      </c>
      <c r="J908" s="299">
        <v>14</v>
      </c>
      <c r="K908" s="299">
        <v>12</v>
      </c>
      <c r="L908" s="299">
        <v>0</v>
      </c>
      <c r="M908" s="299">
        <v>1.99</v>
      </c>
      <c r="N908" s="299">
        <v>1.99</v>
      </c>
      <c r="O908" s="299"/>
      <c r="P908" s="299" t="s">
        <v>535</v>
      </c>
      <c r="Q908" s="299">
        <v>1.7</v>
      </c>
      <c r="R908" s="299">
        <v>21.4</v>
      </c>
      <c r="S908" s="300">
        <v>36</v>
      </c>
      <c r="X908" s="309"/>
      <c r="AC908" s="309"/>
      <c r="AF908" s="309"/>
      <c r="AG908" s="309"/>
      <c r="AH908" s="309"/>
      <c r="AI908" s="309"/>
      <c r="AJ908" s="309"/>
      <c r="AK908" s="309"/>
      <c r="AL908" s="309"/>
      <c r="AM908" s="309"/>
    </row>
    <row r="909" spans="2:39" ht="15" customHeight="1">
      <c r="B909" s="456"/>
      <c r="C909" s="458"/>
      <c r="D909" s="297" t="s">
        <v>520</v>
      </c>
      <c r="E909" s="298">
        <v>0</v>
      </c>
      <c r="F909" s="299">
        <v>0</v>
      </c>
      <c r="G909" s="299">
        <v>4</v>
      </c>
      <c r="H909" s="299">
        <v>4</v>
      </c>
      <c r="I909" s="299">
        <v>49</v>
      </c>
      <c r="J909" s="299">
        <v>12</v>
      </c>
      <c r="K909" s="299">
        <v>11</v>
      </c>
      <c r="L909" s="299">
        <v>0</v>
      </c>
      <c r="M909" s="299">
        <v>2</v>
      </c>
      <c r="N909" s="299">
        <v>2</v>
      </c>
      <c r="O909" s="299"/>
      <c r="P909" s="299" t="s">
        <v>506</v>
      </c>
      <c r="Q909" s="299">
        <v>4.8</v>
      </c>
      <c r="R909" s="299">
        <v>20.6</v>
      </c>
      <c r="S909" s="300">
        <v>31</v>
      </c>
      <c r="X909" s="309"/>
      <c r="AC909" s="309"/>
      <c r="AF909" s="309"/>
      <c r="AG909" s="309"/>
      <c r="AH909" s="309"/>
      <c r="AI909" s="309"/>
      <c r="AJ909" s="309"/>
      <c r="AK909" s="309"/>
      <c r="AL909" s="309"/>
      <c r="AM909" s="309"/>
    </row>
    <row r="910" spans="2:39" ht="15" customHeight="1">
      <c r="B910" s="456"/>
      <c r="C910" s="458"/>
      <c r="D910" s="297" t="s">
        <v>521</v>
      </c>
      <c r="E910" s="298">
        <v>0</v>
      </c>
      <c r="F910" s="299">
        <v>0</v>
      </c>
      <c r="G910" s="299">
        <v>3</v>
      </c>
      <c r="H910" s="299">
        <v>3</v>
      </c>
      <c r="I910" s="299">
        <v>42</v>
      </c>
      <c r="J910" s="299">
        <v>24</v>
      </c>
      <c r="K910" s="299">
        <v>13</v>
      </c>
      <c r="L910" s="299">
        <v>0</v>
      </c>
      <c r="M910" s="299">
        <v>2</v>
      </c>
      <c r="N910" s="299">
        <v>2</v>
      </c>
      <c r="O910" s="299"/>
      <c r="P910" s="299" t="s">
        <v>506</v>
      </c>
      <c r="Q910" s="299">
        <v>4.5</v>
      </c>
      <c r="R910" s="299">
        <v>18.899999999999999</v>
      </c>
      <c r="S910" s="300">
        <v>31</v>
      </c>
      <c r="X910" s="309"/>
      <c r="AC910" s="309"/>
      <c r="AF910" s="309"/>
      <c r="AG910" s="309"/>
      <c r="AH910" s="309"/>
      <c r="AI910" s="309"/>
      <c r="AJ910" s="309"/>
      <c r="AK910" s="309"/>
      <c r="AL910" s="309"/>
      <c r="AM910" s="309"/>
    </row>
    <row r="911" spans="2:39" ht="15" customHeight="1">
      <c r="B911" s="456"/>
      <c r="C911" s="458"/>
      <c r="D911" s="297" t="s">
        <v>522</v>
      </c>
      <c r="E911" s="298">
        <v>0</v>
      </c>
      <c r="F911" s="299">
        <v>0</v>
      </c>
      <c r="G911" s="299">
        <v>4</v>
      </c>
      <c r="H911" s="299">
        <v>4</v>
      </c>
      <c r="I911" s="299">
        <v>39</v>
      </c>
      <c r="J911" s="299">
        <v>13</v>
      </c>
      <c r="K911" s="299">
        <v>8</v>
      </c>
      <c r="L911" s="299">
        <v>0.03</v>
      </c>
      <c r="M911" s="299">
        <v>2</v>
      </c>
      <c r="N911" s="299">
        <v>2.0299999999999998</v>
      </c>
      <c r="O911" s="299"/>
      <c r="P911" s="299" t="s">
        <v>506</v>
      </c>
      <c r="Q911" s="299">
        <v>2.5</v>
      </c>
      <c r="R911" s="299">
        <v>16.399999999999999</v>
      </c>
      <c r="S911" s="300">
        <v>28</v>
      </c>
      <c r="X911" s="309"/>
      <c r="AC911" s="309"/>
      <c r="AF911" s="309"/>
      <c r="AG911" s="309"/>
      <c r="AH911" s="309"/>
      <c r="AI911" s="309"/>
      <c r="AJ911" s="309"/>
      <c r="AK911" s="309"/>
      <c r="AL911" s="309"/>
      <c r="AM911" s="309"/>
    </row>
    <row r="912" spans="2:39" ht="15" customHeight="1">
      <c r="B912" s="456"/>
      <c r="C912" s="458"/>
      <c r="D912" s="297" t="s">
        <v>523</v>
      </c>
      <c r="E912" s="298">
        <v>0</v>
      </c>
      <c r="F912" s="299">
        <v>0</v>
      </c>
      <c r="G912" s="299">
        <v>7</v>
      </c>
      <c r="H912" s="299">
        <v>7</v>
      </c>
      <c r="I912" s="299">
        <v>34</v>
      </c>
      <c r="J912" s="299">
        <v>16</v>
      </c>
      <c r="K912" s="299">
        <v>11</v>
      </c>
      <c r="L912" s="299">
        <v>0.04</v>
      </c>
      <c r="M912" s="299">
        <v>2.02</v>
      </c>
      <c r="N912" s="299">
        <v>2.06</v>
      </c>
      <c r="O912" s="299"/>
      <c r="P912" s="299" t="s">
        <v>531</v>
      </c>
      <c r="Q912" s="299">
        <v>1.8</v>
      </c>
      <c r="R912" s="299">
        <v>14.4</v>
      </c>
      <c r="S912" s="300">
        <v>33</v>
      </c>
      <c r="X912" s="309"/>
      <c r="AC912" s="309"/>
      <c r="AF912" s="309"/>
      <c r="AG912" s="309"/>
      <c r="AH912" s="309"/>
      <c r="AI912" s="309"/>
      <c r="AJ912" s="309"/>
      <c r="AK912" s="309"/>
      <c r="AL912" s="309"/>
      <c r="AM912" s="309"/>
    </row>
    <row r="913" spans="2:39" ht="15" customHeight="1">
      <c r="B913" s="456"/>
      <c r="C913" s="458"/>
      <c r="D913" s="297" t="s">
        <v>524</v>
      </c>
      <c r="E913" s="298">
        <v>0</v>
      </c>
      <c r="F913" s="299">
        <v>0</v>
      </c>
      <c r="G913" s="299">
        <v>5</v>
      </c>
      <c r="H913" s="299">
        <v>5</v>
      </c>
      <c r="I913" s="299">
        <v>34</v>
      </c>
      <c r="J913" s="299">
        <v>19</v>
      </c>
      <c r="K913" s="299">
        <v>7</v>
      </c>
      <c r="L913" s="299">
        <v>0.01</v>
      </c>
      <c r="M913" s="299">
        <v>2.0099999999999998</v>
      </c>
      <c r="N913" s="299">
        <v>2.02</v>
      </c>
      <c r="O913" s="299"/>
      <c r="P913" s="299" t="s">
        <v>506</v>
      </c>
      <c r="Q913" s="299">
        <v>1.7</v>
      </c>
      <c r="R913" s="299">
        <v>13.9</v>
      </c>
      <c r="S913" s="300">
        <v>41</v>
      </c>
      <c r="X913" s="309"/>
      <c r="AC913" s="309"/>
      <c r="AF913" s="309"/>
      <c r="AG913" s="309"/>
      <c r="AH913" s="309"/>
      <c r="AI913" s="309"/>
      <c r="AJ913" s="309"/>
      <c r="AK913" s="309"/>
      <c r="AL913" s="309"/>
      <c r="AM913" s="309"/>
    </row>
    <row r="914" spans="2:39" ht="15" customHeight="1">
      <c r="B914" s="456"/>
      <c r="C914" s="458"/>
      <c r="D914" s="297" t="s">
        <v>525</v>
      </c>
      <c r="E914" s="298">
        <v>0</v>
      </c>
      <c r="F914" s="299">
        <v>0</v>
      </c>
      <c r="G914" s="299">
        <v>7</v>
      </c>
      <c r="H914" s="299">
        <v>7</v>
      </c>
      <c r="I914" s="299">
        <v>29</v>
      </c>
      <c r="J914" s="299">
        <v>15</v>
      </c>
      <c r="K914" s="299">
        <v>8</v>
      </c>
      <c r="L914" s="299">
        <v>0.01</v>
      </c>
      <c r="M914" s="299">
        <v>2.0099999999999998</v>
      </c>
      <c r="N914" s="299">
        <v>2.02</v>
      </c>
      <c r="O914" s="299"/>
      <c r="P914" s="299" t="s">
        <v>506</v>
      </c>
      <c r="Q914" s="299">
        <v>1</v>
      </c>
      <c r="R914" s="299">
        <v>11.7</v>
      </c>
      <c r="S914" s="300">
        <v>44</v>
      </c>
      <c r="X914" s="309"/>
      <c r="AC914" s="309"/>
      <c r="AF914" s="309"/>
      <c r="AG914" s="309"/>
      <c r="AH914" s="309"/>
      <c r="AI914" s="309"/>
      <c r="AJ914" s="309"/>
      <c r="AK914" s="309"/>
      <c r="AL914" s="309"/>
      <c r="AM914" s="309"/>
    </row>
    <row r="915" spans="2:39" ht="15" customHeight="1">
      <c r="B915" s="456"/>
      <c r="C915" s="458"/>
      <c r="D915" s="297" t="s">
        <v>526</v>
      </c>
      <c r="E915" s="298">
        <v>0</v>
      </c>
      <c r="F915" s="299">
        <v>0</v>
      </c>
      <c r="G915" s="299">
        <v>9</v>
      </c>
      <c r="H915" s="299">
        <v>9</v>
      </c>
      <c r="I915" s="299">
        <v>23</v>
      </c>
      <c r="J915" s="299">
        <v>15</v>
      </c>
      <c r="K915" s="299">
        <v>6</v>
      </c>
      <c r="L915" s="299">
        <v>0.09</v>
      </c>
      <c r="M915" s="299">
        <v>2.02</v>
      </c>
      <c r="N915" s="299">
        <v>2.11</v>
      </c>
      <c r="O915" s="299"/>
      <c r="P915" s="299" t="s">
        <v>506</v>
      </c>
      <c r="Q915" s="299">
        <v>0.3</v>
      </c>
      <c r="R915" s="299">
        <v>10.8</v>
      </c>
      <c r="S915" s="300">
        <v>61</v>
      </c>
      <c r="X915" s="309"/>
      <c r="AC915" s="309"/>
      <c r="AF915" s="309"/>
      <c r="AG915" s="309"/>
      <c r="AH915" s="309"/>
      <c r="AI915" s="309"/>
      <c r="AJ915" s="309"/>
      <c r="AK915" s="309"/>
      <c r="AL915" s="309"/>
      <c r="AM915" s="309"/>
    </row>
    <row r="916" spans="2:39" ht="15" customHeight="1">
      <c r="B916" s="456"/>
      <c r="C916" s="458"/>
      <c r="D916" s="297" t="s">
        <v>527</v>
      </c>
      <c r="E916" s="298">
        <v>0</v>
      </c>
      <c r="F916" s="299">
        <v>0</v>
      </c>
      <c r="G916" s="299">
        <v>8</v>
      </c>
      <c r="H916" s="299">
        <v>8</v>
      </c>
      <c r="I916" s="299">
        <v>18</v>
      </c>
      <c r="J916" s="299">
        <v>17</v>
      </c>
      <c r="K916" s="299">
        <v>10</v>
      </c>
      <c r="L916" s="299">
        <v>0.06</v>
      </c>
      <c r="M916" s="299">
        <v>2.0699999999999998</v>
      </c>
      <c r="N916" s="299">
        <v>2.13</v>
      </c>
      <c r="O916" s="299"/>
      <c r="P916" s="299" t="s">
        <v>498</v>
      </c>
      <c r="Q916" s="299">
        <v>1.7</v>
      </c>
      <c r="R916" s="299">
        <v>9</v>
      </c>
      <c r="S916" s="300">
        <v>63</v>
      </c>
      <c r="X916" s="309"/>
      <c r="AC916" s="309"/>
      <c r="AF916" s="309"/>
      <c r="AG916" s="309"/>
      <c r="AH916" s="309"/>
      <c r="AI916" s="309"/>
      <c r="AJ916" s="309"/>
      <c r="AK916" s="309"/>
      <c r="AL916" s="309"/>
      <c r="AM916" s="309"/>
    </row>
    <row r="917" spans="2:39" ht="15" customHeight="1">
      <c r="B917" s="456"/>
      <c r="C917" s="458"/>
      <c r="D917" s="297" t="s">
        <v>528</v>
      </c>
      <c r="E917" s="298">
        <v>0</v>
      </c>
      <c r="F917" s="299">
        <v>0</v>
      </c>
      <c r="G917" s="299">
        <v>5</v>
      </c>
      <c r="H917" s="299">
        <v>5</v>
      </c>
      <c r="I917" s="299">
        <v>20</v>
      </c>
      <c r="J917" s="299">
        <v>17</v>
      </c>
      <c r="K917" s="299">
        <v>9</v>
      </c>
      <c r="L917" s="299">
        <v>0.04</v>
      </c>
      <c r="M917" s="299">
        <v>2.15</v>
      </c>
      <c r="N917" s="299">
        <v>2.19</v>
      </c>
      <c r="O917" s="299"/>
      <c r="P917" s="299" t="s">
        <v>498</v>
      </c>
      <c r="Q917" s="299">
        <v>2.9</v>
      </c>
      <c r="R917" s="299">
        <v>7.4</v>
      </c>
      <c r="S917" s="300">
        <v>65</v>
      </c>
      <c r="X917" s="309"/>
      <c r="AC917" s="309"/>
      <c r="AF917" s="309"/>
      <c r="AG917" s="309"/>
      <c r="AH917" s="309"/>
      <c r="AI917" s="309"/>
      <c r="AJ917" s="309"/>
      <c r="AK917" s="309"/>
      <c r="AL917" s="309"/>
      <c r="AM917" s="309"/>
    </row>
    <row r="918" spans="2:39" ht="15" customHeight="1">
      <c r="B918" s="456"/>
      <c r="C918" s="459"/>
      <c r="D918" s="297" t="s">
        <v>529</v>
      </c>
      <c r="E918" s="298">
        <v>0</v>
      </c>
      <c r="F918" s="299">
        <v>0</v>
      </c>
      <c r="G918" s="299">
        <v>3</v>
      </c>
      <c r="H918" s="299">
        <v>3</v>
      </c>
      <c r="I918" s="299">
        <v>20</v>
      </c>
      <c r="J918" s="299">
        <v>11</v>
      </c>
      <c r="K918" s="299">
        <v>12</v>
      </c>
      <c r="L918" s="299">
        <v>0.03</v>
      </c>
      <c r="M918" s="299">
        <v>2.27</v>
      </c>
      <c r="N918" s="299">
        <v>2.2999999999999998</v>
      </c>
      <c r="O918" s="299"/>
      <c r="P918" s="299" t="s">
        <v>498</v>
      </c>
      <c r="Q918" s="299">
        <v>2</v>
      </c>
      <c r="R918" s="299">
        <v>7.3</v>
      </c>
      <c r="S918" s="300">
        <v>62</v>
      </c>
      <c r="X918" s="309"/>
      <c r="AC918" s="309"/>
      <c r="AF918" s="309"/>
      <c r="AG918" s="309"/>
      <c r="AH918" s="309"/>
      <c r="AI918" s="309"/>
      <c r="AJ918" s="309"/>
      <c r="AK918" s="309"/>
      <c r="AL918" s="309"/>
      <c r="AM918" s="309"/>
    </row>
    <row r="919" spans="2:39" ht="15" customHeight="1">
      <c r="B919" s="456"/>
      <c r="C919" s="457">
        <v>42671</v>
      </c>
      <c r="D919" s="297" t="s">
        <v>492</v>
      </c>
      <c r="E919" s="298">
        <v>0</v>
      </c>
      <c r="F919" s="299">
        <v>0</v>
      </c>
      <c r="G919" s="299">
        <v>3</v>
      </c>
      <c r="H919" s="299">
        <v>3</v>
      </c>
      <c r="I919" s="299">
        <v>21</v>
      </c>
      <c r="J919" s="299">
        <v>12</v>
      </c>
      <c r="K919" s="299">
        <v>9</v>
      </c>
      <c r="L919" s="299">
        <v>7.0000000000000007E-2</v>
      </c>
      <c r="M919" s="299">
        <v>2.1</v>
      </c>
      <c r="N919" s="299">
        <v>2.17</v>
      </c>
      <c r="O919" s="299"/>
      <c r="P919" s="299" t="s">
        <v>498</v>
      </c>
      <c r="Q919" s="299">
        <v>2.4</v>
      </c>
      <c r="R919" s="299">
        <v>6.1</v>
      </c>
      <c r="S919" s="300">
        <v>55</v>
      </c>
      <c r="X919" s="309"/>
      <c r="AC919" s="309"/>
      <c r="AF919" s="309"/>
      <c r="AG919" s="309"/>
      <c r="AH919" s="309"/>
      <c r="AI919" s="309"/>
      <c r="AJ919" s="309"/>
      <c r="AK919" s="309"/>
      <c r="AL919" s="309"/>
      <c r="AM919" s="309"/>
    </row>
    <row r="920" spans="2:39" ht="15" customHeight="1">
      <c r="B920" s="456"/>
      <c r="C920" s="458"/>
      <c r="D920" s="297" t="s">
        <v>495</v>
      </c>
      <c r="E920" s="298">
        <v>0</v>
      </c>
      <c r="F920" s="299">
        <v>0</v>
      </c>
      <c r="G920" s="299">
        <v>3</v>
      </c>
      <c r="H920" s="299">
        <v>3</v>
      </c>
      <c r="I920" s="299">
        <v>17</v>
      </c>
      <c r="J920" s="299">
        <v>11</v>
      </c>
      <c r="K920" s="299">
        <v>8</v>
      </c>
      <c r="L920" s="299">
        <v>0</v>
      </c>
      <c r="M920" s="299">
        <v>2.19</v>
      </c>
      <c r="N920" s="299">
        <v>2.19</v>
      </c>
      <c r="O920" s="299"/>
      <c r="P920" s="299" t="s">
        <v>498</v>
      </c>
      <c r="Q920" s="299">
        <v>2.6</v>
      </c>
      <c r="R920" s="299">
        <v>5.6</v>
      </c>
      <c r="S920" s="300">
        <v>58</v>
      </c>
      <c r="X920" s="309"/>
      <c r="AC920" s="309"/>
      <c r="AF920" s="309"/>
      <c r="AG920" s="309"/>
      <c r="AH920" s="309"/>
      <c r="AI920" s="309"/>
      <c r="AJ920" s="309"/>
      <c r="AK920" s="309"/>
      <c r="AL920" s="309"/>
      <c r="AM920" s="309"/>
    </row>
    <row r="921" spans="2:39" ht="15" customHeight="1">
      <c r="B921" s="456"/>
      <c r="C921" s="458"/>
      <c r="D921" s="297" t="s">
        <v>497</v>
      </c>
      <c r="E921" s="298">
        <v>0</v>
      </c>
      <c r="F921" s="299">
        <v>0</v>
      </c>
      <c r="G921" s="299">
        <v>4</v>
      </c>
      <c r="H921" s="299">
        <v>4</v>
      </c>
      <c r="I921" s="299">
        <v>15</v>
      </c>
      <c r="J921" s="299">
        <v>14</v>
      </c>
      <c r="K921" s="299">
        <v>7</v>
      </c>
      <c r="L921" s="299">
        <v>0.01</v>
      </c>
      <c r="M921" s="299">
        <v>2.12</v>
      </c>
      <c r="N921" s="299">
        <v>2.13</v>
      </c>
      <c r="O921" s="299"/>
      <c r="P921" s="299" t="s">
        <v>498</v>
      </c>
      <c r="Q921" s="299">
        <v>1.9</v>
      </c>
      <c r="R921" s="299">
        <v>4</v>
      </c>
      <c r="S921" s="300">
        <v>59</v>
      </c>
      <c r="X921" s="309"/>
      <c r="AC921" s="309"/>
      <c r="AF921" s="309"/>
      <c r="AG921" s="309"/>
      <c r="AH921" s="309"/>
      <c r="AI921" s="309"/>
      <c r="AJ921" s="309"/>
      <c r="AK921" s="309"/>
      <c r="AL921" s="309"/>
      <c r="AM921" s="309"/>
    </row>
    <row r="922" spans="2:39" ht="15" customHeight="1">
      <c r="B922" s="456"/>
      <c r="C922" s="458"/>
      <c r="D922" s="297" t="s">
        <v>500</v>
      </c>
      <c r="E922" s="298">
        <v>0</v>
      </c>
      <c r="F922" s="299">
        <v>0</v>
      </c>
      <c r="G922" s="299">
        <v>4</v>
      </c>
      <c r="H922" s="299">
        <v>4</v>
      </c>
      <c r="I922" s="299" t="s">
        <v>501</v>
      </c>
      <c r="J922" s="299">
        <v>13</v>
      </c>
      <c r="K922" s="299">
        <v>9</v>
      </c>
      <c r="L922" s="299">
        <v>0</v>
      </c>
      <c r="M922" s="299">
        <v>2.0699999999999998</v>
      </c>
      <c r="N922" s="299">
        <v>2.0699999999999998</v>
      </c>
      <c r="O922" s="299"/>
      <c r="P922" s="299" t="s">
        <v>493</v>
      </c>
      <c r="Q922" s="299">
        <v>2.1</v>
      </c>
      <c r="R922" s="299">
        <v>5.2</v>
      </c>
      <c r="S922" s="300">
        <v>55</v>
      </c>
      <c r="X922" s="309"/>
      <c r="AC922" s="309"/>
      <c r="AF922" s="309"/>
      <c r="AG922" s="309"/>
      <c r="AH922" s="309"/>
      <c r="AI922" s="309"/>
      <c r="AJ922" s="309"/>
      <c r="AK922" s="309"/>
      <c r="AL922" s="309"/>
      <c r="AM922" s="309"/>
    </row>
    <row r="923" spans="2:39" ht="15" customHeight="1">
      <c r="B923" s="456"/>
      <c r="C923" s="458"/>
      <c r="D923" s="297" t="s">
        <v>503</v>
      </c>
      <c r="E923" s="298">
        <v>0</v>
      </c>
      <c r="F923" s="299">
        <v>0</v>
      </c>
      <c r="G923" s="299">
        <v>4</v>
      </c>
      <c r="H923" s="299">
        <v>4</v>
      </c>
      <c r="I923" s="299">
        <v>12</v>
      </c>
      <c r="J923" s="299">
        <v>9</v>
      </c>
      <c r="K923" s="299">
        <v>6</v>
      </c>
      <c r="L923" s="299">
        <v>0</v>
      </c>
      <c r="M923" s="299">
        <v>2.12</v>
      </c>
      <c r="N923" s="299">
        <v>2.12</v>
      </c>
      <c r="O923" s="299"/>
      <c r="P923" s="299" t="s">
        <v>498</v>
      </c>
      <c r="Q923" s="299">
        <v>1.6</v>
      </c>
      <c r="R923" s="299">
        <v>6.4</v>
      </c>
      <c r="S923" s="300">
        <v>56</v>
      </c>
      <c r="X923" s="309"/>
      <c r="AC923" s="309"/>
      <c r="AF923" s="309"/>
      <c r="AG923" s="309"/>
      <c r="AH923" s="309"/>
      <c r="AI923" s="309"/>
      <c r="AJ923" s="309"/>
      <c r="AK923" s="309"/>
      <c r="AL923" s="309"/>
      <c r="AM923" s="309"/>
    </row>
    <row r="924" spans="2:39" ht="15" customHeight="1">
      <c r="B924" s="456"/>
      <c r="C924" s="458"/>
      <c r="D924" s="297" t="s">
        <v>505</v>
      </c>
      <c r="E924" s="298">
        <v>0</v>
      </c>
      <c r="F924" s="299">
        <v>0</v>
      </c>
      <c r="G924" s="299">
        <v>6</v>
      </c>
      <c r="H924" s="299">
        <v>6</v>
      </c>
      <c r="I924" s="299">
        <v>12</v>
      </c>
      <c r="J924" s="299">
        <v>14</v>
      </c>
      <c r="K924" s="299">
        <v>7</v>
      </c>
      <c r="L924" s="299">
        <v>0</v>
      </c>
      <c r="M924" s="299">
        <v>2.0699999999999998</v>
      </c>
      <c r="N924" s="299">
        <v>2.0699999999999998</v>
      </c>
      <c r="O924" s="299"/>
      <c r="P924" s="299" t="s">
        <v>498</v>
      </c>
      <c r="Q924" s="299">
        <v>2.1</v>
      </c>
      <c r="R924" s="299">
        <v>7.2</v>
      </c>
      <c r="S924" s="300">
        <v>58</v>
      </c>
      <c r="X924" s="309"/>
      <c r="AC924" s="309"/>
      <c r="AF924" s="309"/>
      <c r="AG924" s="309"/>
      <c r="AH924" s="309"/>
      <c r="AI924" s="309"/>
      <c r="AJ924" s="309"/>
      <c r="AK924" s="309"/>
      <c r="AL924" s="309"/>
      <c r="AM924" s="309"/>
    </row>
    <row r="925" spans="2:39" ht="15" customHeight="1">
      <c r="B925" s="456"/>
      <c r="C925" s="458"/>
      <c r="D925" s="297" t="s">
        <v>508</v>
      </c>
      <c r="E925" s="298">
        <v>0</v>
      </c>
      <c r="F925" s="299">
        <v>1</v>
      </c>
      <c r="G925" s="299">
        <v>7</v>
      </c>
      <c r="H925" s="299">
        <v>8</v>
      </c>
      <c r="I925" s="299">
        <v>14</v>
      </c>
      <c r="J925" s="299">
        <v>22</v>
      </c>
      <c r="K925" s="299">
        <v>6</v>
      </c>
      <c r="L925" s="299">
        <v>0</v>
      </c>
      <c r="M925" s="299">
        <v>2.06</v>
      </c>
      <c r="N925" s="299">
        <v>2.06</v>
      </c>
      <c r="O925" s="299"/>
      <c r="P925" s="299" t="s">
        <v>498</v>
      </c>
      <c r="Q925" s="299">
        <v>2.7</v>
      </c>
      <c r="R925" s="299">
        <v>8.8000000000000007</v>
      </c>
      <c r="S925" s="300">
        <v>60</v>
      </c>
      <c r="X925" s="309"/>
      <c r="AC925" s="309"/>
      <c r="AF925" s="309"/>
      <c r="AG925" s="309"/>
      <c r="AH925" s="309"/>
      <c r="AI925" s="309"/>
      <c r="AJ925" s="309"/>
      <c r="AK925" s="309"/>
      <c r="AL925" s="309"/>
      <c r="AM925" s="309"/>
    </row>
    <row r="926" spans="2:39" ht="15" customHeight="1">
      <c r="B926" s="456"/>
      <c r="C926" s="458"/>
      <c r="D926" s="297" t="s">
        <v>510</v>
      </c>
      <c r="E926" s="298">
        <v>0</v>
      </c>
      <c r="F926" s="299">
        <v>1</v>
      </c>
      <c r="G926" s="299">
        <v>7</v>
      </c>
      <c r="H926" s="299">
        <v>8</v>
      </c>
      <c r="I926" s="299">
        <v>16</v>
      </c>
      <c r="J926" s="299">
        <v>26</v>
      </c>
      <c r="K926" s="299">
        <v>13</v>
      </c>
      <c r="L926" s="299">
        <v>0.01</v>
      </c>
      <c r="M926" s="299">
        <v>2.04</v>
      </c>
      <c r="N926" s="299">
        <v>2.0499999999999998</v>
      </c>
      <c r="O926" s="299"/>
      <c r="P926" s="299" t="s">
        <v>498</v>
      </c>
      <c r="Q926" s="299">
        <v>4</v>
      </c>
      <c r="R926" s="299">
        <v>9.6</v>
      </c>
      <c r="S926" s="300">
        <v>57</v>
      </c>
      <c r="X926" s="309"/>
      <c r="AC926" s="309"/>
      <c r="AF926" s="309"/>
      <c r="AG926" s="309"/>
      <c r="AH926" s="309"/>
      <c r="AI926" s="309"/>
      <c r="AJ926" s="309"/>
      <c r="AK926" s="309"/>
      <c r="AL926" s="309"/>
      <c r="AM926" s="309"/>
    </row>
    <row r="927" spans="2:39" ht="15" customHeight="1">
      <c r="B927" s="456"/>
      <c r="C927" s="458"/>
      <c r="D927" s="297" t="s">
        <v>511</v>
      </c>
      <c r="E927" s="298">
        <v>0</v>
      </c>
      <c r="F927" s="299">
        <v>1</v>
      </c>
      <c r="G927" s="299">
        <v>8</v>
      </c>
      <c r="H927" s="299">
        <v>9</v>
      </c>
      <c r="I927" s="299">
        <v>17</v>
      </c>
      <c r="J927" s="299">
        <v>13</v>
      </c>
      <c r="K927" s="299">
        <v>9</v>
      </c>
      <c r="L927" s="299">
        <v>0.02</v>
      </c>
      <c r="M927" s="299">
        <v>2.0099999999999998</v>
      </c>
      <c r="N927" s="299">
        <v>2.0299999999999998</v>
      </c>
      <c r="O927" s="299"/>
      <c r="P927" s="299" t="s">
        <v>498</v>
      </c>
      <c r="Q927" s="299">
        <v>2.2999999999999998</v>
      </c>
      <c r="R927" s="299">
        <v>10.4</v>
      </c>
      <c r="S927" s="300">
        <v>53</v>
      </c>
      <c r="X927" s="309"/>
      <c r="AC927" s="309"/>
      <c r="AF927" s="309"/>
      <c r="AG927" s="309"/>
      <c r="AH927" s="309"/>
      <c r="AI927" s="309"/>
      <c r="AJ927" s="309"/>
      <c r="AK927" s="309"/>
      <c r="AL927" s="309"/>
      <c r="AM927" s="309"/>
    </row>
    <row r="928" spans="2:39" ht="15" customHeight="1" thickBot="1">
      <c r="B928" s="456"/>
      <c r="C928" s="458"/>
      <c r="D928" s="310" t="s">
        <v>512</v>
      </c>
      <c r="E928" s="311">
        <v>0</v>
      </c>
      <c r="F928" s="304">
        <v>1</v>
      </c>
      <c r="G928" s="304">
        <v>9</v>
      </c>
      <c r="H928" s="304">
        <v>10</v>
      </c>
      <c r="I928" s="304">
        <v>18</v>
      </c>
      <c r="J928" s="304">
        <v>20</v>
      </c>
      <c r="K928" s="304">
        <v>12</v>
      </c>
      <c r="L928" s="304">
        <v>0.02</v>
      </c>
      <c r="M928" s="304">
        <v>2.0299999999999998</v>
      </c>
      <c r="N928" s="304">
        <v>2.0499999999999998</v>
      </c>
      <c r="O928" s="304"/>
      <c r="P928" s="304" t="s">
        <v>498</v>
      </c>
      <c r="Q928" s="304">
        <v>2.8</v>
      </c>
      <c r="R928" s="304">
        <v>11</v>
      </c>
      <c r="S928" s="305">
        <v>54</v>
      </c>
      <c r="X928" s="309"/>
      <c r="AC928" s="309"/>
      <c r="AF928" s="309"/>
      <c r="AG928" s="309"/>
      <c r="AH928" s="309"/>
      <c r="AI928" s="309"/>
      <c r="AJ928" s="309"/>
      <c r="AK928" s="309"/>
      <c r="AL928" s="309"/>
      <c r="AM928" s="309"/>
    </row>
    <row r="929" spans="2:39" ht="15" customHeight="1">
      <c r="B929" s="456" t="s">
        <v>537</v>
      </c>
      <c r="C929" s="458"/>
      <c r="D929" s="293" t="s">
        <v>514</v>
      </c>
      <c r="E929" s="294">
        <v>0</v>
      </c>
      <c r="F929" s="295">
        <v>2</v>
      </c>
      <c r="G929" s="295">
        <v>9</v>
      </c>
      <c r="H929" s="295">
        <v>11</v>
      </c>
      <c r="I929" s="295">
        <v>18</v>
      </c>
      <c r="J929" s="295">
        <v>20</v>
      </c>
      <c r="K929" s="295">
        <v>19</v>
      </c>
      <c r="L929" s="295">
        <v>0.03</v>
      </c>
      <c r="M929" s="295">
        <v>2.0099999999999998</v>
      </c>
      <c r="N929" s="295">
        <v>2.04</v>
      </c>
      <c r="O929" s="295"/>
      <c r="P929" s="295" t="s">
        <v>493</v>
      </c>
      <c r="Q929" s="295">
        <v>2.8</v>
      </c>
      <c r="R929" s="295">
        <v>11.2</v>
      </c>
      <c r="S929" s="296">
        <v>55</v>
      </c>
      <c r="X929" s="309"/>
      <c r="AC929" s="309"/>
      <c r="AF929" s="309"/>
      <c r="AG929" s="309"/>
      <c r="AH929" s="309"/>
      <c r="AI929" s="309"/>
      <c r="AJ929" s="309"/>
      <c r="AK929" s="309"/>
      <c r="AL929" s="309"/>
      <c r="AM929" s="309"/>
    </row>
    <row r="930" spans="2:39" ht="15" customHeight="1">
      <c r="B930" s="456"/>
      <c r="C930" s="458"/>
      <c r="D930" s="297" t="s">
        <v>516</v>
      </c>
      <c r="E930" s="298">
        <v>0</v>
      </c>
      <c r="F930" s="299">
        <v>2</v>
      </c>
      <c r="G930" s="299">
        <v>11</v>
      </c>
      <c r="H930" s="299">
        <v>13</v>
      </c>
      <c r="I930" s="299">
        <v>15</v>
      </c>
      <c r="J930" s="299">
        <v>31</v>
      </c>
      <c r="K930" s="299">
        <v>20</v>
      </c>
      <c r="L930" s="299">
        <v>0.09</v>
      </c>
      <c r="M930" s="299">
        <v>2.06</v>
      </c>
      <c r="N930" s="299">
        <v>2.15</v>
      </c>
      <c r="O930" s="299"/>
      <c r="P930" s="299" t="s">
        <v>498</v>
      </c>
      <c r="Q930" s="299">
        <v>3.1</v>
      </c>
      <c r="R930" s="299">
        <v>11</v>
      </c>
      <c r="S930" s="300">
        <v>69</v>
      </c>
      <c r="X930" s="309"/>
      <c r="AC930" s="309"/>
      <c r="AF930" s="309"/>
      <c r="AG930" s="309"/>
      <c r="AH930" s="309"/>
      <c r="AI930" s="309"/>
      <c r="AJ930" s="309"/>
      <c r="AK930" s="309"/>
      <c r="AL930" s="309"/>
      <c r="AM930" s="309"/>
    </row>
    <row r="931" spans="2:39" ht="15" customHeight="1">
      <c r="B931" s="456"/>
      <c r="C931" s="458"/>
      <c r="D931" s="297" t="s">
        <v>517</v>
      </c>
      <c r="E931" s="298">
        <v>0</v>
      </c>
      <c r="F931" s="299">
        <v>1</v>
      </c>
      <c r="G931" s="299">
        <v>10</v>
      </c>
      <c r="H931" s="299">
        <v>11</v>
      </c>
      <c r="I931" s="299">
        <v>16</v>
      </c>
      <c r="J931" s="299">
        <v>28</v>
      </c>
      <c r="K931" s="299">
        <v>17</v>
      </c>
      <c r="L931" s="299">
        <v>0</v>
      </c>
      <c r="M931" s="299">
        <v>2.02</v>
      </c>
      <c r="N931" s="299">
        <v>2.02</v>
      </c>
      <c r="O931" s="299"/>
      <c r="P931" s="299" t="s">
        <v>506</v>
      </c>
      <c r="Q931" s="299">
        <v>3.3</v>
      </c>
      <c r="R931" s="299">
        <v>10.3</v>
      </c>
      <c r="S931" s="300">
        <v>78</v>
      </c>
      <c r="X931" s="309"/>
      <c r="AC931" s="309"/>
      <c r="AF931" s="309"/>
      <c r="AG931" s="309"/>
      <c r="AH931" s="309"/>
      <c r="AI931" s="309"/>
      <c r="AJ931" s="309"/>
      <c r="AK931" s="309"/>
      <c r="AL931" s="309"/>
      <c r="AM931" s="309"/>
    </row>
    <row r="932" spans="2:39" ht="15" customHeight="1">
      <c r="B932" s="456"/>
      <c r="C932" s="458"/>
      <c r="D932" s="297" t="s">
        <v>519</v>
      </c>
      <c r="E932" s="298">
        <v>0</v>
      </c>
      <c r="F932" s="299">
        <v>1</v>
      </c>
      <c r="G932" s="299">
        <v>9</v>
      </c>
      <c r="H932" s="299">
        <v>10</v>
      </c>
      <c r="I932" s="299">
        <v>19</v>
      </c>
      <c r="J932" s="299">
        <v>26</v>
      </c>
      <c r="K932" s="299">
        <v>18</v>
      </c>
      <c r="L932" s="299">
        <v>7.0000000000000007E-2</v>
      </c>
      <c r="M932" s="299">
        <v>2.0499999999999998</v>
      </c>
      <c r="N932" s="299">
        <v>2.12</v>
      </c>
      <c r="O932" s="299"/>
      <c r="P932" s="299" t="s">
        <v>498</v>
      </c>
      <c r="Q932" s="299">
        <v>3.3</v>
      </c>
      <c r="R932" s="299">
        <v>10.199999999999999</v>
      </c>
      <c r="S932" s="300">
        <v>85</v>
      </c>
      <c r="X932" s="309"/>
      <c r="AC932" s="309"/>
      <c r="AF932" s="309"/>
      <c r="AG932" s="309"/>
      <c r="AH932" s="309"/>
      <c r="AI932" s="309"/>
      <c r="AJ932" s="309"/>
      <c r="AK932" s="309"/>
      <c r="AL932" s="309"/>
      <c r="AM932" s="309"/>
    </row>
    <row r="933" spans="2:39" ht="15" customHeight="1">
      <c r="B933" s="456"/>
      <c r="C933" s="458"/>
      <c r="D933" s="297" t="s">
        <v>520</v>
      </c>
      <c r="E933" s="298">
        <v>0</v>
      </c>
      <c r="F933" s="299">
        <v>1</v>
      </c>
      <c r="G933" s="299">
        <v>9</v>
      </c>
      <c r="H933" s="299">
        <v>10</v>
      </c>
      <c r="I933" s="299">
        <v>20</v>
      </c>
      <c r="J933" s="299">
        <v>29</v>
      </c>
      <c r="K933" s="299">
        <v>16</v>
      </c>
      <c r="L933" s="299">
        <v>0.09</v>
      </c>
      <c r="M933" s="299">
        <v>2.02</v>
      </c>
      <c r="N933" s="299">
        <v>2.11</v>
      </c>
      <c r="O933" s="299"/>
      <c r="P933" s="299" t="s">
        <v>498</v>
      </c>
      <c r="Q933" s="299">
        <v>2.9</v>
      </c>
      <c r="R933" s="299">
        <v>10.3</v>
      </c>
      <c r="S933" s="300">
        <v>92</v>
      </c>
      <c r="X933" s="309"/>
      <c r="AC933" s="309"/>
      <c r="AF933" s="309"/>
      <c r="AG933" s="309"/>
      <c r="AH933" s="309"/>
      <c r="AI933" s="309"/>
      <c r="AJ933" s="309"/>
      <c r="AK933" s="309"/>
      <c r="AL933" s="309"/>
      <c r="AM933" s="309"/>
    </row>
    <row r="934" spans="2:39" ht="15" customHeight="1">
      <c r="B934" s="456"/>
      <c r="C934" s="458"/>
      <c r="D934" s="297" t="s">
        <v>521</v>
      </c>
      <c r="E934" s="298">
        <v>0</v>
      </c>
      <c r="F934" s="299">
        <v>0</v>
      </c>
      <c r="G934" s="299">
        <v>8</v>
      </c>
      <c r="H934" s="299">
        <v>8</v>
      </c>
      <c r="I934" s="299">
        <v>24</v>
      </c>
      <c r="J934" s="299">
        <v>24</v>
      </c>
      <c r="K934" s="299">
        <v>16</v>
      </c>
      <c r="L934" s="299">
        <v>0.04</v>
      </c>
      <c r="M934" s="299">
        <v>1.97</v>
      </c>
      <c r="N934" s="299">
        <v>2.0099999999999998</v>
      </c>
      <c r="O934" s="299"/>
      <c r="P934" s="299" t="s">
        <v>498</v>
      </c>
      <c r="Q934" s="299">
        <v>3.6</v>
      </c>
      <c r="R934" s="299">
        <v>10.6</v>
      </c>
      <c r="S934" s="300">
        <v>95</v>
      </c>
      <c r="X934" s="309"/>
      <c r="AC934" s="309"/>
      <c r="AF934" s="309"/>
      <c r="AG934" s="309"/>
      <c r="AH934" s="309"/>
      <c r="AI934" s="309"/>
      <c r="AJ934" s="309"/>
      <c r="AK934" s="309"/>
      <c r="AL934" s="309"/>
      <c r="AM934" s="309"/>
    </row>
    <row r="935" spans="2:39" ht="15" customHeight="1">
      <c r="B935" s="456"/>
      <c r="C935" s="458"/>
      <c r="D935" s="297" t="s">
        <v>522</v>
      </c>
      <c r="E935" s="298">
        <v>0</v>
      </c>
      <c r="F935" s="299">
        <v>1</v>
      </c>
      <c r="G935" s="299">
        <v>10</v>
      </c>
      <c r="H935" s="299">
        <v>11</v>
      </c>
      <c r="I935" s="299">
        <v>20</v>
      </c>
      <c r="J935" s="299">
        <v>17</v>
      </c>
      <c r="K935" s="299">
        <v>15</v>
      </c>
      <c r="L935" s="299">
        <v>0.03</v>
      </c>
      <c r="M935" s="299">
        <v>1.96</v>
      </c>
      <c r="N935" s="299">
        <v>1.99</v>
      </c>
      <c r="O935" s="299"/>
      <c r="P935" s="299" t="s">
        <v>506</v>
      </c>
      <c r="Q935" s="299">
        <v>2.1</v>
      </c>
      <c r="R935" s="299">
        <v>10.7</v>
      </c>
      <c r="S935" s="300">
        <v>96</v>
      </c>
      <c r="X935" s="309"/>
      <c r="AC935" s="309"/>
      <c r="AF935" s="309"/>
      <c r="AG935" s="309"/>
      <c r="AH935" s="309"/>
      <c r="AI935" s="309"/>
      <c r="AJ935" s="309"/>
      <c r="AK935" s="309"/>
      <c r="AL935" s="309"/>
      <c r="AM935" s="309"/>
    </row>
    <row r="936" spans="2:39" ht="15" customHeight="1">
      <c r="B936" s="456"/>
      <c r="C936" s="458"/>
      <c r="D936" s="297" t="s">
        <v>523</v>
      </c>
      <c r="E936" s="298">
        <v>0</v>
      </c>
      <c r="F936" s="299">
        <v>1</v>
      </c>
      <c r="G936" s="299">
        <v>10</v>
      </c>
      <c r="H936" s="299">
        <v>11</v>
      </c>
      <c r="I936" s="299">
        <v>16</v>
      </c>
      <c r="J936" s="299">
        <v>16</v>
      </c>
      <c r="K936" s="299">
        <v>10</v>
      </c>
      <c r="L936" s="299">
        <v>0.01</v>
      </c>
      <c r="M936" s="299">
        <v>1.96</v>
      </c>
      <c r="N936" s="299">
        <v>1.97</v>
      </c>
      <c r="O936" s="299"/>
      <c r="P936" s="299" t="s">
        <v>498</v>
      </c>
      <c r="Q936" s="299">
        <v>2.5</v>
      </c>
      <c r="R936" s="299">
        <v>11</v>
      </c>
      <c r="S936" s="300">
        <v>96</v>
      </c>
      <c r="X936" s="309"/>
      <c r="AC936" s="309"/>
      <c r="AF936" s="309"/>
      <c r="AG936" s="309"/>
      <c r="AH936" s="309"/>
      <c r="AI936" s="309"/>
      <c r="AJ936" s="309"/>
      <c r="AK936" s="309"/>
      <c r="AL936" s="309"/>
      <c r="AM936" s="309"/>
    </row>
    <row r="937" spans="2:39" ht="15" customHeight="1">
      <c r="B937" s="456"/>
      <c r="C937" s="458"/>
      <c r="D937" s="297" t="s">
        <v>524</v>
      </c>
      <c r="E937" s="298">
        <v>0</v>
      </c>
      <c r="F937" s="299">
        <v>0</v>
      </c>
      <c r="G937" s="299">
        <v>8</v>
      </c>
      <c r="H937" s="299">
        <v>8</v>
      </c>
      <c r="I937" s="299">
        <v>17</v>
      </c>
      <c r="J937" s="299">
        <v>11</v>
      </c>
      <c r="K937" s="299">
        <v>7</v>
      </c>
      <c r="L937" s="299">
        <v>0.04</v>
      </c>
      <c r="M937" s="299">
        <v>1.83</v>
      </c>
      <c r="N937" s="299">
        <v>1.87</v>
      </c>
      <c r="O937" s="299"/>
      <c r="P937" s="299" t="s">
        <v>498</v>
      </c>
      <c r="Q937" s="299">
        <v>2.8</v>
      </c>
      <c r="R937" s="299">
        <v>11</v>
      </c>
      <c r="S937" s="300">
        <v>96</v>
      </c>
      <c r="X937" s="309"/>
      <c r="AC937" s="309"/>
      <c r="AF937" s="309"/>
      <c r="AG937" s="309"/>
      <c r="AH937" s="309"/>
      <c r="AI937" s="309"/>
      <c r="AJ937" s="309"/>
      <c r="AK937" s="309"/>
      <c r="AL937" s="309"/>
      <c r="AM937" s="309"/>
    </row>
    <row r="938" spans="2:39" ht="15" customHeight="1">
      <c r="B938" s="456"/>
      <c r="C938" s="458"/>
      <c r="D938" s="297" t="s">
        <v>525</v>
      </c>
      <c r="E938" s="298">
        <v>0</v>
      </c>
      <c r="F938" s="299">
        <v>0</v>
      </c>
      <c r="G938" s="299">
        <v>10</v>
      </c>
      <c r="H938" s="299">
        <v>10</v>
      </c>
      <c r="I938" s="299">
        <v>13</v>
      </c>
      <c r="J938" s="299">
        <v>8</v>
      </c>
      <c r="K938" s="299">
        <v>11</v>
      </c>
      <c r="L938" s="299">
        <v>0</v>
      </c>
      <c r="M938" s="299">
        <v>1.9</v>
      </c>
      <c r="N938" s="299">
        <v>1.9</v>
      </c>
      <c r="O938" s="299"/>
      <c r="P938" s="299" t="s">
        <v>493</v>
      </c>
      <c r="Q938" s="299">
        <v>3.1</v>
      </c>
      <c r="R938" s="299">
        <v>10.9</v>
      </c>
      <c r="S938" s="300">
        <v>96</v>
      </c>
      <c r="X938" s="309"/>
      <c r="AC938" s="309"/>
      <c r="AF938" s="309"/>
      <c r="AG938" s="309"/>
      <c r="AH938" s="309"/>
      <c r="AI938" s="309"/>
      <c r="AJ938" s="309"/>
      <c r="AK938" s="309"/>
      <c r="AL938" s="309"/>
      <c r="AM938" s="309"/>
    </row>
    <row r="939" spans="2:39" ht="15" customHeight="1">
      <c r="B939" s="456"/>
      <c r="C939" s="458"/>
      <c r="D939" s="297" t="s">
        <v>526</v>
      </c>
      <c r="E939" s="298">
        <v>0</v>
      </c>
      <c r="F939" s="299">
        <v>0</v>
      </c>
      <c r="G939" s="299">
        <v>10</v>
      </c>
      <c r="H939" s="299">
        <v>10</v>
      </c>
      <c r="I939" s="299">
        <v>12</v>
      </c>
      <c r="J939" s="299">
        <v>10</v>
      </c>
      <c r="K939" s="299">
        <v>10</v>
      </c>
      <c r="L939" s="299">
        <v>7.0000000000000007E-2</v>
      </c>
      <c r="M939" s="299">
        <v>1.86</v>
      </c>
      <c r="N939" s="299">
        <v>1.93</v>
      </c>
      <c r="O939" s="299"/>
      <c r="P939" s="299" t="s">
        <v>498</v>
      </c>
      <c r="Q939" s="299">
        <v>2.5</v>
      </c>
      <c r="R939" s="299">
        <v>11.2</v>
      </c>
      <c r="S939" s="300">
        <v>96</v>
      </c>
      <c r="X939" s="309"/>
      <c r="AC939" s="309"/>
      <c r="AF939" s="309"/>
      <c r="AG939" s="309"/>
      <c r="AH939" s="309"/>
      <c r="AI939" s="309"/>
      <c r="AJ939" s="309"/>
      <c r="AK939" s="309"/>
      <c r="AL939" s="309"/>
      <c r="AM939" s="309"/>
    </row>
    <row r="940" spans="2:39" ht="15" customHeight="1">
      <c r="B940" s="456"/>
      <c r="C940" s="458"/>
      <c r="D940" s="297" t="s">
        <v>527</v>
      </c>
      <c r="E940" s="298">
        <v>0</v>
      </c>
      <c r="F940" s="299">
        <v>0</v>
      </c>
      <c r="G940" s="299">
        <v>10</v>
      </c>
      <c r="H940" s="299">
        <v>10</v>
      </c>
      <c r="I940" s="299">
        <v>14</v>
      </c>
      <c r="J940" s="299">
        <v>9</v>
      </c>
      <c r="K940" s="299">
        <v>7</v>
      </c>
      <c r="L940" s="299">
        <v>0</v>
      </c>
      <c r="M940" s="299">
        <v>1.9</v>
      </c>
      <c r="N940" s="299">
        <v>1.9</v>
      </c>
      <c r="O940" s="299"/>
      <c r="P940" s="299" t="s">
        <v>498</v>
      </c>
      <c r="Q940" s="299">
        <v>2.7</v>
      </c>
      <c r="R940" s="299">
        <v>11.3</v>
      </c>
      <c r="S940" s="300">
        <v>97</v>
      </c>
      <c r="X940" s="309"/>
      <c r="AC940" s="309"/>
      <c r="AF940" s="309"/>
      <c r="AG940" s="309"/>
      <c r="AH940" s="309"/>
      <c r="AI940" s="309"/>
      <c r="AJ940" s="309"/>
      <c r="AK940" s="309"/>
      <c r="AL940" s="309"/>
      <c r="AM940" s="309"/>
    </row>
    <row r="941" spans="2:39" ht="15" customHeight="1">
      <c r="B941" s="456"/>
      <c r="C941" s="458"/>
      <c r="D941" s="297" t="s">
        <v>528</v>
      </c>
      <c r="E941" s="298">
        <v>0</v>
      </c>
      <c r="F941" s="299">
        <v>0</v>
      </c>
      <c r="G941" s="299">
        <v>8</v>
      </c>
      <c r="H941" s="299">
        <v>8</v>
      </c>
      <c r="I941" s="299">
        <v>17</v>
      </c>
      <c r="J941" s="299">
        <v>13</v>
      </c>
      <c r="K941" s="299">
        <v>2</v>
      </c>
      <c r="L941" s="299">
        <v>0.03</v>
      </c>
      <c r="M941" s="299">
        <v>1.9</v>
      </c>
      <c r="N941" s="299">
        <v>1.93</v>
      </c>
      <c r="O941" s="299"/>
      <c r="P941" s="299" t="s">
        <v>498</v>
      </c>
      <c r="Q941" s="299">
        <v>3</v>
      </c>
      <c r="R941" s="299">
        <v>11.4</v>
      </c>
      <c r="S941" s="300">
        <v>97</v>
      </c>
      <c r="X941" s="309"/>
      <c r="AC941" s="309"/>
      <c r="AF941" s="309"/>
      <c r="AG941" s="309"/>
      <c r="AH941" s="309"/>
      <c r="AI941" s="309"/>
      <c r="AJ941" s="309"/>
      <c r="AK941" s="309"/>
      <c r="AL941" s="309"/>
      <c r="AM941" s="309"/>
    </row>
    <row r="942" spans="2:39" ht="15" customHeight="1">
      <c r="B942" s="456"/>
      <c r="C942" s="459"/>
      <c r="D942" s="297" t="s">
        <v>529</v>
      </c>
      <c r="E942" s="298">
        <v>0</v>
      </c>
      <c r="F942" s="299">
        <v>0</v>
      </c>
      <c r="G942" s="299">
        <v>7</v>
      </c>
      <c r="H942" s="299">
        <v>7</v>
      </c>
      <c r="I942" s="299">
        <v>18</v>
      </c>
      <c r="J942" s="299">
        <v>6</v>
      </c>
      <c r="K942" s="299">
        <v>1</v>
      </c>
      <c r="L942" s="299">
        <v>0.21</v>
      </c>
      <c r="M942" s="299">
        <v>1.84</v>
      </c>
      <c r="N942" s="299">
        <v>2.0499999999999998</v>
      </c>
      <c r="O942" s="299"/>
      <c r="P942" s="299" t="s">
        <v>498</v>
      </c>
      <c r="Q942" s="299">
        <v>2.2999999999999998</v>
      </c>
      <c r="R942" s="299">
        <v>11.8</v>
      </c>
      <c r="S942" s="300">
        <v>96</v>
      </c>
      <c r="X942" s="309"/>
      <c r="AC942" s="309"/>
      <c r="AF942" s="309"/>
      <c r="AG942" s="309"/>
      <c r="AH942" s="309"/>
      <c r="AI942" s="309"/>
      <c r="AJ942" s="309"/>
      <c r="AK942" s="309"/>
      <c r="AL942" s="309"/>
      <c r="AM942" s="309"/>
    </row>
    <row r="943" spans="2:39" ht="15" customHeight="1">
      <c r="B943" s="456"/>
      <c r="C943" s="457">
        <v>42672</v>
      </c>
      <c r="D943" s="297" t="s">
        <v>492</v>
      </c>
      <c r="E943" s="298">
        <v>0</v>
      </c>
      <c r="F943" s="299">
        <v>0</v>
      </c>
      <c r="G943" s="299">
        <v>7</v>
      </c>
      <c r="H943" s="299">
        <v>7</v>
      </c>
      <c r="I943" s="299">
        <v>19</v>
      </c>
      <c r="J943" s="299">
        <v>9</v>
      </c>
      <c r="K943" s="299">
        <v>5</v>
      </c>
      <c r="L943" s="299">
        <v>0.04</v>
      </c>
      <c r="M943" s="299">
        <v>1.95</v>
      </c>
      <c r="N943" s="299">
        <v>1.99</v>
      </c>
      <c r="O943" s="299"/>
      <c r="P943" s="299" t="s">
        <v>493</v>
      </c>
      <c r="Q943" s="299">
        <v>1.6</v>
      </c>
      <c r="R943" s="299">
        <v>11.7</v>
      </c>
      <c r="S943" s="300">
        <v>96</v>
      </c>
      <c r="X943" s="309"/>
      <c r="AC943" s="309"/>
      <c r="AF943" s="309"/>
      <c r="AG943" s="309"/>
      <c r="AH943" s="309"/>
      <c r="AI943" s="309"/>
      <c r="AJ943" s="309"/>
      <c r="AK943" s="309"/>
      <c r="AL943" s="309"/>
      <c r="AM943" s="309"/>
    </row>
    <row r="944" spans="2:39" ht="15" customHeight="1">
      <c r="B944" s="456"/>
      <c r="C944" s="458"/>
      <c r="D944" s="297" t="s">
        <v>495</v>
      </c>
      <c r="E944" s="298">
        <v>0</v>
      </c>
      <c r="F944" s="299">
        <v>0</v>
      </c>
      <c r="G944" s="299">
        <v>9</v>
      </c>
      <c r="H944" s="299">
        <v>9</v>
      </c>
      <c r="I944" s="299">
        <v>17</v>
      </c>
      <c r="J944" s="299">
        <v>13</v>
      </c>
      <c r="K944" s="299">
        <v>7</v>
      </c>
      <c r="L944" s="299">
        <v>0.06</v>
      </c>
      <c r="M944" s="299">
        <v>1.89</v>
      </c>
      <c r="N944" s="299">
        <v>1.95</v>
      </c>
      <c r="O944" s="299"/>
      <c r="P944" s="299" t="s">
        <v>493</v>
      </c>
      <c r="Q944" s="299">
        <v>2.5</v>
      </c>
      <c r="R944" s="299">
        <v>11.3</v>
      </c>
      <c r="S944" s="300">
        <v>94</v>
      </c>
      <c r="X944" s="309"/>
      <c r="AC944" s="309"/>
      <c r="AF944" s="309"/>
      <c r="AG944" s="309"/>
      <c r="AH944" s="309"/>
      <c r="AI944" s="309"/>
      <c r="AJ944" s="309"/>
      <c r="AK944" s="309"/>
      <c r="AL944" s="309"/>
      <c r="AM944" s="309"/>
    </row>
    <row r="945" spans="2:39" ht="15" customHeight="1">
      <c r="B945" s="456"/>
      <c r="C945" s="458"/>
      <c r="D945" s="297" t="s">
        <v>497</v>
      </c>
      <c r="E945" s="298">
        <v>0</v>
      </c>
      <c r="F945" s="299">
        <v>0</v>
      </c>
      <c r="G945" s="299">
        <v>11</v>
      </c>
      <c r="H945" s="299">
        <v>11</v>
      </c>
      <c r="I945" s="299">
        <v>15</v>
      </c>
      <c r="J945" s="299">
        <v>7</v>
      </c>
      <c r="K945" s="299">
        <v>1</v>
      </c>
      <c r="L945" s="299">
        <v>7.0000000000000007E-2</v>
      </c>
      <c r="M945" s="299">
        <v>1.81</v>
      </c>
      <c r="N945" s="299">
        <v>1.88</v>
      </c>
      <c r="O945" s="299"/>
      <c r="P945" s="299" t="s">
        <v>539</v>
      </c>
      <c r="Q945" s="299">
        <v>1.4</v>
      </c>
      <c r="R945" s="299">
        <v>10.9</v>
      </c>
      <c r="S945" s="300">
        <v>93</v>
      </c>
      <c r="X945" s="309"/>
      <c r="AC945" s="309"/>
      <c r="AF945" s="309"/>
      <c r="AG945" s="309"/>
      <c r="AH945" s="309"/>
      <c r="AI945" s="309"/>
      <c r="AJ945" s="309"/>
      <c r="AK945" s="309"/>
      <c r="AL945" s="309"/>
      <c r="AM945" s="309"/>
    </row>
    <row r="946" spans="2:39" ht="15" customHeight="1">
      <c r="B946" s="456"/>
      <c r="C946" s="458"/>
      <c r="D946" s="297" t="s">
        <v>500</v>
      </c>
      <c r="E946" s="298">
        <v>0</v>
      </c>
      <c r="F946" s="299">
        <v>0</v>
      </c>
      <c r="G946" s="299">
        <v>7</v>
      </c>
      <c r="H946" s="299">
        <v>7</v>
      </c>
      <c r="I946" s="299">
        <v>18</v>
      </c>
      <c r="J946" s="299">
        <v>13</v>
      </c>
      <c r="K946" s="299">
        <v>5</v>
      </c>
      <c r="L946" s="299">
        <v>0</v>
      </c>
      <c r="M946" s="299">
        <v>1.9</v>
      </c>
      <c r="N946" s="299">
        <v>1.9</v>
      </c>
      <c r="O946" s="299"/>
      <c r="P946" s="299" t="s">
        <v>506</v>
      </c>
      <c r="Q946" s="299">
        <v>1.1000000000000001</v>
      </c>
      <c r="R946" s="299">
        <v>10</v>
      </c>
      <c r="S946" s="300">
        <v>92</v>
      </c>
      <c r="X946" s="309"/>
      <c r="AC946" s="309"/>
      <c r="AF946" s="309"/>
      <c r="AG946" s="309"/>
      <c r="AH946" s="309"/>
      <c r="AI946" s="309"/>
      <c r="AJ946" s="309"/>
      <c r="AK946" s="309"/>
      <c r="AL946" s="309"/>
      <c r="AM946" s="309"/>
    </row>
    <row r="947" spans="2:39" ht="15" customHeight="1">
      <c r="B947" s="456"/>
      <c r="C947" s="458"/>
      <c r="D947" s="297" t="s">
        <v>503</v>
      </c>
      <c r="E947" s="298">
        <v>0</v>
      </c>
      <c r="F947" s="299">
        <v>0</v>
      </c>
      <c r="G947" s="299">
        <v>7</v>
      </c>
      <c r="H947" s="299">
        <v>7</v>
      </c>
      <c r="I947" s="299">
        <v>14</v>
      </c>
      <c r="J947" s="299">
        <v>8</v>
      </c>
      <c r="K947" s="299">
        <v>4</v>
      </c>
      <c r="L947" s="299">
        <v>0.02</v>
      </c>
      <c r="M947" s="299">
        <v>1.95</v>
      </c>
      <c r="N947" s="299">
        <v>1.97</v>
      </c>
      <c r="O947" s="299"/>
      <c r="P947" s="299" t="s">
        <v>506</v>
      </c>
      <c r="Q947" s="299">
        <v>1.3</v>
      </c>
      <c r="R947" s="299">
        <v>10.4</v>
      </c>
      <c r="S947" s="300">
        <v>93</v>
      </c>
      <c r="X947" s="309"/>
      <c r="AC947" s="309"/>
      <c r="AF947" s="309"/>
      <c r="AG947" s="309"/>
      <c r="AH947" s="309"/>
      <c r="AI947" s="309"/>
      <c r="AJ947" s="309"/>
      <c r="AK947" s="309"/>
      <c r="AL947" s="309"/>
      <c r="AM947" s="309"/>
    </row>
    <row r="948" spans="2:39" ht="15" customHeight="1">
      <c r="B948" s="456"/>
      <c r="C948" s="458"/>
      <c r="D948" s="297" t="s">
        <v>505</v>
      </c>
      <c r="E948" s="298">
        <v>0</v>
      </c>
      <c r="F948" s="299">
        <v>0</v>
      </c>
      <c r="G948" s="299">
        <v>9</v>
      </c>
      <c r="H948" s="299">
        <v>9</v>
      </c>
      <c r="I948" s="299">
        <v>10</v>
      </c>
      <c r="J948" s="299">
        <v>11</v>
      </c>
      <c r="K948" s="299">
        <v>8</v>
      </c>
      <c r="L948" s="299">
        <v>0.02</v>
      </c>
      <c r="M948" s="299">
        <v>1.94</v>
      </c>
      <c r="N948" s="299">
        <v>1.96</v>
      </c>
      <c r="O948" s="299"/>
      <c r="P948" s="299" t="s">
        <v>515</v>
      </c>
      <c r="Q948" s="299">
        <v>1.7</v>
      </c>
      <c r="R948" s="299">
        <v>10.3</v>
      </c>
      <c r="S948" s="300">
        <v>96</v>
      </c>
      <c r="X948" s="309"/>
      <c r="AC948" s="309"/>
      <c r="AF948" s="309"/>
      <c r="AG948" s="309"/>
      <c r="AH948" s="309"/>
      <c r="AI948" s="309"/>
      <c r="AJ948" s="309"/>
      <c r="AK948" s="309"/>
      <c r="AL948" s="309"/>
      <c r="AM948" s="309"/>
    </row>
    <row r="949" spans="2:39" ht="15" customHeight="1">
      <c r="B949" s="456"/>
      <c r="C949" s="458"/>
      <c r="D949" s="297" t="s">
        <v>508</v>
      </c>
      <c r="E949" s="298">
        <v>0</v>
      </c>
      <c r="F949" s="299">
        <v>1</v>
      </c>
      <c r="G949" s="299">
        <v>12</v>
      </c>
      <c r="H949" s="299">
        <v>13</v>
      </c>
      <c r="I949" s="299">
        <v>8</v>
      </c>
      <c r="J949" s="299">
        <v>12</v>
      </c>
      <c r="K949" s="299">
        <v>4</v>
      </c>
      <c r="L949" s="299">
        <v>0.08</v>
      </c>
      <c r="M949" s="299">
        <v>1.89</v>
      </c>
      <c r="N949" s="299">
        <v>1.97</v>
      </c>
      <c r="O949" s="299"/>
      <c r="P949" s="299" t="s">
        <v>518</v>
      </c>
      <c r="Q949" s="299">
        <v>0.5</v>
      </c>
      <c r="R949" s="299">
        <v>11.2</v>
      </c>
      <c r="S949" s="300">
        <v>96</v>
      </c>
      <c r="X949" s="309"/>
      <c r="AC949" s="309"/>
      <c r="AF949" s="309"/>
      <c r="AG949" s="309"/>
      <c r="AH949" s="309"/>
      <c r="AI949" s="309"/>
      <c r="AJ949" s="309"/>
      <c r="AK949" s="309"/>
      <c r="AL949" s="309"/>
      <c r="AM949" s="309"/>
    </row>
    <row r="950" spans="2:39" ht="15" customHeight="1">
      <c r="B950" s="456"/>
      <c r="C950" s="458"/>
      <c r="D950" s="297" t="s">
        <v>510</v>
      </c>
      <c r="E950" s="298">
        <v>0</v>
      </c>
      <c r="F950" s="299">
        <v>5</v>
      </c>
      <c r="G950" s="299">
        <v>14</v>
      </c>
      <c r="H950" s="299">
        <v>19</v>
      </c>
      <c r="I950" s="299">
        <v>9</v>
      </c>
      <c r="J950" s="299">
        <v>15</v>
      </c>
      <c r="K950" s="299">
        <v>10</v>
      </c>
      <c r="L950" s="299">
        <v>0</v>
      </c>
      <c r="M950" s="299">
        <v>1.84</v>
      </c>
      <c r="N950" s="299">
        <v>1.84</v>
      </c>
      <c r="O950" s="299"/>
      <c r="P950" s="299" t="s">
        <v>538</v>
      </c>
      <c r="Q950" s="299">
        <v>0.6</v>
      </c>
      <c r="R950" s="299">
        <v>13.6</v>
      </c>
      <c r="S950" s="300">
        <v>88</v>
      </c>
      <c r="X950" s="309"/>
      <c r="AC950" s="309"/>
      <c r="AF950" s="309"/>
      <c r="AG950" s="309"/>
      <c r="AH950" s="309"/>
      <c r="AI950" s="309"/>
      <c r="AJ950" s="309"/>
      <c r="AK950" s="309"/>
      <c r="AL950" s="309"/>
      <c r="AM950" s="309"/>
    </row>
    <row r="951" spans="2:39" ht="15" customHeight="1">
      <c r="B951" s="456"/>
      <c r="C951" s="458"/>
      <c r="D951" s="297" t="s">
        <v>511</v>
      </c>
      <c r="E951" s="298">
        <v>0</v>
      </c>
      <c r="F951" s="299">
        <v>3</v>
      </c>
      <c r="G951" s="299">
        <v>10</v>
      </c>
      <c r="H951" s="299">
        <v>13</v>
      </c>
      <c r="I951" s="299">
        <v>17</v>
      </c>
      <c r="J951" s="299">
        <v>12</v>
      </c>
      <c r="K951" s="299">
        <v>9</v>
      </c>
      <c r="L951" s="299">
        <v>7.0000000000000007E-2</v>
      </c>
      <c r="M951" s="299">
        <v>1.97</v>
      </c>
      <c r="N951" s="299">
        <v>2.04</v>
      </c>
      <c r="O951" s="299"/>
      <c r="P951" s="299" t="s">
        <v>518</v>
      </c>
      <c r="Q951" s="299">
        <v>1.8</v>
      </c>
      <c r="R951" s="299">
        <v>16</v>
      </c>
      <c r="S951" s="300">
        <v>76</v>
      </c>
      <c r="X951" s="309"/>
      <c r="AC951" s="309"/>
      <c r="AF951" s="309"/>
      <c r="AG951" s="309"/>
      <c r="AH951" s="309"/>
      <c r="AI951" s="309"/>
      <c r="AJ951" s="309"/>
      <c r="AK951" s="309"/>
      <c r="AL951" s="309"/>
      <c r="AM951" s="309"/>
    </row>
    <row r="952" spans="2:39" ht="15" customHeight="1" thickBot="1">
      <c r="B952" s="456"/>
      <c r="C952" s="458"/>
      <c r="D952" s="310" t="s">
        <v>512</v>
      </c>
      <c r="E952" s="311">
        <v>0</v>
      </c>
      <c r="F952" s="304">
        <v>1</v>
      </c>
      <c r="G952" s="304">
        <v>8</v>
      </c>
      <c r="H952" s="304">
        <v>9</v>
      </c>
      <c r="I952" s="304">
        <v>26</v>
      </c>
      <c r="J952" s="304">
        <v>17</v>
      </c>
      <c r="K952" s="304">
        <v>11</v>
      </c>
      <c r="L952" s="304">
        <v>0.04</v>
      </c>
      <c r="M952" s="304">
        <v>1.93</v>
      </c>
      <c r="N952" s="304">
        <v>1.97</v>
      </c>
      <c r="O952" s="304"/>
      <c r="P952" s="304" t="s">
        <v>518</v>
      </c>
      <c r="Q952" s="304">
        <v>2.5</v>
      </c>
      <c r="R952" s="304">
        <v>17.899999999999999</v>
      </c>
      <c r="S952" s="305">
        <v>69</v>
      </c>
      <c r="X952" s="309"/>
      <c r="AC952" s="309"/>
      <c r="AF952" s="309"/>
      <c r="AG952" s="309"/>
      <c r="AH952" s="309"/>
      <c r="AI952" s="309"/>
      <c r="AJ952" s="309"/>
      <c r="AK952" s="309"/>
      <c r="AL952" s="309"/>
      <c r="AM952" s="309"/>
    </row>
    <row r="953" spans="2:39" ht="15" customHeight="1">
      <c r="B953" s="456" t="s">
        <v>537</v>
      </c>
      <c r="C953" s="458"/>
      <c r="D953" s="293" t="s">
        <v>514</v>
      </c>
      <c r="E953" s="294">
        <v>0</v>
      </c>
      <c r="F953" s="295">
        <v>1</v>
      </c>
      <c r="G953" s="295">
        <v>9</v>
      </c>
      <c r="H953" s="295">
        <v>10</v>
      </c>
      <c r="I953" s="295">
        <v>31</v>
      </c>
      <c r="J953" s="295">
        <v>17</v>
      </c>
      <c r="K953" s="295">
        <v>9</v>
      </c>
      <c r="L953" s="295">
        <v>0.03</v>
      </c>
      <c r="M953" s="295">
        <v>1.87</v>
      </c>
      <c r="N953" s="295">
        <v>1.9</v>
      </c>
      <c r="O953" s="295"/>
      <c r="P953" s="295" t="s">
        <v>538</v>
      </c>
      <c r="Q953" s="295">
        <v>2</v>
      </c>
      <c r="R953" s="295">
        <v>19.7</v>
      </c>
      <c r="S953" s="296">
        <v>55</v>
      </c>
      <c r="X953" s="309"/>
      <c r="AC953" s="309"/>
      <c r="AF953" s="309"/>
      <c r="AG953" s="309"/>
      <c r="AH953" s="309"/>
      <c r="AI953" s="309"/>
      <c r="AJ953" s="309"/>
      <c r="AK953" s="309"/>
      <c r="AL953" s="309"/>
      <c r="AM953" s="309"/>
    </row>
    <row r="954" spans="2:39" ht="15" customHeight="1">
      <c r="B954" s="456"/>
      <c r="C954" s="458"/>
      <c r="D954" s="297" t="s">
        <v>516</v>
      </c>
      <c r="E954" s="298">
        <v>0</v>
      </c>
      <c r="F954" s="299">
        <v>1</v>
      </c>
      <c r="G954" s="299">
        <v>8</v>
      </c>
      <c r="H954" s="299">
        <v>9</v>
      </c>
      <c r="I954" s="299">
        <v>37</v>
      </c>
      <c r="J954" s="299">
        <v>6</v>
      </c>
      <c r="K954" s="299">
        <v>3</v>
      </c>
      <c r="L954" s="299">
        <v>0.05</v>
      </c>
      <c r="M954" s="299">
        <v>1.71</v>
      </c>
      <c r="N954" s="299">
        <v>1.76</v>
      </c>
      <c r="O954" s="299"/>
      <c r="P954" s="299" t="s">
        <v>498</v>
      </c>
      <c r="Q954" s="299">
        <v>6</v>
      </c>
      <c r="R954" s="299">
        <v>19.8</v>
      </c>
      <c r="S954" s="300">
        <v>51</v>
      </c>
      <c r="X954" s="309"/>
      <c r="AC954" s="309"/>
      <c r="AF954" s="309"/>
      <c r="AG954" s="309"/>
      <c r="AH954" s="309"/>
      <c r="AI954" s="309"/>
      <c r="AJ954" s="309"/>
      <c r="AK954" s="309"/>
      <c r="AL954" s="309"/>
      <c r="AM954" s="309"/>
    </row>
    <row r="955" spans="2:39" ht="15" customHeight="1">
      <c r="B955" s="456"/>
      <c r="C955" s="458"/>
      <c r="D955" s="297" t="s">
        <v>517</v>
      </c>
      <c r="E955" s="298">
        <v>0</v>
      </c>
      <c r="F955" s="299">
        <v>1</v>
      </c>
      <c r="G955" s="299">
        <v>5</v>
      </c>
      <c r="H955" s="299">
        <v>6</v>
      </c>
      <c r="I955" s="299">
        <v>39</v>
      </c>
      <c r="J955" s="299">
        <v>8</v>
      </c>
      <c r="K955" s="299">
        <v>-1</v>
      </c>
      <c r="L955" s="299">
        <v>0.02</v>
      </c>
      <c r="M955" s="299">
        <v>1.86</v>
      </c>
      <c r="N955" s="299">
        <v>1.88</v>
      </c>
      <c r="O955" s="299"/>
      <c r="P955" s="299" t="s">
        <v>506</v>
      </c>
      <c r="Q955" s="299">
        <v>5.3</v>
      </c>
      <c r="R955" s="299">
        <v>19.7</v>
      </c>
      <c r="S955" s="300">
        <v>43</v>
      </c>
      <c r="X955" s="309"/>
      <c r="AC955" s="309"/>
      <c r="AF955" s="309"/>
      <c r="AG955" s="309"/>
      <c r="AH955" s="309"/>
      <c r="AI955" s="309"/>
      <c r="AJ955" s="309"/>
      <c r="AK955" s="309"/>
      <c r="AL955" s="309"/>
      <c r="AM955" s="309"/>
    </row>
    <row r="956" spans="2:39" ht="15" customHeight="1">
      <c r="B956" s="456"/>
      <c r="C956" s="458"/>
      <c r="D956" s="297" t="s">
        <v>519</v>
      </c>
      <c r="E956" s="298">
        <v>0</v>
      </c>
      <c r="F956" s="299">
        <v>0</v>
      </c>
      <c r="G956" s="299">
        <v>4</v>
      </c>
      <c r="H956" s="299">
        <v>4</v>
      </c>
      <c r="I956" s="299">
        <v>40</v>
      </c>
      <c r="J956" s="299">
        <v>5</v>
      </c>
      <c r="K956" s="299">
        <v>-3</v>
      </c>
      <c r="L956" s="299">
        <v>0.04</v>
      </c>
      <c r="M956" s="299">
        <v>1.83</v>
      </c>
      <c r="N956" s="299">
        <v>1.87</v>
      </c>
      <c r="O956" s="299"/>
      <c r="P956" s="299" t="s">
        <v>498</v>
      </c>
      <c r="Q956" s="299">
        <v>5</v>
      </c>
      <c r="R956" s="299">
        <v>17.399999999999999</v>
      </c>
      <c r="S956" s="300">
        <v>43</v>
      </c>
      <c r="X956" s="309"/>
      <c r="AC956" s="309"/>
      <c r="AF956" s="309"/>
      <c r="AG956" s="309"/>
      <c r="AH956" s="309"/>
      <c r="AI956" s="309"/>
      <c r="AJ956" s="309"/>
      <c r="AK956" s="309"/>
      <c r="AL956" s="309"/>
      <c r="AM956" s="309"/>
    </row>
    <row r="957" spans="2:39" ht="15" customHeight="1">
      <c r="B957" s="456"/>
      <c r="C957" s="458"/>
      <c r="D957" s="297" t="s">
        <v>520</v>
      </c>
      <c r="E957" s="298">
        <v>0</v>
      </c>
      <c r="F957" s="299">
        <v>0</v>
      </c>
      <c r="G957" s="299">
        <v>3</v>
      </c>
      <c r="H957" s="299">
        <v>3</v>
      </c>
      <c r="I957" s="299">
        <v>38</v>
      </c>
      <c r="J957" s="299">
        <v>6</v>
      </c>
      <c r="K957" s="299">
        <v>-3</v>
      </c>
      <c r="L957" s="299">
        <v>0.02</v>
      </c>
      <c r="M957" s="299">
        <v>1.79</v>
      </c>
      <c r="N957" s="299">
        <v>1.81</v>
      </c>
      <c r="O957" s="299"/>
      <c r="P957" s="299" t="s">
        <v>506</v>
      </c>
      <c r="Q957" s="299">
        <v>4.5</v>
      </c>
      <c r="R957" s="299">
        <v>16.7</v>
      </c>
      <c r="S957" s="300">
        <v>41</v>
      </c>
      <c r="X957" s="309"/>
      <c r="AC957" s="309"/>
      <c r="AF957" s="309"/>
      <c r="AG957" s="309"/>
      <c r="AH957" s="309"/>
      <c r="AI957" s="309"/>
      <c r="AJ957" s="309"/>
      <c r="AK957" s="309"/>
      <c r="AL957" s="309"/>
      <c r="AM957" s="309"/>
    </row>
    <row r="958" spans="2:39" ht="15" customHeight="1">
      <c r="B958" s="456"/>
      <c r="C958" s="458"/>
      <c r="D958" s="297" t="s">
        <v>521</v>
      </c>
      <c r="E958" s="298">
        <v>0</v>
      </c>
      <c r="F958" s="299">
        <v>0</v>
      </c>
      <c r="G958" s="299">
        <v>3</v>
      </c>
      <c r="H958" s="299">
        <v>3</v>
      </c>
      <c r="I958" s="299">
        <v>39</v>
      </c>
      <c r="J958" s="299">
        <v>6</v>
      </c>
      <c r="K958" s="299">
        <v>6</v>
      </c>
      <c r="L958" s="299">
        <v>0</v>
      </c>
      <c r="M958" s="299">
        <v>1.8</v>
      </c>
      <c r="N958" s="299">
        <v>1.8</v>
      </c>
      <c r="O958" s="299"/>
      <c r="P958" s="299" t="s">
        <v>506</v>
      </c>
      <c r="Q958" s="299">
        <v>4.2</v>
      </c>
      <c r="R958" s="299">
        <v>15.3</v>
      </c>
      <c r="S958" s="300">
        <v>44</v>
      </c>
      <c r="X958" s="309"/>
      <c r="AC958" s="309"/>
      <c r="AF958" s="309"/>
      <c r="AG958" s="309"/>
      <c r="AH958" s="309"/>
      <c r="AI958" s="309"/>
      <c r="AJ958" s="309"/>
      <c r="AK958" s="309"/>
      <c r="AL958" s="309"/>
      <c r="AM958" s="309"/>
    </row>
    <row r="959" spans="2:39" ht="15" customHeight="1">
      <c r="B959" s="456"/>
      <c r="C959" s="458"/>
      <c r="D959" s="297" t="s">
        <v>522</v>
      </c>
      <c r="E959" s="298">
        <v>0</v>
      </c>
      <c r="F959" s="299">
        <v>0</v>
      </c>
      <c r="G959" s="299">
        <v>3</v>
      </c>
      <c r="H959" s="299">
        <v>3</v>
      </c>
      <c r="I959" s="299">
        <v>36</v>
      </c>
      <c r="J959" s="299">
        <v>8</v>
      </c>
      <c r="K959" s="299">
        <v>7</v>
      </c>
      <c r="L959" s="299">
        <v>0.01</v>
      </c>
      <c r="M959" s="299">
        <v>1.88</v>
      </c>
      <c r="N959" s="299">
        <v>1.89</v>
      </c>
      <c r="O959" s="299"/>
      <c r="P959" s="299" t="s">
        <v>506</v>
      </c>
      <c r="Q959" s="299">
        <v>5.0999999999999996</v>
      </c>
      <c r="R959" s="299">
        <v>13.2</v>
      </c>
      <c r="S959" s="300">
        <v>51</v>
      </c>
      <c r="X959" s="309"/>
      <c r="AC959" s="309"/>
      <c r="AF959" s="309"/>
      <c r="AG959" s="309"/>
      <c r="AH959" s="309"/>
      <c r="AI959" s="309"/>
      <c r="AJ959" s="309"/>
      <c r="AK959" s="309"/>
      <c r="AL959" s="309"/>
      <c r="AM959" s="309"/>
    </row>
    <row r="960" spans="2:39" ht="15" customHeight="1">
      <c r="B960" s="456"/>
      <c r="C960" s="458"/>
      <c r="D960" s="297" t="s">
        <v>523</v>
      </c>
      <c r="E960" s="298">
        <v>0</v>
      </c>
      <c r="F960" s="299">
        <v>0</v>
      </c>
      <c r="G960" s="299">
        <v>3</v>
      </c>
      <c r="H960" s="299">
        <v>3</v>
      </c>
      <c r="I960" s="299">
        <v>35</v>
      </c>
      <c r="J960" s="299">
        <v>11</v>
      </c>
      <c r="K960" s="299">
        <v>7</v>
      </c>
      <c r="L960" s="299">
        <v>0</v>
      </c>
      <c r="M960" s="299">
        <v>1.87</v>
      </c>
      <c r="N960" s="299">
        <v>1.87</v>
      </c>
      <c r="O960" s="299"/>
      <c r="P960" s="299" t="s">
        <v>506</v>
      </c>
      <c r="Q960" s="299">
        <v>4.5</v>
      </c>
      <c r="R960" s="299">
        <v>12.3</v>
      </c>
      <c r="S960" s="300">
        <v>54</v>
      </c>
      <c r="X960" s="309"/>
      <c r="AC960" s="309"/>
      <c r="AF960" s="309"/>
      <c r="AG960" s="309"/>
      <c r="AH960" s="309"/>
      <c r="AI960" s="309"/>
      <c r="AJ960" s="309"/>
      <c r="AK960" s="309"/>
      <c r="AL960" s="309"/>
      <c r="AM960" s="309"/>
    </row>
    <row r="961" spans="2:39" ht="15" customHeight="1">
      <c r="B961" s="456"/>
      <c r="C961" s="458"/>
      <c r="D961" s="297" t="s">
        <v>524</v>
      </c>
      <c r="E961" s="298">
        <v>0</v>
      </c>
      <c r="F961" s="299">
        <v>0</v>
      </c>
      <c r="G961" s="299">
        <v>2</v>
      </c>
      <c r="H961" s="299">
        <v>2</v>
      </c>
      <c r="I961" s="299">
        <v>36</v>
      </c>
      <c r="J961" s="299">
        <v>17</v>
      </c>
      <c r="K961" s="299">
        <v>7</v>
      </c>
      <c r="L961" s="299">
        <v>0</v>
      </c>
      <c r="M961" s="299">
        <v>1.87</v>
      </c>
      <c r="N961" s="299">
        <v>1.87</v>
      </c>
      <c r="O961" s="299"/>
      <c r="P961" s="299" t="s">
        <v>506</v>
      </c>
      <c r="Q961" s="299">
        <v>4.9000000000000004</v>
      </c>
      <c r="R961" s="299">
        <v>11.8</v>
      </c>
      <c r="S961" s="300">
        <v>54</v>
      </c>
      <c r="X961" s="309"/>
      <c r="AC961" s="309"/>
      <c r="AF961" s="309"/>
      <c r="AG961" s="309"/>
      <c r="AH961" s="309"/>
      <c r="AI961" s="309"/>
      <c r="AJ961" s="309"/>
      <c r="AK961" s="309"/>
      <c r="AL961" s="309"/>
      <c r="AM961" s="309"/>
    </row>
    <row r="962" spans="2:39" ht="15" customHeight="1">
      <c r="B962" s="456"/>
      <c r="C962" s="458"/>
      <c r="D962" s="297" t="s">
        <v>525</v>
      </c>
      <c r="E962" s="298">
        <v>0</v>
      </c>
      <c r="F962" s="299">
        <v>0</v>
      </c>
      <c r="G962" s="299">
        <v>2</v>
      </c>
      <c r="H962" s="299">
        <v>2</v>
      </c>
      <c r="I962" s="299">
        <v>36</v>
      </c>
      <c r="J962" s="299">
        <v>15</v>
      </c>
      <c r="K962" s="299">
        <v>14</v>
      </c>
      <c r="L962" s="299">
        <v>0</v>
      </c>
      <c r="M962" s="299">
        <v>1.9</v>
      </c>
      <c r="N962" s="299">
        <v>1.9</v>
      </c>
      <c r="O962" s="299"/>
      <c r="P962" s="299" t="s">
        <v>506</v>
      </c>
      <c r="Q962" s="299">
        <v>4.4000000000000004</v>
      </c>
      <c r="R962" s="299">
        <v>11.4</v>
      </c>
      <c r="S962" s="300">
        <v>53</v>
      </c>
      <c r="X962" s="309"/>
      <c r="AC962" s="309"/>
      <c r="AF962" s="309"/>
      <c r="AG962" s="309"/>
      <c r="AH962" s="309"/>
      <c r="AI962" s="309"/>
      <c r="AJ962" s="309"/>
      <c r="AK962" s="309"/>
      <c r="AL962" s="309"/>
      <c r="AM962" s="309"/>
    </row>
    <row r="963" spans="2:39" ht="15" customHeight="1">
      <c r="B963" s="456"/>
      <c r="C963" s="458"/>
      <c r="D963" s="297" t="s">
        <v>526</v>
      </c>
      <c r="E963" s="298">
        <v>0</v>
      </c>
      <c r="F963" s="299">
        <v>0</v>
      </c>
      <c r="G963" s="299">
        <v>1</v>
      </c>
      <c r="H963" s="299">
        <v>1</v>
      </c>
      <c r="I963" s="299">
        <v>36</v>
      </c>
      <c r="J963" s="299">
        <v>18</v>
      </c>
      <c r="K963" s="299">
        <v>12</v>
      </c>
      <c r="L963" s="299">
        <v>0.01</v>
      </c>
      <c r="M963" s="299">
        <v>1.93</v>
      </c>
      <c r="N963" s="299">
        <v>1.94</v>
      </c>
      <c r="O963" s="299"/>
      <c r="P963" s="299" t="s">
        <v>506</v>
      </c>
      <c r="Q963" s="299">
        <v>4.2</v>
      </c>
      <c r="R963" s="299">
        <v>10.9</v>
      </c>
      <c r="S963" s="300">
        <v>55</v>
      </c>
      <c r="X963" s="309"/>
      <c r="AC963" s="309"/>
      <c r="AF963" s="309"/>
      <c r="AG963" s="309"/>
      <c r="AH963" s="309"/>
      <c r="AI963" s="309"/>
      <c r="AJ963" s="309"/>
      <c r="AK963" s="309"/>
      <c r="AL963" s="309"/>
      <c r="AM963" s="309"/>
    </row>
    <row r="964" spans="2:39" ht="15" customHeight="1">
      <c r="B964" s="456"/>
      <c r="C964" s="458"/>
      <c r="D964" s="297" t="s">
        <v>527</v>
      </c>
      <c r="E964" s="298">
        <v>0</v>
      </c>
      <c r="F964" s="299">
        <v>0</v>
      </c>
      <c r="G964" s="299">
        <v>1</v>
      </c>
      <c r="H964" s="299">
        <v>1</v>
      </c>
      <c r="I964" s="299">
        <v>36</v>
      </c>
      <c r="J964" s="299">
        <v>19</v>
      </c>
      <c r="K964" s="299">
        <v>10</v>
      </c>
      <c r="L964" s="299">
        <v>0</v>
      </c>
      <c r="M964" s="299">
        <v>1.93</v>
      </c>
      <c r="N964" s="299">
        <v>1.93</v>
      </c>
      <c r="O964" s="299"/>
      <c r="P964" s="299" t="s">
        <v>506</v>
      </c>
      <c r="Q964" s="299">
        <v>2.4</v>
      </c>
      <c r="R964" s="299">
        <v>10.7</v>
      </c>
      <c r="S964" s="300">
        <v>53</v>
      </c>
      <c r="X964" s="309"/>
      <c r="AC964" s="309"/>
      <c r="AF964" s="309"/>
      <c r="AG964" s="309"/>
      <c r="AH964" s="309"/>
      <c r="AI964" s="309"/>
      <c r="AJ964" s="309"/>
      <c r="AK964" s="309"/>
      <c r="AL964" s="309"/>
      <c r="AM964" s="309"/>
    </row>
    <row r="965" spans="2:39" ht="15" customHeight="1">
      <c r="B965" s="456"/>
      <c r="C965" s="458"/>
      <c r="D965" s="297" t="s">
        <v>528</v>
      </c>
      <c r="E965" s="298">
        <v>0</v>
      </c>
      <c r="F965" s="299">
        <v>0</v>
      </c>
      <c r="G965" s="299">
        <v>1</v>
      </c>
      <c r="H965" s="299">
        <v>1</v>
      </c>
      <c r="I965" s="299">
        <v>33</v>
      </c>
      <c r="J965" s="299">
        <v>17</v>
      </c>
      <c r="K965" s="299">
        <v>10</v>
      </c>
      <c r="L965" s="299">
        <v>0.1</v>
      </c>
      <c r="M965" s="299">
        <v>1.86</v>
      </c>
      <c r="N965" s="299">
        <v>1.96</v>
      </c>
      <c r="O965" s="299"/>
      <c r="P965" s="299" t="s">
        <v>531</v>
      </c>
      <c r="Q965" s="299">
        <v>1.4</v>
      </c>
      <c r="R965" s="299">
        <v>10.1</v>
      </c>
      <c r="S965" s="300">
        <v>55</v>
      </c>
      <c r="X965" s="309"/>
      <c r="AC965" s="309"/>
      <c r="AF965" s="309"/>
      <c r="AG965" s="309"/>
      <c r="AH965" s="309"/>
      <c r="AI965" s="309"/>
      <c r="AJ965" s="309"/>
      <c r="AK965" s="309"/>
      <c r="AL965" s="309"/>
      <c r="AM965" s="309"/>
    </row>
    <row r="966" spans="2:39" ht="15" customHeight="1">
      <c r="B966" s="456"/>
      <c r="C966" s="459"/>
      <c r="D966" s="297" t="s">
        <v>529</v>
      </c>
      <c r="E966" s="298">
        <v>0</v>
      </c>
      <c r="F966" s="299">
        <v>0</v>
      </c>
      <c r="G966" s="299">
        <v>1</v>
      </c>
      <c r="H966" s="299">
        <v>1</v>
      </c>
      <c r="I966" s="299">
        <v>33</v>
      </c>
      <c r="J966" s="299">
        <v>13</v>
      </c>
      <c r="K966" s="299">
        <v>11</v>
      </c>
      <c r="L966" s="299">
        <v>0</v>
      </c>
      <c r="M966" s="299">
        <v>1.91</v>
      </c>
      <c r="N966" s="299">
        <v>1.91</v>
      </c>
      <c r="O966" s="299"/>
      <c r="P966" s="299" t="s">
        <v>534</v>
      </c>
      <c r="Q966" s="299">
        <v>1.1000000000000001</v>
      </c>
      <c r="R966" s="299">
        <v>9.8000000000000007</v>
      </c>
      <c r="S966" s="300">
        <v>56</v>
      </c>
      <c r="X966" s="309"/>
      <c r="AC966" s="309"/>
      <c r="AF966" s="309"/>
      <c r="AG966" s="309"/>
      <c r="AH966" s="309"/>
      <c r="AI966" s="309"/>
      <c r="AJ966" s="309"/>
      <c r="AK966" s="309"/>
      <c r="AL966" s="309"/>
      <c r="AM966" s="309"/>
    </row>
    <row r="967" spans="2:39" ht="15" customHeight="1">
      <c r="B967" s="456"/>
      <c r="C967" s="457">
        <v>42673</v>
      </c>
      <c r="D967" s="297" t="s">
        <v>492</v>
      </c>
      <c r="E967" s="298">
        <v>0</v>
      </c>
      <c r="F967" s="299">
        <v>0</v>
      </c>
      <c r="G967" s="299">
        <v>1</v>
      </c>
      <c r="H967" s="299">
        <v>1</v>
      </c>
      <c r="I967" s="299">
        <v>33</v>
      </c>
      <c r="J967" s="299">
        <v>21</v>
      </c>
      <c r="K967" s="299">
        <v>10</v>
      </c>
      <c r="L967" s="299">
        <v>0.37</v>
      </c>
      <c r="M967" s="299">
        <v>1.81</v>
      </c>
      <c r="N967" s="299">
        <v>2.1800000000000002</v>
      </c>
      <c r="O967" s="299"/>
      <c r="P967" s="299" t="s">
        <v>506</v>
      </c>
      <c r="Q967" s="299">
        <v>1.1000000000000001</v>
      </c>
      <c r="R967" s="299">
        <v>9.6999999999999993</v>
      </c>
      <c r="S967" s="300">
        <v>65</v>
      </c>
      <c r="X967" s="309"/>
      <c r="AC967" s="309"/>
      <c r="AF967" s="309"/>
      <c r="AG967" s="309"/>
      <c r="AH967" s="309"/>
      <c r="AI967" s="309"/>
      <c r="AJ967" s="309"/>
      <c r="AK967" s="309"/>
      <c r="AL967" s="309"/>
      <c r="AM967" s="309"/>
    </row>
    <row r="968" spans="2:39" ht="15" customHeight="1">
      <c r="B968" s="456"/>
      <c r="C968" s="458"/>
      <c r="D968" s="297" t="s">
        <v>495</v>
      </c>
      <c r="E968" s="298">
        <v>0</v>
      </c>
      <c r="F968" s="299">
        <v>0</v>
      </c>
      <c r="G968" s="299">
        <v>1</v>
      </c>
      <c r="H968" s="299">
        <v>1</v>
      </c>
      <c r="I968" s="299">
        <v>32</v>
      </c>
      <c r="J968" s="299">
        <v>12</v>
      </c>
      <c r="K968" s="299">
        <v>13</v>
      </c>
      <c r="L968" s="299">
        <v>0</v>
      </c>
      <c r="M968" s="299">
        <v>1.85</v>
      </c>
      <c r="N968" s="299">
        <v>1.85</v>
      </c>
      <c r="O968" s="299"/>
      <c r="P968" s="299" t="s">
        <v>506</v>
      </c>
      <c r="Q968" s="299">
        <v>2.2999999999999998</v>
      </c>
      <c r="R968" s="299">
        <v>9.5</v>
      </c>
      <c r="S968" s="300">
        <v>61</v>
      </c>
      <c r="X968" s="309"/>
      <c r="AC968" s="309"/>
      <c r="AF968" s="309"/>
      <c r="AG968" s="309"/>
      <c r="AH968" s="309"/>
      <c r="AI968" s="309"/>
      <c r="AJ968" s="309"/>
      <c r="AK968" s="309"/>
      <c r="AL968" s="309"/>
      <c r="AM968" s="309"/>
    </row>
    <row r="969" spans="2:39" ht="15" customHeight="1">
      <c r="B969" s="456"/>
      <c r="C969" s="458"/>
      <c r="D969" s="297" t="s">
        <v>497</v>
      </c>
      <c r="E969" s="298">
        <v>0</v>
      </c>
      <c r="F969" s="299">
        <v>0</v>
      </c>
      <c r="G969" s="299">
        <v>1</v>
      </c>
      <c r="H969" s="299">
        <v>1</v>
      </c>
      <c r="I969" s="299">
        <v>30</v>
      </c>
      <c r="J969" s="299">
        <v>19</v>
      </c>
      <c r="K969" s="299">
        <v>8</v>
      </c>
      <c r="L969" s="299">
        <v>0.03</v>
      </c>
      <c r="M969" s="299">
        <v>1.78</v>
      </c>
      <c r="N969" s="299">
        <v>1.81</v>
      </c>
      <c r="O969" s="299"/>
      <c r="P969" s="299" t="s">
        <v>506</v>
      </c>
      <c r="Q969" s="299">
        <v>1.5</v>
      </c>
      <c r="R969" s="299">
        <v>9.3000000000000007</v>
      </c>
      <c r="S969" s="300">
        <v>61</v>
      </c>
      <c r="X969" s="309"/>
      <c r="AC969" s="309"/>
      <c r="AF969" s="309"/>
      <c r="AG969" s="309"/>
      <c r="AH969" s="309"/>
      <c r="AI969" s="309"/>
      <c r="AJ969" s="309"/>
      <c r="AK969" s="309"/>
      <c r="AL969" s="309"/>
      <c r="AM969" s="309"/>
    </row>
    <row r="970" spans="2:39" ht="15" customHeight="1">
      <c r="B970" s="456"/>
      <c r="C970" s="458"/>
      <c r="D970" s="297" t="s">
        <v>500</v>
      </c>
      <c r="E970" s="298">
        <v>0</v>
      </c>
      <c r="F970" s="299">
        <v>0</v>
      </c>
      <c r="G970" s="299">
        <v>0</v>
      </c>
      <c r="H970" s="299">
        <v>0</v>
      </c>
      <c r="I970" s="299">
        <v>31</v>
      </c>
      <c r="J970" s="299">
        <v>14</v>
      </c>
      <c r="K970" s="299">
        <v>10</v>
      </c>
      <c r="L970" s="299">
        <v>0</v>
      </c>
      <c r="M970" s="299">
        <v>1.86</v>
      </c>
      <c r="N970" s="299">
        <v>1.86</v>
      </c>
      <c r="O970" s="299"/>
      <c r="P970" s="299" t="s">
        <v>498</v>
      </c>
      <c r="Q970" s="299">
        <v>1.9</v>
      </c>
      <c r="R970" s="299">
        <v>9.1999999999999993</v>
      </c>
      <c r="S970" s="300">
        <v>61</v>
      </c>
      <c r="X970" s="309"/>
      <c r="AC970" s="309"/>
      <c r="AF970" s="309"/>
      <c r="AG970" s="309"/>
      <c r="AH970" s="309"/>
      <c r="AI970" s="309"/>
      <c r="AJ970" s="309"/>
      <c r="AK970" s="309"/>
      <c r="AL970" s="309"/>
      <c r="AM970" s="309"/>
    </row>
    <row r="971" spans="2:39" ht="15" customHeight="1">
      <c r="B971" s="456"/>
      <c r="C971" s="458"/>
      <c r="D971" s="297" t="s">
        <v>503</v>
      </c>
      <c r="E971" s="298">
        <v>0</v>
      </c>
      <c r="F971" s="299">
        <v>0</v>
      </c>
      <c r="G971" s="299">
        <v>1</v>
      </c>
      <c r="H971" s="299">
        <v>1</v>
      </c>
      <c r="I971" s="299">
        <v>30</v>
      </c>
      <c r="J971" s="299">
        <v>17</v>
      </c>
      <c r="K971" s="299">
        <v>9</v>
      </c>
      <c r="L971" s="299">
        <v>0</v>
      </c>
      <c r="M971" s="299">
        <v>1.9</v>
      </c>
      <c r="N971" s="299">
        <v>1.9</v>
      </c>
      <c r="O971" s="299"/>
      <c r="P971" s="299" t="s">
        <v>498</v>
      </c>
      <c r="Q971" s="299">
        <v>1.3</v>
      </c>
      <c r="R971" s="299">
        <v>9</v>
      </c>
      <c r="S971" s="300">
        <v>63</v>
      </c>
      <c r="X971" s="309"/>
      <c r="AC971" s="309"/>
      <c r="AF971" s="309"/>
      <c r="AG971" s="309"/>
      <c r="AH971" s="309"/>
      <c r="AI971" s="309"/>
      <c r="AJ971" s="309"/>
      <c r="AK971" s="309"/>
      <c r="AL971" s="309"/>
      <c r="AM971" s="309"/>
    </row>
    <row r="972" spans="2:39" ht="15" customHeight="1">
      <c r="B972" s="456"/>
      <c r="C972" s="458"/>
      <c r="D972" s="297" t="s">
        <v>505</v>
      </c>
      <c r="E972" s="298">
        <v>0</v>
      </c>
      <c r="F972" s="299">
        <v>0</v>
      </c>
      <c r="G972" s="299">
        <v>1</v>
      </c>
      <c r="H972" s="299">
        <v>1</v>
      </c>
      <c r="I972" s="299">
        <v>28</v>
      </c>
      <c r="J972" s="299">
        <v>15</v>
      </c>
      <c r="K972" s="299">
        <v>9</v>
      </c>
      <c r="L972" s="299">
        <v>0</v>
      </c>
      <c r="M972" s="299">
        <v>1.84</v>
      </c>
      <c r="N972" s="299">
        <v>1.84</v>
      </c>
      <c r="O972" s="299"/>
      <c r="P972" s="299" t="s">
        <v>534</v>
      </c>
      <c r="Q972" s="299">
        <v>0.5</v>
      </c>
      <c r="R972" s="299">
        <v>8.9</v>
      </c>
      <c r="S972" s="300">
        <v>65</v>
      </c>
      <c r="X972" s="309"/>
      <c r="AC972" s="309"/>
      <c r="AF972" s="309"/>
      <c r="AG972" s="309"/>
      <c r="AH972" s="309"/>
      <c r="AI972" s="309"/>
      <c r="AJ972" s="309"/>
      <c r="AK972" s="309"/>
      <c r="AL972" s="309"/>
      <c r="AM972" s="309"/>
    </row>
    <row r="973" spans="2:39" ht="15" customHeight="1">
      <c r="B973" s="456"/>
      <c r="C973" s="458"/>
      <c r="D973" s="297" t="s">
        <v>508</v>
      </c>
      <c r="E973" s="298">
        <v>0</v>
      </c>
      <c r="F973" s="299">
        <v>0</v>
      </c>
      <c r="G973" s="299">
        <v>2</v>
      </c>
      <c r="H973" s="299">
        <v>2</v>
      </c>
      <c r="I973" s="299">
        <v>26</v>
      </c>
      <c r="J973" s="299">
        <v>17</v>
      </c>
      <c r="K973" s="299">
        <v>9</v>
      </c>
      <c r="L973" s="299">
        <v>0.04</v>
      </c>
      <c r="M973" s="299">
        <v>1.79</v>
      </c>
      <c r="N973" s="299">
        <v>1.83</v>
      </c>
      <c r="O973" s="299"/>
      <c r="P973" s="299" t="s">
        <v>506</v>
      </c>
      <c r="Q973" s="299">
        <v>0.9</v>
      </c>
      <c r="R973" s="299">
        <v>8.9</v>
      </c>
      <c r="S973" s="300">
        <v>61</v>
      </c>
      <c r="X973" s="309"/>
      <c r="AC973" s="309"/>
      <c r="AF973" s="309"/>
      <c r="AG973" s="309"/>
      <c r="AH973" s="309"/>
      <c r="AI973" s="309"/>
      <c r="AJ973" s="309"/>
      <c r="AK973" s="309"/>
      <c r="AL973" s="309"/>
      <c r="AM973" s="309"/>
    </row>
    <row r="974" spans="2:39" ht="15" customHeight="1">
      <c r="B974" s="456"/>
      <c r="C974" s="458"/>
      <c r="D974" s="297" t="s">
        <v>510</v>
      </c>
      <c r="E974" s="298">
        <v>0</v>
      </c>
      <c r="F974" s="299">
        <v>0</v>
      </c>
      <c r="G974" s="299">
        <v>3</v>
      </c>
      <c r="H974" s="299">
        <v>3</v>
      </c>
      <c r="I974" s="299">
        <v>26</v>
      </c>
      <c r="J974" s="299">
        <v>18</v>
      </c>
      <c r="K974" s="299">
        <v>14</v>
      </c>
      <c r="L974" s="299">
        <v>0</v>
      </c>
      <c r="M974" s="299">
        <v>1.97</v>
      </c>
      <c r="N974" s="299">
        <v>1.97</v>
      </c>
      <c r="O974" s="299"/>
      <c r="P974" s="299" t="s">
        <v>498</v>
      </c>
      <c r="Q974" s="299">
        <v>1.3</v>
      </c>
      <c r="R974" s="299">
        <v>10.3</v>
      </c>
      <c r="S974" s="300">
        <v>56</v>
      </c>
      <c r="X974" s="309"/>
      <c r="AC974" s="309"/>
      <c r="AF974" s="309"/>
      <c r="AG974" s="309"/>
      <c r="AH974" s="309"/>
      <c r="AI974" s="309"/>
      <c r="AJ974" s="309"/>
      <c r="AK974" s="309"/>
      <c r="AL974" s="309"/>
      <c r="AM974" s="309"/>
    </row>
    <row r="975" spans="2:39" ht="15" customHeight="1">
      <c r="B975" s="456"/>
      <c r="C975" s="458"/>
      <c r="D975" s="297" t="s">
        <v>511</v>
      </c>
      <c r="E975" s="298">
        <v>0</v>
      </c>
      <c r="F975" s="299">
        <v>0</v>
      </c>
      <c r="G975" s="299">
        <v>2</v>
      </c>
      <c r="H975" s="299">
        <v>2</v>
      </c>
      <c r="I975" s="299">
        <v>30</v>
      </c>
      <c r="J975" s="299">
        <v>15</v>
      </c>
      <c r="K975" s="299">
        <v>11</v>
      </c>
      <c r="L975" s="299">
        <v>0</v>
      </c>
      <c r="M975" s="299">
        <v>1.95</v>
      </c>
      <c r="N975" s="299">
        <v>1.95</v>
      </c>
      <c r="O975" s="299"/>
      <c r="P975" s="299" t="s">
        <v>535</v>
      </c>
      <c r="Q975" s="299">
        <v>1.1000000000000001</v>
      </c>
      <c r="R975" s="299">
        <v>10.9</v>
      </c>
      <c r="S975" s="300">
        <v>54</v>
      </c>
      <c r="X975" s="309"/>
      <c r="AC975" s="309"/>
      <c r="AF975" s="309"/>
      <c r="AG975" s="309"/>
      <c r="AH975" s="309"/>
      <c r="AI975" s="309"/>
      <c r="AJ975" s="309"/>
      <c r="AK975" s="309"/>
      <c r="AL975" s="309"/>
      <c r="AM975" s="309"/>
    </row>
    <row r="976" spans="2:39" ht="15" customHeight="1" thickBot="1">
      <c r="B976" s="456"/>
      <c r="C976" s="458"/>
      <c r="D976" s="310" t="s">
        <v>512</v>
      </c>
      <c r="E976" s="311">
        <v>0</v>
      </c>
      <c r="F976" s="304">
        <v>0</v>
      </c>
      <c r="G976" s="304">
        <v>2</v>
      </c>
      <c r="H976" s="304">
        <v>2</v>
      </c>
      <c r="I976" s="304">
        <v>33</v>
      </c>
      <c r="J976" s="304">
        <v>11</v>
      </c>
      <c r="K976" s="304">
        <v>10</v>
      </c>
      <c r="L976" s="304">
        <v>0.08</v>
      </c>
      <c r="M976" s="304">
        <v>1.92</v>
      </c>
      <c r="N976" s="304">
        <v>2</v>
      </c>
      <c r="O976" s="304"/>
      <c r="P976" s="304" t="s">
        <v>498</v>
      </c>
      <c r="Q976" s="304">
        <v>1.8</v>
      </c>
      <c r="R976" s="304">
        <v>12.6</v>
      </c>
      <c r="S976" s="305">
        <v>50</v>
      </c>
      <c r="X976" s="309"/>
      <c r="AC976" s="309"/>
      <c r="AF976" s="309"/>
      <c r="AG976" s="309"/>
      <c r="AH976" s="309"/>
      <c r="AI976" s="309"/>
      <c r="AJ976" s="309"/>
      <c r="AK976" s="309"/>
      <c r="AL976" s="309"/>
      <c r="AM976" s="309"/>
    </row>
    <row r="977" spans="2:39" ht="15" customHeight="1">
      <c r="B977" s="456" t="s">
        <v>537</v>
      </c>
      <c r="C977" s="458"/>
      <c r="D977" s="293" t="s">
        <v>514</v>
      </c>
      <c r="E977" s="294">
        <v>0</v>
      </c>
      <c r="F977" s="295">
        <v>0</v>
      </c>
      <c r="G977" s="295">
        <v>2</v>
      </c>
      <c r="H977" s="295">
        <v>2</v>
      </c>
      <c r="I977" s="295">
        <v>35</v>
      </c>
      <c r="J977" s="295">
        <v>19</v>
      </c>
      <c r="K977" s="295">
        <v>12</v>
      </c>
      <c r="L977" s="295">
        <v>0</v>
      </c>
      <c r="M977" s="295">
        <v>1.91</v>
      </c>
      <c r="N977" s="295">
        <v>1.91</v>
      </c>
      <c r="O977" s="295"/>
      <c r="P977" s="295" t="s">
        <v>493</v>
      </c>
      <c r="Q977" s="295">
        <v>1</v>
      </c>
      <c r="R977" s="295">
        <v>12.8</v>
      </c>
      <c r="S977" s="296">
        <v>50</v>
      </c>
      <c r="X977" s="309"/>
      <c r="AC977" s="309"/>
      <c r="AF977" s="309"/>
      <c r="AG977" s="309"/>
      <c r="AH977" s="309"/>
      <c r="AI977" s="309"/>
      <c r="AJ977" s="309"/>
      <c r="AK977" s="309"/>
      <c r="AL977" s="309"/>
      <c r="AM977" s="309"/>
    </row>
    <row r="978" spans="2:39" ht="15" customHeight="1">
      <c r="B978" s="456"/>
      <c r="C978" s="458"/>
      <c r="D978" s="297" t="s">
        <v>516</v>
      </c>
      <c r="E978" s="298">
        <v>0</v>
      </c>
      <c r="F978" s="299">
        <v>0</v>
      </c>
      <c r="G978" s="299">
        <v>2</v>
      </c>
      <c r="H978" s="299">
        <v>2</v>
      </c>
      <c r="I978" s="299">
        <v>37</v>
      </c>
      <c r="J978" s="299">
        <v>20</v>
      </c>
      <c r="K978" s="299">
        <v>13</v>
      </c>
      <c r="L978" s="299">
        <v>7.0000000000000007E-2</v>
      </c>
      <c r="M978" s="299">
        <v>1.9</v>
      </c>
      <c r="N978" s="299">
        <v>1.97</v>
      </c>
      <c r="O978" s="299"/>
      <c r="P978" s="299" t="s">
        <v>547</v>
      </c>
      <c r="Q978" s="299">
        <v>0.7</v>
      </c>
      <c r="R978" s="299">
        <v>12.8</v>
      </c>
      <c r="S978" s="300">
        <v>49</v>
      </c>
      <c r="X978" s="309"/>
      <c r="AC978" s="309"/>
      <c r="AF978" s="309"/>
      <c r="AG978" s="309"/>
      <c r="AH978" s="309"/>
      <c r="AI978" s="309"/>
      <c r="AJ978" s="309"/>
      <c r="AK978" s="309"/>
      <c r="AL978" s="309"/>
      <c r="AM978" s="309"/>
    </row>
    <row r="979" spans="2:39" ht="15" customHeight="1">
      <c r="B979" s="456"/>
      <c r="C979" s="458"/>
      <c r="D979" s="297" t="s">
        <v>517</v>
      </c>
      <c r="E979" s="298">
        <v>0</v>
      </c>
      <c r="F979" s="299">
        <v>0</v>
      </c>
      <c r="G979" s="299">
        <v>2</v>
      </c>
      <c r="H979" s="299">
        <v>2</v>
      </c>
      <c r="I979" s="299">
        <v>39</v>
      </c>
      <c r="J979" s="299">
        <v>16</v>
      </c>
      <c r="K979" s="299">
        <v>9</v>
      </c>
      <c r="L979" s="299">
        <v>0.09</v>
      </c>
      <c r="M979" s="299">
        <v>1.84</v>
      </c>
      <c r="N979" s="299">
        <v>1.93</v>
      </c>
      <c r="O979" s="299"/>
      <c r="P979" s="299" t="s">
        <v>518</v>
      </c>
      <c r="Q979" s="299">
        <v>1.8</v>
      </c>
      <c r="R979" s="299">
        <v>14.1</v>
      </c>
      <c r="S979" s="300">
        <v>50</v>
      </c>
      <c r="X979" s="309"/>
      <c r="AC979" s="309"/>
      <c r="AF979" s="309"/>
      <c r="AG979" s="309"/>
      <c r="AH979" s="309"/>
      <c r="AI979" s="309"/>
      <c r="AJ979" s="309"/>
      <c r="AK979" s="309"/>
      <c r="AL979" s="309"/>
      <c r="AM979" s="309"/>
    </row>
    <row r="980" spans="2:39" ht="15" customHeight="1">
      <c r="B980" s="456"/>
      <c r="C980" s="458"/>
      <c r="D980" s="297" t="s">
        <v>519</v>
      </c>
      <c r="E980" s="298">
        <v>0</v>
      </c>
      <c r="F980" s="299">
        <v>0</v>
      </c>
      <c r="G980" s="299">
        <v>2</v>
      </c>
      <c r="H980" s="299">
        <v>2</v>
      </c>
      <c r="I980" s="299">
        <v>40</v>
      </c>
      <c r="J980" s="299">
        <v>19</v>
      </c>
      <c r="K980" s="299">
        <v>13</v>
      </c>
      <c r="L980" s="299">
        <v>0.02</v>
      </c>
      <c r="M980" s="299">
        <v>1.79</v>
      </c>
      <c r="N980" s="299">
        <v>1.81</v>
      </c>
      <c r="O980" s="299"/>
      <c r="P980" s="299" t="s">
        <v>518</v>
      </c>
      <c r="Q980" s="299">
        <v>1.5</v>
      </c>
      <c r="R980" s="299">
        <v>13.6</v>
      </c>
      <c r="S980" s="300">
        <v>49</v>
      </c>
      <c r="X980" s="309"/>
      <c r="AC980" s="309"/>
      <c r="AF980" s="309"/>
      <c r="AG980" s="309"/>
      <c r="AH980" s="309"/>
      <c r="AI980" s="309"/>
      <c r="AJ980" s="309"/>
      <c r="AK980" s="309"/>
      <c r="AL980" s="309"/>
      <c r="AM980" s="309"/>
    </row>
    <row r="981" spans="2:39" ht="15" customHeight="1">
      <c r="B981" s="456"/>
      <c r="C981" s="458"/>
      <c r="D981" s="297" t="s">
        <v>520</v>
      </c>
      <c r="E981" s="298">
        <v>0</v>
      </c>
      <c r="F981" s="299">
        <v>0</v>
      </c>
      <c r="G981" s="299">
        <v>1</v>
      </c>
      <c r="H981" s="299">
        <v>1</v>
      </c>
      <c r="I981" s="299">
        <v>40</v>
      </c>
      <c r="J981" s="299">
        <v>16</v>
      </c>
      <c r="K981" s="299">
        <v>10</v>
      </c>
      <c r="L981" s="299">
        <v>0</v>
      </c>
      <c r="M981" s="299">
        <v>1.94</v>
      </c>
      <c r="N981" s="299">
        <v>1.94</v>
      </c>
      <c r="O981" s="299"/>
      <c r="P981" s="299" t="s">
        <v>515</v>
      </c>
      <c r="Q981" s="299">
        <v>2</v>
      </c>
      <c r="R981" s="299">
        <v>13.4</v>
      </c>
      <c r="S981" s="300">
        <v>51</v>
      </c>
      <c r="X981" s="309"/>
      <c r="AC981" s="309"/>
      <c r="AF981" s="309"/>
      <c r="AG981" s="309"/>
      <c r="AH981" s="309"/>
      <c r="AI981" s="309"/>
      <c r="AJ981" s="309"/>
      <c r="AK981" s="309"/>
      <c r="AL981" s="309"/>
      <c r="AM981" s="309"/>
    </row>
    <row r="982" spans="2:39" ht="15" customHeight="1">
      <c r="B982" s="456"/>
      <c r="C982" s="458"/>
      <c r="D982" s="297" t="s">
        <v>521</v>
      </c>
      <c r="E982" s="298">
        <v>0</v>
      </c>
      <c r="F982" s="299">
        <v>0</v>
      </c>
      <c r="G982" s="299">
        <v>2</v>
      </c>
      <c r="H982" s="299">
        <v>2</v>
      </c>
      <c r="I982" s="299">
        <v>39</v>
      </c>
      <c r="J982" s="299">
        <v>22</v>
      </c>
      <c r="K982" s="299">
        <v>13</v>
      </c>
      <c r="L982" s="299">
        <v>0.03</v>
      </c>
      <c r="M982" s="299">
        <v>1.89</v>
      </c>
      <c r="N982" s="299">
        <v>1.92</v>
      </c>
      <c r="O982" s="299"/>
      <c r="P982" s="299" t="s">
        <v>515</v>
      </c>
      <c r="Q982" s="299">
        <v>1.5</v>
      </c>
      <c r="R982" s="299">
        <v>12.8</v>
      </c>
      <c r="S982" s="300">
        <v>51</v>
      </c>
      <c r="X982" s="309"/>
      <c r="AC982" s="309"/>
      <c r="AF982" s="309"/>
      <c r="AG982" s="309"/>
      <c r="AH982" s="309"/>
      <c r="AI982" s="309"/>
      <c r="AJ982" s="309"/>
      <c r="AK982" s="309"/>
      <c r="AL982" s="309"/>
      <c r="AM982" s="309"/>
    </row>
    <row r="983" spans="2:39" ht="15" customHeight="1">
      <c r="B983" s="456"/>
      <c r="C983" s="458"/>
      <c r="D983" s="297" t="s">
        <v>522</v>
      </c>
      <c r="E983" s="298">
        <v>0</v>
      </c>
      <c r="F983" s="299">
        <v>0</v>
      </c>
      <c r="G983" s="299">
        <v>3</v>
      </c>
      <c r="H983" s="299">
        <v>3</v>
      </c>
      <c r="I983" s="299">
        <v>34</v>
      </c>
      <c r="J983" s="299">
        <v>25</v>
      </c>
      <c r="K983" s="299">
        <v>15</v>
      </c>
      <c r="L983" s="299">
        <v>0.14000000000000001</v>
      </c>
      <c r="M983" s="299">
        <v>1.85</v>
      </c>
      <c r="N983" s="299">
        <v>1.99</v>
      </c>
      <c r="O983" s="299"/>
      <c r="P983" s="299" t="s">
        <v>515</v>
      </c>
      <c r="Q983" s="299">
        <v>1.2</v>
      </c>
      <c r="R983" s="299">
        <v>11</v>
      </c>
      <c r="S983" s="300">
        <v>59</v>
      </c>
      <c r="X983" s="309"/>
      <c r="AC983" s="309"/>
      <c r="AF983" s="309"/>
      <c r="AG983" s="309"/>
      <c r="AH983" s="309"/>
      <c r="AI983" s="309"/>
      <c r="AJ983" s="309"/>
      <c r="AK983" s="309"/>
      <c r="AL983" s="309"/>
      <c r="AM983" s="309"/>
    </row>
    <row r="984" spans="2:39" ht="15" customHeight="1">
      <c r="B984" s="456"/>
      <c r="C984" s="458"/>
      <c r="D984" s="297" t="s">
        <v>523</v>
      </c>
      <c r="E984" s="298">
        <v>0</v>
      </c>
      <c r="F984" s="299">
        <v>0</v>
      </c>
      <c r="G984" s="299">
        <v>6</v>
      </c>
      <c r="H984" s="299">
        <v>6</v>
      </c>
      <c r="I984" s="299">
        <v>25</v>
      </c>
      <c r="J984" s="299">
        <v>36</v>
      </c>
      <c r="K984" s="299">
        <v>25</v>
      </c>
      <c r="L984" s="299">
        <v>0.03</v>
      </c>
      <c r="M984" s="299">
        <v>1.86</v>
      </c>
      <c r="N984" s="299">
        <v>1.89</v>
      </c>
      <c r="O984" s="299"/>
      <c r="P984" s="299" t="s">
        <v>538</v>
      </c>
      <c r="Q984" s="299">
        <v>1.1000000000000001</v>
      </c>
      <c r="R984" s="299">
        <v>9.9</v>
      </c>
      <c r="S984" s="300">
        <v>63</v>
      </c>
      <c r="X984" s="309"/>
      <c r="AC984" s="309"/>
      <c r="AF984" s="309"/>
      <c r="AG984" s="309"/>
      <c r="AH984" s="309"/>
      <c r="AI984" s="309"/>
      <c r="AJ984" s="309"/>
      <c r="AK984" s="309"/>
      <c r="AL984" s="309"/>
      <c r="AM984" s="309"/>
    </row>
    <row r="985" spans="2:39" ht="15" customHeight="1">
      <c r="B985" s="456"/>
      <c r="C985" s="458"/>
      <c r="D985" s="297" t="s">
        <v>524</v>
      </c>
      <c r="E985" s="298">
        <v>0</v>
      </c>
      <c r="F985" s="299">
        <v>0</v>
      </c>
      <c r="G985" s="299">
        <v>7</v>
      </c>
      <c r="H985" s="299">
        <v>7</v>
      </c>
      <c r="I985" s="299">
        <v>22</v>
      </c>
      <c r="J985" s="299">
        <v>34</v>
      </c>
      <c r="K985" s="299">
        <v>27</v>
      </c>
      <c r="L985" s="299">
        <v>0.02</v>
      </c>
      <c r="M985" s="299">
        <v>1.94</v>
      </c>
      <c r="N985" s="299">
        <v>1.96</v>
      </c>
      <c r="O985" s="299"/>
      <c r="P985" s="299" t="s">
        <v>531</v>
      </c>
      <c r="Q985" s="299">
        <v>0.4</v>
      </c>
      <c r="R985" s="299">
        <v>9.1</v>
      </c>
      <c r="S985" s="300">
        <v>72</v>
      </c>
      <c r="X985" s="309"/>
      <c r="AC985" s="309"/>
      <c r="AF985" s="309"/>
      <c r="AG985" s="309"/>
      <c r="AH985" s="309"/>
      <c r="AI985" s="309"/>
      <c r="AJ985" s="309"/>
      <c r="AK985" s="309"/>
      <c r="AL985" s="309"/>
      <c r="AM985" s="309"/>
    </row>
    <row r="986" spans="2:39" ht="15" customHeight="1">
      <c r="B986" s="456"/>
      <c r="C986" s="458"/>
      <c r="D986" s="297" t="s">
        <v>525</v>
      </c>
      <c r="E986" s="298">
        <v>0</v>
      </c>
      <c r="F986" s="299">
        <v>0</v>
      </c>
      <c r="G986" s="299">
        <v>10</v>
      </c>
      <c r="H986" s="299">
        <v>10</v>
      </c>
      <c r="I986" s="299">
        <v>15</v>
      </c>
      <c r="J986" s="299">
        <v>32</v>
      </c>
      <c r="K986" s="299">
        <v>29</v>
      </c>
      <c r="L986" s="299">
        <v>0.11</v>
      </c>
      <c r="M986" s="299">
        <v>1.89</v>
      </c>
      <c r="N986" s="299">
        <v>2</v>
      </c>
      <c r="O986" s="299"/>
      <c r="P986" s="299" t="s">
        <v>498</v>
      </c>
      <c r="Q986" s="299">
        <v>0.9</v>
      </c>
      <c r="R986" s="299">
        <v>6.8</v>
      </c>
      <c r="S986" s="300">
        <v>74</v>
      </c>
      <c r="X986" s="309"/>
      <c r="AC986" s="309"/>
      <c r="AF986" s="309"/>
      <c r="AG986" s="309"/>
      <c r="AH986" s="309"/>
      <c r="AI986" s="309"/>
      <c r="AJ986" s="309"/>
      <c r="AK986" s="309"/>
      <c r="AL986" s="309"/>
      <c r="AM986" s="309"/>
    </row>
    <row r="987" spans="2:39" ht="15" customHeight="1">
      <c r="B987" s="456"/>
      <c r="C987" s="458"/>
      <c r="D987" s="297" t="s">
        <v>526</v>
      </c>
      <c r="E987" s="298">
        <v>0</v>
      </c>
      <c r="F987" s="299">
        <v>1</v>
      </c>
      <c r="G987" s="299">
        <v>8</v>
      </c>
      <c r="H987" s="299">
        <v>9</v>
      </c>
      <c r="I987" s="299">
        <v>9</v>
      </c>
      <c r="J987" s="299">
        <v>48</v>
      </c>
      <c r="K987" s="299">
        <v>34</v>
      </c>
      <c r="L987" s="299">
        <v>0.14000000000000001</v>
      </c>
      <c r="M987" s="299">
        <v>1.88</v>
      </c>
      <c r="N987" s="299">
        <v>2.02</v>
      </c>
      <c r="O987" s="299"/>
      <c r="P987" s="299" t="s">
        <v>493</v>
      </c>
      <c r="Q987" s="299">
        <v>2.2000000000000002</v>
      </c>
      <c r="R987" s="299">
        <v>7</v>
      </c>
      <c r="S987" s="300">
        <v>81</v>
      </c>
      <c r="X987" s="309"/>
      <c r="AC987" s="309"/>
      <c r="AF987" s="309"/>
      <c r="AG987" s="309"/>
      <c r="AH987" s="309"/>
      <c r="AI987" s="309"/>
      <c r="AJ987" s="309"/>
      <c r="AK987" s="309"/>
      <c r="AL987" s="309"/>
      <c r="AM987" s="309"/>
    </row>
    <row r="988" spans="2:39" ht="15" customHeight="1">
      <c r="B988" s="456"/>
      <c r="C988" s="458"/>
      <c r="D988" s="297" t="s">
        <v>527</v>
      </c>
      <c r="E988" s="298">
        <v>0</v>
      </c>
      <c r="F988" s="299">
        <v>1</v>
      </c>
      <c r="G988" s="299">
        <v>7</v>
      </c>
      <c r="H988" s="299">
        <v>8</v>
      </c>
      <c r="I988" s="299">
        <v>7</v>
      </c>
      <c r="J988" s="299">
        <v>40</v>
      </c>
      <c r="K988" s="299">
        <v>29</v>
      </c>
      <c r="L988" s="299">
        <v>0.02</v>
      </c>
      <c r="M988" s="299">
        <v>2.0699999999999998</v>
      </c>
      <c r="N988" s="299">
        <v>2.09</v>
      </c>
      <c r="O988" s="299"/>
      <c r="P988" s="299" t="s">
        <v>498</v>
      </c>
      <c r="Q988" s="299">
        <v>1.2</v>
      </c>
      <c r="R988" s="299">
        <v>6</v>
      </c>
      <c r="S988" s="300">
        <v>86</v>
      </c>
      <c r="X988" s="309"/>
      <c r="AC988" s="309"/>
      <c r="AF988" s="309"/>
      <c r="AG988" s="309"/>
      <c r="AH988" s="309"/>
      <c r="AI988" s="309"/>
      <c r="AJ988" s="309"/>
      <c r="AK988" s="309"/>
      <c r="AL988" s="309"/>
      <c r="AM988" s="309"/>
    </row>
    <row r="989" spans="2:39" ht="15" customHeight="1">
      <c r="B989" s="456"/>
      <c r="C989" s="458"/>
      <c r="D989" s="297" t="s">
        <v>528</v>
      </c>
      <c r="E989" s="298">
        <v>0</v>
      </c>
      <c r="F989" s="299">
        <v>1</v>
      </c>
      <c r="G989" s="299">
        <v>6</v>
      </c>
      <c r="H989" s="299">
        <v>7</v>
      </c>
      <c r="I989" s="299">
        <v>5</v>
      </c>
      <c r="J989" s="299">
        <v>29</v>
      </c>
      <c r="K989" s="299">
        <v>26</v>
      </c>
      <c r="L989" s="299">
        <v>0.08</v>
      </c>
      <c r="M989" s="299">
        <v>2.2400000000000002</v>
      </c>
      <c r="N989" s="299">
        <v>2.3199999999999998</v>
      </c>
      <c r="O989" s="299"/>
      <c r="P989" s="299" t="s">
        <v>498</v>
      </c>
      <c r="Q989" s="299">
        <v>1.3</v>
      </c>
      <c r="R989" s="299">
        <v>5.2</v>
      </c>
      <c r="S989" s="300">
        <v>87</v>
      </c>
      <c r="X989" s="309"/>
      <c r="AC989" s="309"/>
      <c r="AF989" s="309"/>
      <c r="AG989" s="309"/>
      <c r="AH989" s="309"/>
      <c r="AI989" s="309"/>
      <c r="AJ989" s="309"/>
      <c r="AK989" s="309"/>
      <c r="AL989" s="309"/>
      <c r="AM989" s="309"/>
    </row>
    <row r="990" spans="2:39" ht="15" customHeight="1">
      <c r="B990" s="456"/>
      <c r="C990" s="459"/>
      <c r="D990" s="297" t="s">
        <v>529</v>
      </c>
      <c r="E990" s="298">
        <v>0</v>
      </c>
      <c r="F990" s="299">
        <v>0</v>
      </c>
      <c r="G990" s="299">
        <v>4</v>
      </c>
      <c r="H990" s="299">
        <v>4</v>
      </c>
      <c r="I990" s="299">
        <v>6</v>
      </c>
      <c r="J990" s="299">
        <v>27</v>
      </c>
      <c r="K990" s="299">
        <v>16</v>
      </c>
      <c r="L990" s="299">
        <v>0.04</v>
      </c>
      <c r="M990" s="299">
        <v>2.0699999999999998</v>
      </c>
      <c r="N990" s="299">
        <v>2.11</v>
      </c>
      <c r="O990" s="299"/>
      <c r="P990" s="299" t="s">
        <v>531</v>
      </c>
      <c r="Q990" s="299">
        <v>0.7</v>
      </c>
      <c r="R990" s="299">
        <v>5.3</v>
      </c>
      <c r="S990" s="300">
        <v>89</v>
      </c>
      <c r="X990" s="309"/>
      <c r="AC990" s="309"/>
      <c r="AF990" s="309"/>
      <c r="AG990" s="309"/>
      <c r="AH990" s="309"/>
      <c r="AI990" s="309"/>
      <c r="AJ990" s="309"/>
      <c r="AK990" s="309"/>
      <c r="AL990" s="309"/>
      <c r="AM990" s="309"/>
    </row>
    <row r="991" spans="2:39" ht="15" customHeight="1">
      <c r="B991" s="456"/>
      <c r="C991" s="457">
        <v>42674</v>
      </c>
      <c r="D991" s="297" t="s">
        <v>492</v>
      </c>
      <c r="E991" s="298">
        <v>0</v>
      </c>
      <c r="F991" s="299">
        <v>0</v>
      </c>
      <c r="G991" s="299">
        <v>4</v>
      </c>
      <c r="H991" s="299">
        <v>4</v>
      </c>
      <c r="I991" s="299">
        <v>6</v>
      </c>
      <c r="J991" s="299">
        <v>26</v>
      </c>
      <c r="K991" s="299">
        <v>20</v>
      </c>
      <c r="L991" s="299">
        <v>0</v>
      </c>
      <c r="M991" s="299">
        <v>1.93</v>
      </c>
      <c r="N991" s="299">
        <v>1.93</v>
      </c>
      <c r="O991" s="299"/>
      <c r="P991" s="299" t="s">
        <v>498</v>
      </c>
      <c r="Q991" s="299">
        <v>1.4</v>
      </c>
      <c r="R991" s="299">
        <v>4.5999999999999996</v>
      </c>
      <c r="S991" s="300">
        <v>85</v>
      </c>
      <c r="X991" s="309"/>
      <c r="AC991" s="309"/>
      <c r="AF991" s="309"/>
      <c r="AG991" s="309"/>
      <c r="AH991" s="309"/>
      <c r="AI991" s="309"/>
      <c r="AJ991" s="309"/>
      <c r="AK991" s="309"/>
      <c r="AL991" s="309"/>
      <c r="AM991" s="309"/>
    </row>
    <row r="992" spans="2:39" ht="15" customHeight="1">
      <c r="B992" s="456"/>
      <c r="C992" s="458"/>
      <c r="D992" s="297" t="s">
        <v>495</v>
      </c>
      <c r="E992" s="298">
        <v>0</v>
      </c>
      <c r="F992" s="299">
        <v>0</v>
      </c>
      <c r="G992" s="299">
        <v>4</v>
      </c>
      <c r="H992" s="299">
        <v>4</v>
      </c>
      <c r="I992" s="299">
        <v>4</v>
      </c>
      <c r="J992" s="299">
        <v>30</v>
      </c>
      <c r="K992" s="299">
        <v>15</v>
      </c>
      <c r="L992" s="299">
        <v>0.02</v>
      </c>
      <c r="M992" s="299">
        <v>2.12</v>
      </c>
      <c r="N992" s="299">
        <v>2.14</v>
      </c>
      <c r="O992" s="299"/>
      <c r="P992" s="299" t="s">
        <v>498</v>
      </c>
      <c r="Q992" s="299">
        <v>1.2</v>
      </c>
      <c r="R992" s="299">
        <v>5.0999999999999996</v>
      </c>
      <c r="S992" s="300">
        <v>91</v>
      </c>
      <c r="X992" s="309"/>
      <c r="AC992" s="309"/>
      <c r="AF992" s="309"/>
      <c r="AG992" s="309"/>
      <c r="AH992" s="309"/>
      <c r="AI992" s="309"/>
      <c r="AJ992" s="309"/>
      <c r="AK992" s="309"/>
      <c r="AL992" s="309"/>
      <c r="AM992" s="309"/>
    </row>
    <row r="993" spans="2:55" ht="15" customHeight="1">
      <c r="B993" s="456"/>
      <c r="C993" s="458"/>
      <c r="D993" s="297" t="s">
        <v>497</v>
      </c>
      <c r="E993" s="298">
        <v>0</v>
      </c>
      <c r="F993" s="299">
        <v>0</v>
      </c>
      <c r="G993" s="299">
        <v>4</v>
      </c>
      <c r="H993" s="299">
        <v>4</v>
      </c>
      <c r="I993" s="299">
        <v>3</v>
      </c>
      <c r="J993" s="299">
        <v>23</v>
      </c>
      <c r="K993" s="299">
        <v>18</v>
      </c>
      <c r="L993" s="299">
        <v>0.06</v>
      </c>
      <c r="M993" s="299">
        <v>2.2000000000000002</v>
      </c>
      <c r="N993" s="299">
        <v>2.2599999999999998</v>
      </c>
      <c r="O993" s="299"/>
      <c r="P993" s="299" t="s">
        <v>493</v>
      </c>
      <c r="Q993" s="299">
        <v>2</v>
      </c>
      <c r="R993" s="299">
        <v>5.0999999999999996</v>
      </c>
      <c r="S993" s="300">
        <v>86</v>
      </c>
      <c r="X993" s="309"/>
      <c r="AC993" s="309"/>
      <c r="AF993" s="309"/>
      <c r="AG993" s="309"/>
      <c r="AH993" s="309"/>
      <c r="AI993" s="309"/>
      <c r="AJ993" s="309"/>
      <c r="AK993" s="309"/>
      <c r="AL993" s="309"/>
      <c r="AM993" s="309"/>
    </row>
    <row r="994" spans="2:55" ht="15" customHeight="1">
      <c r="B994" s="456"/>
      <c r="C994" s="458"/>
      <c r="D994" s="297" t="s">
        <v>500</v>
      </c>
      <c r="E994" s="298">
        <v>0</v>
      </c>
      <c r="F994" s="299">
        <v>0</v>
      </c>
      <c r="G994" s="299">
        <v>3</v>
      </c>
      <c r="H994" s="299">
        <v>3</v>
      </c>
      <c r="I994" s="299">
        <v>4</v>
      </c>
      <c r="J994" s="299">
        <v>25</v>
      </c>
      <c r="K994" s="299">
        <v>14</v>
      </c>
      <c r="L994" s="299">
        <v>0.09</v>
      </c>
      <c r="M994" s="299">
        <v>2.27</v>
      </c>
      <c r="N994" s="299">
        <v>2.36</v>
      </c>
      <c r="O994" s="299"/>
      <c r="P994" s="299" t="s">
        <v>506</v>
      </c>
      <c r="Q994" s="299">
        <v>1.9</v>
      </c>
      <c r="R994" s="299">
        <v>6</v>
      </c>
      <c r="S994" s="300">
        <v>86</v>
      </c>
      <c r="X994" s="309"/>
      <c r="AC994" s="309"/>
      <c r="AF994" s="309"/>
      <c r="AG994" s="309"/>
      <c r="AH994" s="309"/>
      <c r="AI994" s="309"/>
      <c r="AJ994" s="309"/>
      <c r="AK994" s="309"/>
      <c r="AL994" s="309"/>
      <c r="AM994" s="309"/>
    </row>
    <row r="995" spans="2:55" ht="15" customHeight="1">
      <c r="B995" s="456"/>
      <c r="C995" s="458"/>
      <c r="D995" s="297" t="s">
        <v>503</v>
      </c>
      <c r="E995" s="298">
        <v>0</v>
      </c>
      <c r="F995" s="299">
        <v>0</v>
      </c>
      <c r="G995" s="299">
        <v>3</v>
      </c>
      <c r="H995" s="299">
        <v>3</v>
      </c>
      <c r="I995" s="299">
        <v>6</v>
      </c>
      <c r="J995" s="299">
        <v>22</v>
      </c>
      <c r="K995" s="299">
        <v>17</v>
      </c>
      <c r="L995" s="299">
        <v>0.06</v>
      </c>
      <c r="M995" s="299">
        <v>2.12</v>
      </c>
      <c r="N995" s="299">
        <v>2.1800000000000002</v>
      </c>
      <c r="O995" s="299"/>
      <c r="P995" s="299" t="s">
        <v>498</v>
      </c>
      <c r="Q995" s="299">
        <v>1.8</v>
      </c>
      <c r="R995" s="299">
        <v>6.2</v>
      </c>
      <c r="S995" s="300">
        <v>83</v>
      </c>
      <c r="X995" s="309"/>
      <c r="AC995" s="309"/>
      <c r="AF995" s="309"/>
      <c r="AG995" s="309"/>
      <c r="AH995" s="309"/>
      <c r="AI995" s="309"/>
      <c r="AJ995" s="309"/>
      <c r="AK995" s="309"/>
      <c r="AL995" s="309"/>
      <c r="AM995" s="309"/>
    </row>
    <row r="996" spans="2:55" ht="15" customHeight="1">
      <c r="B996" s="456"/>
      <c r="C996" s="458"/>
      <c r="D996" s="297" t="s">
        <v>505</v>
      </c>
      <c r="E996" s="298">
        <v>0</v>
      </c>
      <c r="F996" s="299">
        <v>1</v>
      </c>
      <c r="G996" s="299">
        <v>3</v>
      </c>
      <c r="H996" s="299">
        <v>4</v>
      </c>
      <c r="I996" s="299">
        <v>4</v>
      </c>
      <c r="J996" s="299">
        <v>18</v>
      </c>
      <c r="K996" s="299">
        <v>15</v>
      </c>
      <c r="L996" s="299">
        <v>0</v>
      </c>
      <c r="M996" s="299">
        <v>2.23</v>
      </c>
      <c r="N996" s="299">
        <v>2.23</v>
      </c>
      <c r="O996" s="299"/>
      <c r="P996" s="299" t="s">
        <v>498</v>
      </c>
      <c r="Q996" s="299">
        <v>1.5</v>
      </c>
      <c r="R996" s="299">
        <v>6.9</v>
      </c>
      <c r="S996" s="300">
        <v>85</v>
      </c>
      <c r="X996" s="309"/>
      <c r="AC996" s="309"/>
      <c r="AF996" s="309"/>
      <c r="AG996" s="309"/>
      <c r="AH996" s="309"/>
      <c r="AI996" s="309"/>
      <c r="AJ996" s="309"/>
      <c r="AK996" s="309"/>
      <c r="AL996" s="309"/>
      <c r="AM996" s="309"/>
    </row>
    <row r="997" spans="2:55" ht="15" customHeight="1">
      <c r="B997" s="456"/>
      <c r="C997" s="458"/>
      <c r="D997" s="297" t="s">
        <v>508</v>
      </c>
      <c r="E997" s="298">
        <v>0</v>
      </c>
      <c r="F997" s="299">
        <v>3</v>
      </c>
      <c r="G997" s="299">
        <v>4</v>
      </c>
      <c r="H997" s="299">
        <v>7</v>
      </c>
      <c r="I997" s="299">
        <v>3</v>
      </c>
      <c r="J997" s="299">
        <v>21</v>
      </c>
      <c r="K997" s="299">
        <v>12</v>
      </c>
      <c r="L997" s="299">
        <v>0.08</v>
      </c>
      <c r="M997" s="299">
        <v>2.08</v>
      </c>
      <c r="N997" s="299">
        <v>2.16</v>
      </c>
      <c r="O997" s="299"/>
      <c r="P997" s="299" t="s">
        <v>498</v>
      </c>
      <c r="Q997" s="299">
        <v>1.1000000000000001</v>
      </c>
      <c r="R997" s="299">
        <v>8</v>
      </c>
      <c r="S997" s="300">
        <v>80</v>
      </c>
      <c r="X997" s="309"/>
      <c r="AC997" s="309"/>
      <c r="AF997" s="309"/>
      <c r="AG997" s="309"/>
      <c r="AH997" s="309"/>
      <c r="AI997" s="309"/>
      <c r="AJ997" s="309"/>
      <c r="AK997" s="309"/>
      <c r="AL997" s="309"/>
      <c r="AM997" s="309"/>
    </row>
    <row r="998" spans="2:55" ht="15" customHeight="1">
      <c r="B998" s="456"/>
      <c r="C998" s="458"/>
      <c r="D998" s="297" t="s">
        <v>510</v>
      </c>
      <c r="E998" s="298">
        <v>0</v>
      </c>
      <c r="F998" s="299">
        <v>6</v>
      </c>
      <c r="G998" s="299">
        <v>6</v>
      </c>
      <c r="H998" s="299">
        <v>12</v>
      </c>
      <c r="I998" s="299">
        <v>4</v>
      </c>
      <c r="J998" s="299">
        <v>25</v>
      </c>
      <c r="K998" s="299">
        <v>18</v>
      </c>
      <c r="L998" s="299">
        <v>0.36</v>
      </c>
      <c r="M998" s="299">
        <v>1.99</v>
      </c>
      <c r="N998" s="299">
        <v>2.35</v>
      </c>
      <c r="O998" s="299"/>
      <c r="P998" s="299" t="s">
        <v>493</v>
      </c>
      <c r="Q998" s="299">
        <v>1.5</v>
      </c>
      <c r="R998" s="299">
        <v>9.4</v>
      </c>
      <c r="S998" s="300">
        <v>75</v>
      </c>
      <c r="X998" s="309"/>
      <c r="AC998" s="309"/>
      <c r="AF998" s="309"/>
      <c r="AG998" s="309"/>
      <c r="AH998" s="309"/>
      <c r="AI998" s="309"/>
      <c r="AJ998" s="309"/>
      <c r="AK998" s="309"/>
      <c r="AL998" s="309"/>
      <c r="AM998" s="309"/>
    </row>
    <row r="999" spans="2:55" ht="15" customHeight="1">
      <c r="B999" s="456"/>
      <c r="C999" s="458"/>
      <c r="D999" s="297" t="s">
        <v>511</v>
      </c>
      <c r="E999" s="298">
        <v>0</v>
      </c>
      <c r="F999" s="299">
        <v>4</v>
      </c>
      <c r="G999" s="299">
        <v>7</v>
      </c>
      <c r="H999" s="299">
        <v>11</v>
      </c>
      <c r="I999" s="299">
        <v>12</v>
      </c>
      <c r="J999" s="299">
        <v>28</v>
      </c>
      <c r="K999" s="299">
        <v>21</v>
      </c>
      <c r="L999" s="299">
        <v>0</v>
      </c>
      <c r="M999" s="299">
        <v>1.94</v>
      </c>
      <c r="N999" s="299">
        <v>1.94</v>
      </c>
      <c r="O999" s="299"/>
      <c r="P999" s="299" t="s">
        <v>531</v>
      </c>
      <c r="Q999" s="299">
        <v>0.8</v>
      </c>
      <c r="R999" s="299">
        <v>12.4</v>
      </c>
      <c r="S999" s="300">
        <v>62</v>
      </c>
      <c r="X999" s="309"/>
      <c r="AC999" s="309"/>
      <c r="AF999" s="309"/>
      <c r="AG999" s="309"/>
      <c r="AH999" s="309"/>
      <c r="AI999" s="309"/>
      <c r="AJ999" s="309"/>
      <c r="AK999" s="309"/>
      <c r="AL999" s="309"/>
      <c r="AM999" s="309"/>
    </row>
    <row r="1000" spans="2:55" ht="15" customHeight="1" thickBot="1">
      <c r="B1000" s="456"/>
      <c r="C1000" s="458"/>
      <c r="D1000" s="310" t="s">
        <v>512</v>
      </c>
      <c r="E1000" s="311">
        <v>0</v>
      </c>
      <c r="F1000" s="304">
        <v>4</v>
      </c>
      <c r="G1000" s="304">
        <v>11</v>
      </c>
      <c r="H1000" s="304">
        <v>15</v>
      </c>
      <c r="I1000" s="304">
        <v>20</v>
      </c>
      <c r="J1000" s="304">
        <v>22</v>
      </c>
      <c r="K1000" s="304">
        <v>16</v>
      </c>
      <c r="L1000" s="304">
        <v>0.05</v>
      </c>
      <c r="M1000" s="304">
        <v>1.97</v>
      </c>
      <c r="N1000" s="304">
        <v>2.02</v>
      </c>
      <c r="O1000" s="304"/>
      <c r="P1000" s="304" t="s">
        <v>538</v>
      </c>
      <c r="Q1000" s="304">
        <v>0.8</v>
      </c>
      <c r="R1000" s="304">
        <v>15</v>
      </c>
      <c r="S1000" s="305">
        <v>55</v>
      </c>
      <c r="X1000" s="309"/>
      <c r="AC1000" s="309"/>
      <c r="AF1000" s="309"/>
      <c r="AG1000" s="309"/>
      <c r="AH1000" s="309"/>
      <c r="AI1000" s="309"/>
      <c r="AJ1000" s="309"/>
      <c r="AK1000" s="309"/>
      <c r="AL1000" s="309"/>
      <c r="AM1000" s="309"/>
    </row>
    <row r="1001" spans="2:55" ht="15" customHeight="1">
      <c r="B1001" s="456"/>
      <c r="C1001" s="458"/>
      <c r="D1001" s="293" t="s">
        <v>514</v>
      </c>
      <c r="E1001" s="294">
        <v>1</v>
      </c>
      <c r="F1001" s="295">
        <v>2</v>
      </c>
      <c r="G1001" s="295">
        <v>9</v>
      </c>
      <c r="H1001" s="295">
        <v>11</v>
      </c>
      <c r="I1001" s="295">
        <v>34</v>
      </c>
      <c r="J1001" s="295">
        <v>23</v>
      </c>
      <c r="K1001" s="295">
        <v>15</v>
      </c>
      <c r="L1001" s="295">
        <v>0.06</v>
      </c>
      <c r="M1001" s="295">
        <v>1.9</v>
      </c>
      <c r="N1001" s="295">
        <v>1.96</v>
      </c>
      <c r="O1001" s="295"/>
      <c r="P1001" s="295" t="s">
        <v>515</v>
      </c>
      <c r="Q1001" s="295">
        <v>2.1</v>
      </c>
      <c r="R1001" s="295">
        <v>16.3</v>
      </c>
      <c r="S1001" s="296">
        <v>55</v>
      </c>
      <c r="X1001" s="309"/>
      <c r="AC1001" s="309"/>
      <c r="AF1001" s="309"/>
      <c r="AG1001" s="309"/>
      <c r="AH1001" s="309"/>
      <c r="AI1001" s="309"/>
      <c r="AJ1001" s="309"/>
      <c r="AK1001" s="309"/>
      <c r="AL1001" s="309"/>
      <c r="AM1001" s="309"/>
    </row>
    <row r="1002" spans="2:55" ht="15" customHeight="1">
      <c r="B1002" s="456"/>
      <c r="C1002" s="458"/>
      <c r="D1002" s="297" t="s">
        <v>516</v>
      </c>
      <c r="E1002" s="298">
        <v>1</v>
      </c>
      <c r="F1002" s="299">
        <v>1</v>
      </c>
      <c r="G1002" s="299">
        <v>7</v>
      </c>
      <c r="H1002" s="299">
        <v>8</v>
      </c>
      <c r="I1002" s="299">
        <v>41</v>
      </c>
      <c r="J1002" s="299">
        <v>28</v>
      </c>
      <c r="K1002" s="299">
        <v>10</v>
      </c>
      <c r="L1002" s="299">
        <v>0.06</v>
      </c>
      <c r="M1002" s="299">
        <v>1.81</v>
      </c>
      <c r="N1002" s="299">
        <v>1.87</v>
      </c>
      <c r="O1002" s="299"/>
      <c r="P1002" s="299" t="s">
        <v>533</v>
      </c>
      <c r="Q1002" s="299">
        <v>2.1</v>
      </c>
      <c r="R1002" s="299">
        <v>16.399999999999999</v>
      </c>
      <c r="S1002" s="300">
        <v>58</v>
      </c>
      <c r="X1002" s="309"/>
      <c r="AC1002" s="309"/>
      <c r="AF1002" s="309"/>
      <c r="AG1002" s="309"/>
      <c r="AH1002" s="309"/>
      <c r="AI1002" s="309"/>
      <c r="AJ1002" s="309"/>
      <c r="AK1002" s="309"/>
      <c r="AL1002" s="309"/>
      <c r="AM1002" s="309"/>
    </row>
    <row r="1003" spans="2:55" ht="15" customHeight="1">
      <c r="B1003" s="456"/>
      <c r="C1003" s="458"/>
      <c r="D1003" s="297" t="s">
        <v>517</v>
      </c>
      <c r="E1003" s="298">
        <v>1</v>
      </c>
      <c r="F1003" s="299">
        <v>1</v>
      </c>
      <c r="G1003" s="299">
        <v>9</v>
      </c>
      <c r="H1003" s="299">
        <v>10</v>
      </c>
      <c r="I1003" s="299">
        <v>40</v>
      </c>
      <c r="J1003" s="299">
        <v>18</v>
      </c>
      <c r="K1003" s="299">
        <v>12</v>
      </c>
      <c r="L1003" s="299">
        <v>0.05</v>
      </c>
      <c r="M1003" s="299">
        <v>1.84</v>
      </c>
      <c r="N1003" s="299">
        <v>1.89</v>
      </c>
      <c r="O1003" s="299"/>
      <c r="P1003" s="299" t="s">
        <v>533</v>
      </c>
      <c r="Q1003" s="299">
        <v>1.7</v>
      </c>
      <c r="R1003" s="299">
        <v>17</v>
      </c>
      <c r="S1003" s="300">
        <v>57</v>
      </c>
      <c r="X1003" s="309"/>
      <c r="AC1003" s="309"/>
      <c r="AF1003" s="309"/>
      <c r="AG1003" s="309"/>
      <c r="AH1003" s="309"/>
      <c r="AI1003" s="309"/>
      <c r="AJ1003" s="309"/>
      <c r="AK1003" s="309"/>
      <c r="AL1003" s="309"/>
      <c r="AM1003" s="309"/>
      <c r="AN1003" s="309"/>
      <c r="AO1003" s="309"/>
      <c r="AP1003" s="309"/>
      <c r="AQ1003" s="309"/>
      <c r="AR1003" s="309"/>
      <c r="AS1003" s="309"/>
      <c r="AT1003" s="309"/>
      <c r="AU1003" s="309"/>
      <c r="AV1003" s="309"/>
      <c r="AW1003" s="309"/>
      <c r="AX1003" s="309"/>
      <c r="AY1003" s="309"/>
      <c r="AZ1003" s="309"/>
      <c r="BA1003" s="309"/>
      <c r="BB1003" s="309"/>
      <c r="BC1003" s="309"/>
    </row>
    <row r="1004" spans="2:55" ht="15" customHeight="1">
      <c r="B1004" s="456"/>
      <c r="C1004" s="458"/>
      <c r="D1004" s="297" t="s">
        <v>519</v>
      </c>
      <c r="E1004" s="298">
        <v>1</v>
      </c>
      <c r="F1004" s="299">
        <v>0</v>
      </c>
      <c r="G1004" s="299">
        <v>7</v>
      </c>
      <c r="H1004" s="299">
        <v>7</v>
      </c>
      <c r="I1004" s="299">
        <v>43</v>
      </c>
      <c r="J1004" s="299">
        <v>20</v>
      </c>
      <c r="K1004" s="299">
        <v>14</v>
      </c>
      <c r="L1004" s="299">
        <v>0</v>
      </c>
      <c r="M1004" s="299">
        <v>1.92</v>
      </c>
      <c r="N1004" s="299">
        <v>1.92</v>
      </c>
      <c r="O1004" s="299"/>
      <c r="P1004" s="299" t="s">
        <v>547</v>
      </c>
      <c r="Q1004" s="299">
        <v>1.4</v>
      </c>
      <c r="R1004" s="299">
        <v>16.600000000000001</v>
      </c>
      <c r="S1004" s="300">
        <v>56</v>
      </c>
      <c r="X1004" s="309"/>
      <c r="AC1004" s="309"/>
      <c r="AF1004" s="309"/>
      <c r="AG1004" s="309"/>
      <c r="AH1004" s="309"/>
      <c r="AI1004" s="309"/>
      <c r="AJ1004" s="309"/>
      <c r="AK1004" s="309"/>
      <c r="AL1004" s="309"/>
      <c r="AM1004" s="309"/>
      <c r="AN1004" s="309"/>
      <c r="AO1004" s="309"/>
      <c r="AP1004" s="309"/>
      <c r="AQ1004" s="309"/>
      <c r="AR1004" s="309"/>
      <c r="AS1004" s="309"/>
      <c r="AT1004" s="309"/>
      <c r="AU1004" s="309"/>
      <c r="AV1004" s="309"/>
      <c r="AW1004" s="309"/>
      <c r="AX1004" s="309"/>
      <c r="AY1004" s="309"/>
      <c r="AZ1004" s="309"/>
      <c r="BA1004" s="309"/>
      <c r="BB1004" s="309"/>
      <c r="BC1004" s="309"/>
    </row>
    <row r="1005" spans="2:55" ht="15" customHeight="1">
      <c r="B1005" s="456"/>
      <c r="C1005" s="458"/>
      <c r="D1005" s="297" t="s">
        <v>520</v>
      </c>
      <c r="E1005" s="298">
        <v>0</v>
      </c>
      <c r="F1005" s="299">
        <v>0</v>
      </c>
      <c r="G1005" s="299">
        <v>8</v>
      </c>
      <c r="H1005" s="299">
        <v>8</v>
      </c>
      <c r="I1005" s="299">
        <v>41</v>
      </c>
      <c r="J1005" s="299">
        <v>22</v>
      </c>
      <c r="K1005" s="299">
        <v>12</v>
      </c>
      <c r="L1005" s="299">
        <v>0.03</v>
      </c>
      <c r="M1005" s="299">
        <v>1.92</v>
      </c>
      <c r="N1005" s="299">
        <v>1.95</v>
      </c>
      <c r="O1005" s="299"/>
      <c r="P1005" s="299" t="s">
        <v>513</v>
      </c>
      <c r="Q1005" s="299">
        <v>1.8</v>
      </c>
      <c r="R1005" s="299">
        <v>16.3</v>
      </c>
      <c r="S1005" s="300">
        <v>59</v>
      </c>
      <c r="X1005" s="309"/>
      <c r="AC1005" s="309"/>
      <c r="AF1005" s="309"/>
      <c r="AG1005" s="309"/>
      <c r="AH1005" s="309"/>
      <c r="AI1005" s="309"/>
      <c r="AJ1005" s="309"/>
      <c r="AK1005" s="309"/>
      <c r="AL1005" s="309"/>
      <c r="AM1005" s="309"/>
      <c r="AN1005" s="309"/>
      <c r="AO1005" s="309"/>
      <c r="AP1005" s="309"/>
      <c r="AQ1005" s="309"/>
      <c r="AR1005" s="309"/>
      <c r="AS1005" s="309"/>
      <c r="AT1005" s="309"/>
      <c r="AU1005" s="309"/>
      <c r="AV1005" s="309"/>
      <c r="AW1005" s="309"/>
      <c r="AX1005" s="309"/>
      <c r="AY1005" s="309"/>
      <c r="AZ1005" s="309"/>
      <c r="BA1005" s="309"/>
      <c r="BB1005" s="309"/>
      <c r="BC1005" s="309"/>
    </row>
    <row r="1006" spans="2:55" ht="15" customHeight="1">
      <c r="B1006" s="456"/>
      <c r="C1006" s="458"/>
      <c r="D1006" s="297" t="s">
        <v>521</v>
      </c>
      <c r="E1006" s="298">
        <v>0</v>
      </c>
      <c r="F1006" s="299">
        <v>0</v>
      </c>
      <c r="G1006" s="299">
        <v>10</v>
      </c>
      <c r="H1006" s="299">
        <v>10</v>
      </c>
      <c r="I1006" s="299">
        <v>40</v>
      </c>
      <c r="J1006" s="299">
        <v>14</v>
      </c>
      <c r="K1006" s="299">
        <v>13</v>
      </c>
      <c r="L1006" s="299">
        <v>0</v>
      </c>
      <c r="M1006" s="299">
        <v>1.99</v>
      </c>
      <c r="N1006" s="299">
        <v>1.99</v>
      </c>
      <c r="O1006" s="299"/>
      <c r="P1006" s="299" t="s">
        <v>533</v>
      </c>
      <c r="Q1006" s="299">
        <v>0.5</v>
      </c>
      <c r="R1006" s="299">
        <v>14.9</v>
      </c>
      <c r="S1006" s="300">
        <v>61</v>
      </c>
      <c r="X1006" s="309"/>
      <c r="AC1006" s="309"/>
      <c r="AF1006" s="309"/>
      <c r="AG1006" s="309"/>
      <c r="AH1006" s="309"/>
      <c r="AI1006" s="309"/>
      <c r="AJ1006" s="309"/>
      <c r="AK1006" s="309"/>
      <c r="AL1006" s="309"/>
      <c r="AM1006" s="309"/>
    </row>
    <row r="1007" spans="2:55" ht="15" customHeight="1">
      <c r="B1007" s="456"/>
      <c r="C1007" s="458"/>
      <c r="D1007" s="297" t="s">
        <v>522</v>
      </c>
      <c r="E1007" s="298">
        <v>0</v>
      </c>
      <c r="F1007" s="299">
        <v>0</v>
      </c>
      <c r="G1007" s="299">
        <v>13</v>
      </c>
      <c r="H1007" s="299">
        <v>13</v>
      </c>
      <c r="I1007" s="299">
        <v>36</v>
      </c>
      <c r="J1007" s="299">
        <v>23</v>
      </c>
      <c r="K1007" s="299">
        <v>13</v>
      </c>
      <c r="L1007" s="299">
        <v>0.08</v>
      </c>
      <c r="M1007" s="299">
        <v>1.97</v>
      </c>
      <c r="N1007" s="299">
        <v>2.0499999999999998</v>
      </c>
      <c r="O1007" s="299"/>
      <c r="P1007" s="299" t="s">
        <v>538</v>
      </c>
      <c r="Q1007" s="299">
        <v>0.8</v>
      </c>
      <c r="R1007" s="299">
        <v>14.1</v>
      </c>
      <c r="S1007" s="300">
        <v>63</v>
      </c>
      <c r="X1007" s="309"/>
      <c r="AC1007" s="309"/>
      <c r="AF1007" s="309"/>
      <c r="AG1007" s="309"/>
      <c r="AH1007" s="309"/>
      <c r="AI1007" s="309"/>
      <c r="AJ1007" s="309"/>
      <c r="AK1007" s="309"/>
      <c r="AL1007" s="309"/>
      <c r="AM1007" s="309"/>
    </row>
    <row r="1008" spans="2:55" ht="15" customHeight="1">
      <c r="B1008" s="456"/>
      <c r="C1008" s="458"/>
      <c r="D1008" s="297" t="s">
        <v>523</v>
      </c>
      <c r="E1008" s="298">
        <v>0</v>
      </c>
      <c r="F1008" s="299">
        <v>1</v>
      </c>
      <c r="G1008" s="299">
        <v>22</v>
      </c>
      <c r="H1008" s="299">
        <v>23</v>
      </c>
      <c r="I1008" s="299">
        <v>16</v>
      </c>
      <c r="J1008" s="299">
        <v>36</v>
      </c>
      <c r="K1008" s="299">
        <v>24</v>
      </c>
      <c r="L1008" s="299">
        <v>0.47</v>
      </c>
      <c r="M1008" s="299">
        <v>1.95</v>
      </c>
      <c r="N1008" s="299">
        <v>2.42</v>
      </c>
      <c r="O1008" s="299"/>
      <c r="P1008" s="299" t="s">
        <v>493</v>
      </c>
      <c r="Q1008" s="299">
        <v>0.6</v>
      </c>
      <c r="R1008" s="299">
        <v>12.9</v>
      </c>
      <c r="S1008" s="300">
        <v>72</v>
      </c>
      <c r="X1008" s="309"/>
      <c r="AC1008" s="309"/>
      <c r="AF1008" s="309"/>
      <c r="AG1008" s="309"/>
      <c r="AH1008" s="309"/>
      <c r="AI1008" s="309"/>
      <c r="AJ1008" s="309"/>
      <c r="AK1008" s="309"/>
      <c r="AL1008" s="309"/>
      <c r="AM1008" s="309"/>
    </row>
    <row r="1009" spans="2:53" ht="15" customHeight="1">
      <c r="B1009" s="456"/>
      <c r="C1009" s="458"/>
      <c r="D1009" s="297" t="s">
        <v>524</v>
      </c>
      <c r="E1009" s="298">
        <v>0</v>
      </c>
      <c r="F1009" s="299">
        <v>1</v>
      </c>
      <c r="G1009" s="299">
        <v>20</v>
      </c>
      <c r="H1009" s="299">
        <v>21</v>
      </c>
      <c r="I1009" s="299">
        <v>11</v>
      </c>
      <c r="J1009" s="299">
        <v>42</v>
      </c>
      <c r="K1009" s="299">
        <v>32</v>
      </c>
      <c r="L1009" s="299">
        <v>0.15</v>
      </c>
      <c r="M1009" s="299">
        <v>2</v>
      </c>
      <c r="N1009" s="299">
        <v>2.15</v>
      </c>
      <c r="O1009" s="299"/>
      <c r="P1009" s="299" t="s">
        <v>536</v>
      </c>
      <c r="Q1009" s="299">
        <v>0</v>
      </c>
      <c r="R1009" s="299">
        <v>12.5</v>
      </c>
      <c r="S1009" s="300">
        <v>76</v>
      </c>
      <c r="X1009" s="309"/>
      <c r="AC1009" s="309"/>
      <c r="AF1009" s="309"/>
      <c r="AG1009" s="309"/>
      <c r="AH1009" s="309"/>
      <c r="AI1009" s="309"/>
      <c r="AJ1009" s="309"/>
      <c r="AK1009" s="309"/>
      <c r="AL1009" s="309"/>
      <c r="AM1009" s="309"/>
    </row>
    <row r="1010" spans="2:53" ht="15" customHeight="1">
      <c r="B1010" s="456"/>
      <c r="C1010" s="458"/>
      <c r="D1010" s="297" t="s">
        <v>525</v>
      </c>
      <c r="E1010" s="298">
        <v>0</v>
      </c>
      <c r="F1010" s="299">
        <v>2</v>
      </c>
      <c r="G1010" s="299">
        <v>18</v>
      </c>
      <c r="H1010" s="299">
        <v>20</v>
      </c>
      <c r="I1010" s="299">
        <v>9</v>
      </c>
      <c r="J1010" s="299">
        <v>43</v>
      </c>
      <c r="K1010" s="299">
        <v>31</v>
      </c>
      <c r="L1010" s="299">
        <v>0.22</v>
      </c>
      <c r="M1010" s="299">
        <v>1.86</v>
      </c>
      <c r="N1010" s="299">
        <v>2.08</v>
      </c>
      <c r="O1010" s="299"/>
      <c r="P1010" s="299" t="s">
        <v>498</v>
      </c>
      <c r="Q1010" s="299">
        <v>2</v>
      </c>
      <c r="R1010" s="299">
        <v>12.2</v>
      </c>
      <c r="S1010" s="300">
        <v>78</v>
      </c>
      <c r="X1010" s="309"/>
      <c r="AC1010" s="309"/>
      <c r="AF1010" s="309"/>
      <c r="AG1010" s="309"/>
      <c r="AH1010" s="309"/>
      <c r="AI1010" s="309"/>
      <c r="AJ1010" s="309"/>
      <c r="AK1010" s="309"/>
      <c r="AL1010" s="309"/>
      <c r="AM1010" s="309"/>
    </row>
    <row r="1011" spans="2:53" ht="15" customHeight="1">
      <c r="B1011" s="456"/>
      <c r="C1011" s="458"/>
      <c r="D1011" s="297" t="s">
        <v>526</v>
      </c>
      <c r="E1011" s="298">
        <v>0</v>
      </c>
      <c r="F1011" s="299">
        <v>1</v>
      </c>
      <c r="G1011" s="299">
        <v>14</v>
      </c>
      <c r="H1011" s="299">
        <v>15</v>
      </c>
      <c r="I1011" s="299">
        <v>8</v>
      </c>
      <c r="J1011" s="299">
        <v>46</v>
      </c>
      <c r="K1011" s="299">
        <v>30</v>
      </c>
      <c r="L1011" s="299">
        <v>0</v>
      </c>
      <c r="M1011" s="299">
        <v>2.0299999999999998</v>
      </c>
      <c r="N1011" s="299">
        <v>2.0299999999999998</v>
      </c>
      <c r="O1011" s="299"/>
      <c r="P1011" s="299" t="s">
        <v>506</v>
      </c>
      <c r="Q1011" s="299">
        <v>0.9</v>
      </c>
      <c r="R1011" s="299">
        <v>11.9</v>
      </c>
      <c r="S1011" s="300">
        <v>80</v>
      </c>
      <c r="X1011" s="309"/>
      <c r="AC1011" s="309"/>
      <c r="AE1011" s="309"/>
      <c r="AF1011" s="309"/>
      <c r="AG1011" s="309"/>
      <c r="AH1011" s="309"/>
      <c r="AI1011" s="309"/>
      <c r="AJ1011" s="309"/>
      <c r="AK1011" s="309"/>
      <c r="AL1011" s="309"/>
      <c r="AM1011" s="309"/>
    </row>
    <row r="1012" spans="2:53" ht="15" customHeight="1">
      <c r="B1012" s="456"/>
      <c r="C1012" s="458"/>
      <c r="D1012" s="297" t="s">
        <v>527</v>
      </c>
      <c r="E1012" s="298">
        <v>0</v>
      </c>
      <c r="F1012" s="299">
        <v>0</v>
      </c>
      <c r="G1012" s="299">
        <v>12</v>
      </c>
      <c r="H1012" s="299">
        <v>12</v>
      </c>
      <c r="I1012" s="299">
        <v>8</v>
      </c>
      <c r="J1012" s="299">
        <v>44</v>
      </c>
      <c r="K1012" s="299">
        <v>28</v>
      </c>
      <c r="L1012" s="299">
        <v>0.16</v>
      </c>
      <c r="M1012" s="299">
        <v>2.1</v>
      </c>
      <c r="N1012" s="299">
        <v>2.2599999999999998</v>
      </c>
      <c r="O1012" s="299"/>
      <c r="P1012" s="299" t="s">
        <v>506</v>
      </c>
      <c r="Q1012" s="299">
        <v>1.6</v>
      </c>
      <c r="R1012" s="299">
        <v>11.5</v>
      </c>
      <c r="S1012" s="300">
        <v>79</v>
      </c>
      <c r="X1012" s="309"/>
      <c r="AC1012" s="309"/>
      <c r="AF1012" s="309"/>
      <c r="AG1012" s="309"/>
      <c r="AH1012" s="309"/>
      <c r="AI1012" s="309"/>
      <c r="AJ1012" s="309"/>
      <c r="AK1012" s="309"/>
      <c r="AL1012" s="309"/>
      <c r="AM1012" s="309"/>
    </row>
    <row r="1013" spans="2:53" ht="15" customHeight="1">
      <c r="B1013" s="456"/>
      <c r="C1013" s="458"/>
      <c r="D1013" s="297" t="s">
        <v>528</v>
      </c>
      <c r="E1013" s="298">
        <v>0</v>
      </c>
      <c r="F1013" s="299">
        <v>0</v>
      </c>
      <c r="G1013" s="299">
        <v>10</v>
      </c>
      <c r="H1013" s="299">
        <v>10</v>
      </c>
      <c r="I1013" s="299">
        <v>9</v>
      </c>
      <c r="J1013" s="299">
        <v>29</v>
      </c>
      <c r="K1013" s="299">
        <v>21</v>
      </c>
      <c r="L1013" s="299">
        <v>0.21</v>
      </c>
      <c r="M1013" s="299">
        <v>1.92</v>
      </c>
      <c r="N1013" s="299">
        <v>2.13</v>
      </c>
      <c r="O1013" s="299"/>
      <c r="P1013" s="299" t="s">
        <v>493</v>
      </c>
      <c r="Q1013" s="299">
        <v>2.5</v>
      </c>
      <c r="R1013" s="299">
        <v>11.7</v>
      </c>
      <c r="S1013" s="300">
        <v>81</v>
      </c>
      <c r="X1013" s="309"/>
      <c r="AF1013" s="309"/>
      <c r="AG1013" s="309"/>
      <c r="AH1013" s="309"/>
      <c r="AI1013" s="309"/>
      <c r="AJ1013" s="309"/>
      <c r="AK1013" s="309"/>
      <c r="AL1013" s="309"/>
      <c r="AM1013" s="309"/>
    </row>
    <row r="1014" spans="2:53" ht="15" customHeight="1">
      <c r="B1014" s="456"/>
      <c r="C1014" s="459"/>
      <c r="D1014" s="297" t="s">
        <v>529</v>
      </c>
      <c r="E1014" s="298">
        <v>0</v>
      </c>
      <c r="F1014" s="299">
        <v>1</v>
      </c>
      <c r="G1014" s="299">
        <v>14</v>
      </c>
      <c r="H1014" s="299">
        <v>15</v>
      </c>
      <c r="I1014" s="299">
        <v>4</v>
      </c>
      <c r="J1014" s="299">
        <v>31</v>
      </c>
      <c r="K1014" s="299">
        <v>24</v>
      </c>
      <c r="L1014" s="299">
        <v>0</v>
      </c>
      <c r="M1014" s="299">
        <v>1.77</v>
      </c>
      <c r="N1014" s="299">
        <v>1.77</v>
      </c>
      <c r="O1014" s="299"/>
      <c r="P1014" s="299" t="s">
        <v>498</v>
      </c>
      <c r="Q1014" s="299">
        <v>1.6</v>
      </c>
      <c r="R1014" s="299">
        <v>11.4</v>
      </c>
      <c r="S1014" s="300">
        <v>82</v>
      </c>
      <c r="X1014" s="309"/>
      <c r="AF1014" s="309"/>
      <c r="AG1014" s="309"/>
      <c r="AH1014" s="309"/>
      <c r="AI1014" s="309"/>
      <c r="AJ1014" s="309"/>
      <c r="AK1014" s="309"/>
      <c r="AL1014" s="309"/>
      <c r="AM1014" s="309"/>
    </row>
    <row r="1015" spans="2:53" ht="15" customHeight="1">
      <c r="B1015" s="456"/>
      <c r="C1015" s="457">
        <v>42675</v>
      </c>
      <c r="D1015" s="297" t="s">
        <v>492</v>
      </c>
      <c r="E1015" s="298">
        <v>0</v>
      </c>
      <c r="F1015" s="299">
        <v>1</v>
      </c>
      <c r="G1015" s="299">
        <v>13</v>
      </c>
      <c r="H1015" s="299">
        <v>14</v>
      </c>
      <c r="I1015" s="299">
        <v>3</v>
      </c>
      <c r="J1015" s="299">
        <v>32</v>
      </c>
      <c r="K1015" s="299">
        <v>15</v>
      </c>
      <c r="L1015" s="299">
        <v>0.1</v>
      </c>
      <c r="M1015" s="299">
        <v>1.68</v>
      </c>
      <c r="N1015" s="299">
        <v>1.78</v>
      </c>
      <c r="O1015" s="299"/>
      <c r="P1015" s="299" t="s">
        <v>498</v>
      </c>
      <c r="Q1015" s="299">
        <v>1.2</v>
      </c>
      <c r="R1015" s="299">
        <v>11.4</v>
      </c>
      <c r="S1015" s="300">
        <v>81</v>
      </c>
      <c r="AF1015" s="309"/>
      <c r="AG1015" s="309"/>
      <c r="AH1015" s="309"/>
      <c r="AI1015" s="309"/>
      <c r="AJ1015" s="309"/>
      <c r="AK1015" s="309"/>
      <c r="AL1015" s="309"/>
      <c r="AM1015" s="309"/>
    </row>
    <row r="1016" spans="2:53" ht="15" customHeight="1">
      <c r="B1016" s="456"/>
      <c r="C1016" s="458"/>
      <c r="D1016" s="297" t="s">
        <v>495</v>
      </c>
      <c r="E1016" s="298">
        <v>0</v>
      </c>
      <c r="F1016" s="299">
        <v>0</v>
      </c>
      <c r="G1016" s="299">
        <v>12</v>
      </c>
      <c r="H1016" s="299">
        <v>12</v>
      </c>
      <c r="I1016" s="299">
        <v>3</v>
      </c>
      <c r="J1016" s="299">
        <v>28</v>
      </c>
      <c r="K1016" s="299">
        <v>18</v>
      </c>
      <c r="L1016" s="299">
        <v>0</v>
      </c>
      <c r="M1016" s="299">
        <v>1.61</v>
      </c>
      <c r="N1016" s="299">
        <v>1.61</v>
      </c>
      <c r="O1016" s="299"/>
      <c r="P1016" s="299" t="s">
        <v>498</v>
      </c>
      <c r="Q1016" s="299">
        <v>2</v>
      </c>
      <c r="R1016" s="299">
        <v>11.4</v>
      </c>
      <c r="S1016" s="300">
        <v>77</v>
      </c>
      <c r="AF1016" s="309"/>
      <c r="AG1016" s="309"/>
      <c r="AH1016" s="309"/>
      <c r="AI1016" s="309"/>
      <c r="AJ1016" s="309"/>
      <c r="AK1016" s="309"/>
      <c r="AL1016" s="309"/>
      <c r="AM1016" s="309"/>
    </row>
    <row r="1017" spans="2:53" ht="15" customHeight="1">
      <c r="B1017" s="456"/>
      <c r="C1017" s="458"/>
      <c r="D1017" s="297" t="s">
        <v>497</v>
      </c>
      <c r="E1017" s="298">
        <v>0</v>
      </c>
      <c r="F1017" s="299">
        <v>0</v>
      </c>
      <c r="G1017" s="299">
        <v>9</v>
      </c>
      <c r="H1017" s="299">
        <v>9</v>
      </c>
      <c r="I1017" s="299">
        <v>5</v>
      </c>
      <c r="J1017" s="299">
        <v>29</v>
      </c>
      <c r="K1017" s="299">
        <v>16</v>
      </c>
      <c r="L1017" s="299">
        <v>0.02</v>
      </c>
      <c r="M1017" s="299">
        <v>1.98</v>
      </c>
      <c r="N1017" s="299">
        <v>2</v>
      </c>
      <c r="O1017" s="299"/>
      <c r="P1017" s="299" t="s">
        <v>498</v>
      </c>
      <c r="Q1017" s="299">
        <v>1.7</v>
      </c>
      <c r="R1017" s="299">
        <v>11.2</v>
      </c>
      <c r="S1017" s="300">
        <v>73</v>
      </c>
      <c r="AF1017" s="309"/>
      <c r="AG1017" s="309"/>
      <c r="AH1017" s="309"/>
      <c r="AI1017" s="309"/>
      <c r="AJ1017" s="309"/>
      <c r="AK1017" s="309"/>
      <c r="AL1017" s="309"/>
      <c r="AM1017" s="309"/>
      <c r="AN1017" s="309"/>
      <c r="AO1017" s="309"/>
      <c r="AP1017" s="309"/>
      <c r="AQ1017" s="309"/>
      <c r="AR1017" s="309"/>
      <c r="AS1017" s="309"/>
      <c r="AT1017" s="309"/>
      <c r="AU1017" s="309"/>
      <c r="AV1017" s="309"/>
      <c r="AW1017" s="309"/>
      <c r="AX1017" s="309"/>
      <c r="AY1017" s="309"/>
      <c r="AZ1017" s="309"/>
      <c r="BA1017" s="309"/>
    </row>
    <row r="1018" spans="2:53" ht="15" customHeight="1">
      <c r="B1018" s="456"/>
      <c r="C1018" s="458"/>
      <c r="D1018" s="297" t="s">
        <v>500</v>
      </c>
      <c r="E1018" s="298">
        <v>0</v>
      </c>
      <c r="F1018" s="299">
        <v>0</v>
      </c>
      <c r="G1018" s="299">
        <v>8</v>
      </c>
      <c r="H1018" s="299">
        <v>8</v>
      </c>
      <c r="I1018" s="299">
        <v>5</v>
      </c>
      <c r="J1018" s="299">
        <v>25</v>
      </c>
      <c r="K1018" s="299">
        <v>16</v>
      </c>
      <c r="L1018" s="299">
        <v>0.11</v>
      </c>
      <c r="M1018" s="299">
        <v>2.17</v>
      </c>
      <c r="N1018" s="299">
        <v>2.2799999999999998</v>
      </c>
      <c r="O1018" s="299"/>
      <c r="P1018" s="299" t="s">
        <v>506</v>
      </c>
      <c r="Q1018" s="299">
        <v>1.1000000000000001</v>
      </c>
      <c r="R1018" s="299">
        <v>11</v>
      </c>
      <c r="S1018" s="300">
        <v>71</v>
      </c>
      <c r="AF1018" s="309"/>
      <c r="AG1018" s="309"/>
      <c r="AH1018" s="309"/>
      <c r="AI1018" s="309"/>
      <c r="AJ1018" s="309"/>
      <c r="AK1018" s="309"/>
      <c r="AL1018" s="309"/>
      <c r="AM1018" s="309"/>
      <c r="AN1018" s="309"/>
      <c r="AO1018" s="309"/>
      <c r="AP1018" s="309"/>
      <c r="AQ1018" s="309"/>
      <c r="AR1018" s="309"/>
      <c r="AS1018" s="309"/>
      <c r="AT1018" s="309"/>
      <c r="AU1018" s="309"/>
      <c r="AV1018" s="309"/>
      <c r="AW1018" s="309"/>
      <c r="AX1018" s="309"/>
      <c r="AY1018" s="309"/>
      <c r="AZ1018" s="309"/>
      <c r="BA1018" s="309"/>
    </row>
    <row r="1019" spans="2:53" ht="15" customHeight="1">
      <c r="B1019" s="456"/>
      <c r="C1019" s="458"/>
      <c r="D1019" s="297" t="s">
        <v>503</v>
      </c>
      <c r="E1019" s="298">
        <v>0</v>
      </c>
      <c r="F1019" s="299">
        <v>0</v>
      </c>
      <c r="G1019" s="299">
        <v>9</v>
      </c>
      <c r="H1019" s="299">
        <v>9</v>
      </c>
      <c r="I1019" s="299">
        <v>5</v>
      </c>
      <c r="J1019" s="299">
        <v>26</v>
      </c>
      <c r="K1019" s="299">
        <v>18</v>
      </c>
      <c r="L1019" s="299">
        <v>0</v>
      </c>
      <c r="M1019" s="299">
        <v>2.0499999999999998</v>
      </c>
      <c r="N1019" s="299">
        <v>2.0499999999999998</v>
      </c>
      <c r="O1019" s="299"/>
      <c r="P1019" s="299" t="s">
        <v>493</v>
      </c>
      <c r="Q1019" s="299">
        <v>1.2</v>
      </c>
      <c r="R1019" s="299">
        <v>10.8</v>
      </c>
      <c r="S1019" s="300">
        <v>83</v>
      </c>
      <c r="AF1019" s="309"/>
      <c r="AG1019" s="309"/>
      <c r="AH1019" s="309"/>
      <c r="AI1019" s="309"/>
      <c r="AJ1019" s="309"/>
      <c r="AK1019" s="309"/>
      <c r="AL1019" s="309"/>
      <c r="AM1019" s="309"/>
      <c r="AN1019" s="309"/>
      <c r="AO1019" s="309"/>
      <c r="AP1019" s="309"/>
      <c r="AQ1019" s="309"/>
      <c r="AR1019" s="309"/>
      <c r="AS1019" s="309"/>
      <c r="AT1019" s="309"/>
      <c r="AU1019" s="309"/>
      <c r="AV1019" s="309"/>
      <c r="AW1019" s="309"/>
      <c r="AX1019" s="309"/>
      <c r="AY1019" s="309"/>
      <c r="AZ1019" s="309"/>
      <c r="BA1019" s="309"/>
    </row>
    <row r="1020" spans="2:53" ht="15" customHeight="1">
      <c r="B1020" s="456"/>
      <c r="C1020" s="458"/>
      <c r="D1020" s="297" t="s">
        <v>505</v>
      </c>
      <c r="E1020" s="298">
        <v>0</v>
      </c>
      <c r="F1020" s="299" t="s">
        <v>501</v>
      </c>
      <c r="G1020" s="299" t="s">
        <v>501</v>
      </c>
      <c r="H1020" s="299" t="s">
        <v>501</v>
      </c>
      <c r="I1020" s="299">
        <v>2</v>
      </c>
      <c r="J1020" s="299">
        <v>20</v>
      </c>
      <c r="K1020" s="299">
        <v>14</v>
      </c>
      <c r="L1020" s="299">
        <v>0.08</v>
      </c>
      <c r="M1020" s="299">
        <v>1.9</v>
      </c>
      <c r="N1020" s="299">
        <v>1.98</v>
      </c>
      <c r="O1020" s="299"/>
      <c r="P1020" s="299" t="s">
        <v>506</v>
      </c>
      <c r="Q1020" s="299">
        <v>1.2</v>
      </c>
      <c r="R1020" s="299">
        <v>10.6</v>
      </c>
      <c r="S1020" s="300">
        <v>86</v>
      </c>
      <c r="AF1020" s="309"/>
      <c r="AG1020" s="309"/>
      <c r="AH1020" s="309"/>
      <c r="AI1020" s="309"/>
      <c r="AJ1020" s="309"/>
      <c r="AK1020" s="309"/>
      <c r="AL1020" s="309"/>
      <c r="AM1020" s="309"/>
    </row>
    <row r="1021" spans="2:53" ht="15" customHeight="1">
      <c r="B1021" s="456"/>
      <c r="C1021" s="458"/>
      <c r="D1021" s="297" t="s">
        <v>508</v>
      </c>
      <c r="E1021" s="298">
        <v>0</v>
      </c>
      <c r="F1021" s="299">
        <v>4</v>
      </c>
      <c r="G1021" s="299">
        <v>12</v>
      </c>
      <c r="H1021" s="299">
        <v>16</v>
      </c>
      <c r="I1021" s="299">
        <v>2</v>
      </c>
      <c r="J1021" s="299">
        <v>23</v>
      </c>
      <c r="K1021" s="299">
        <v>16</v>
      </c>
      <c r="L1021" s="299">
        <v>0.06</v>
      </c>
      <c r="M1021" s="299">
        <v>1.98</v>
      </c>
      <c r="N1021" s="299">
        <v>2.04</v>
      </c>
      <c r="O1021" s="299"/>
      <c r="P1021" s="299" t="s">
        <v>533</v>
      </c>
      <c r="Q1021" s="299">
        <v>0.3</v>
      </c>
      <c r="R1021" s="299">
        <v>10.6</v>
      </c>
      <c r="S1021" s="300">
        <v>91</v>
      </c>
      <c r="AF1021" s="309"/>
      <c r="AG1021" s="309"/>
      <c r="AH1021" s="309"/>
      <c r="AI1021" s="309"/>
      <c r="AJ1021" s="309"/>
      <c r="AK1021" s="309"/>
      <c r="AL1021" s="309"/>
      <c r="AM1021" s="309"/>
    </row>
    <row r="1022" spans="2:53" ht="15" customHeight="1">
      <c r="B1022" s="456"/>
      <c r="C1022" s="458"/>
      <c r="D1022" s="297" t="s">
        <v>510</v>
      </c>
      <c r="E1022" s="298">
        <v>0</v>
      </c>
      <c r="F1022" s="299">
        <v>2</v>
      </c>
      <c r="G1022" s="299">
        <v>9</v>
      </c>
      <c r="H1022" s="299">
        <v>11</v>
      </c>
      <c r="I1022" s="299">
        <v>4</v>
      </c>
      <c r="J1022" s="299">
        <v>20</v>
      </c>
      <c r="K1022" s="299">
        <v>16</v>
      </c>
      <c r="L1022" s="299">
        <v>0.16</v>
      </c>
      <c r="M1022" s="299">
        <v>2.02</v>
      </c>
      <c r="N1022" s="299">
        <v>2.1800000000000002</v>
      </c>
      <c r="O1022" s="299"/>
      <c r="P1022" s="299" t="s">
        <v>547</v>
      </c>
      <c r="Q1022" s="299">
        <v>0.5</v>
      </c>
      <c r="R1022" s="299">
        <v>10.9</v>
      </c>
      <c r="S1022" s="300">
        <v>91</v>
      </c>
      <c r="AF1022" s="309"/>
      <c r="AG1022" s="309"/>
      <c r="AH1022" s="309"/>
      <c r="AI1022" s="309"/>
      <c r="AJ1022" s="309"/>
      <c r="AK1022" s="309"/>
      <c r="AL1022" s="309"/>
      <c r="AM1022" s="309"/>
    </row>
    <row r="1023" spans="2:53" ht="15" customHeight="1">
      <c r="B1023" s="456"/>
      <c r="C1023" s="458"/>
      <c r="D1023" s="297" t="s">
        <v>511</v>
      </c>
      <c r="E1023" s="298">
        <v>0</v>
      </c>
      <c r="F1023" s="299">
        <v>7</v>
      </c>
      <c r="G1023" s="299">
        <v>14</v>
      </c>
      <c r="H1023" s="299">
        <v>21</v>
      </c>
      <c r="I1023" s="299">
        <v>4</v>
      </c>
      <c r="J1023" s="299">
        <v>27</v>
      </c>
      <c r="K1023" s="299">
        <v>15</v>
      </c>
      <c r="L1023" s="299">
        <v>0.14000000000000001</v>
      </c>
      <c r="M1023" s="299">
        <v>1.82</v>
      </c>
      <c r="N1023" s="299">
        <v>1.96</v>
      </c>
      <c r="O1023" s="299"/>
      <c r="P1023" s="299" t="s">
        <v>506</v>
      </c>
      <c r="Q1023" s="299">
        <v>1</v>
      </c>
      <c r="R1023" s="299">
        <v>11.3</v>
      </c>
      <c r="S1023" s="300">
        <v>89</v>
      </c>
      <c r="AF1023" s="309"/>
      <c r="AG1023" s="309"/>
      <c r="AH1023" s="309"/>
      <c r="AI1023" s="309"/>
      <c r="AJ1023" s="309"/>
      <c r="AK1023" s="309"/>
      <c r="AL1023" s="309"/>
      <c r="AM1023" s="309"/>
    </row>
    <row r="1024" spans="2:53" ht="15" customHeight="1" thickBot="1">
      <c r="B1024" s="456"/>
      <c r="C1024" s="458"/>
      <c r="D1024" s="310" t="s">
        <v>512</v>
      </c>
      <c r="E1024" s="311">
        <v>0</v>
      </c>
      <c r="F1024" s="304">
        <v>7</v>
      </c>
      <c r="G1024" s="304">
        <v>14</v>
      </c>
      <c r="H1024" s="304">
        <v>21</v>
      </c>
      <c r="I1024" s="304">
        <v>5</v>
      </c>
      <c r="J1024" s="304">
        <v>19</v>
      </c>
      <c r="K1024" s="304">
        <v>12</v>
      </c>
      <c r="L1024" s="304">
        <v>0.04</v>
      </c>
      <c r="M1024" s="304">
        <v>1.97</v>
      </c>
      <c r="N1024" s="304">
        <v>2.0099999999999998</v>
      </c>
      <c r="O1024" s="304"/>
      <c r="P1024" s="304" t="s">
        <v>498</v>
      </c>
      <c r="Q1024" s="304">
        <v>1.6</v>
      </c>
      <c r="R1024" s="304">
        <v>11.7</v>
      </c>
      <c r="S1024" s="305">
        <v>81</v>
      </c>
      <c r="AF1024" s="309"/>
      <c r="AG1024" s="309"/>
      <c r="AH1024" s="309"/>
      <c r="AI1024" s="309"/>
      <c r="AJ1024" s="309"/>
      <c r="AK1024" s="309"/>
      <c r="AL1024" s="309"/>
      <c r="AM1024" s="309"/>
    </row>
    <row r="1025" spans="2:39" ht="15" customHeight="1">
      <c r="B1025" s="460"/>
      <c r="C1025" s="458"/>
      <c r="D1025" s="293" t="s">
        <v>514</v>
      </c>
      <c r="E1025" s="294">
        <v>0</v>
      </c>
      <c r="F1025" s="295">
        <v>5</v>
      </c>
      <c r="G1025" s="295">
        <v>13</v>
      </c>
      <c r="H1025" s="295">
        <v>18</v>
      </c>
      <c r="I1025" s="295">
        <v>6</v>
      </c>
      <c r="J1025" s="295">
        <v>17</v>
      </c>
      <c r="K1025" s="295">
        <v>15</v>
      </c>
      <c r="L1025" s="295">
        <v>0.16</v>
      </c>
      <c r="M1025" s="295">
        <v>1.84</v>
      </c>
      <c r="N1025" s="295">
        <v>2</v>
      </c>
      <c r="O1025" s="295"/>
      <c r="P1025" s="295" t="s">
        <v>498</v>
      </c>
      <c r="Q1025" s="295">
        <v>1.9</v>
      </c>
      <c r="R1025" s="295">
        <v>12</v>
      </c>
      <c r="S1025" s="296">
        <v>80</v>
      </c>
      <c r="AF1025" s="309"/>
      <c r="AG1025" s="309"/>
      <c r="AH1025" s="309"/>
      <c r="AI1025" s="309"/>
      <c r="AJ1025" s="309"/>
      <c r="AK1025" s="309"/>
      <c r="AL1025" s="309"/>
      <c r="AM1025" s="309"/>
    </row>
    <row r="1026" spans="2:39" ht="15" customHeight="1">
      <c r="B1026" s="460"/>
      <c r="C1026" s="458"/>
      <c r="D1026" s="297" t="s">
        <v>516</v>
      </c>
      <c r="E1026" s="298">
        <v>0</v>
      </c>
      <c r="F1026" s="299">
        <v>7</v>
      </c>
      <c r="G1026" s="299">
        <v>14</v>
      </c>
      <c r="H1026" s="299">
        <v>21</v>
      </c>
      <c r="I1026" s="299">
        <v>6</v>
      </c>
      <c r="J1026" s="299">
        <v>16</v>
      </c>
      <c r="K1026" s="299">
        <v>18</v>
      </c>
      <c r="L1026" s="299">
        <v>0</v>
      </c>
      <c r="M1026" s="299">
        <v>1.9</v>
      </c>
      <c r="N1026" s="299">
        <v>1.9</v>
      </c>
      <c r="O1026" s="299"/>
      <c r="P1026" s="299" t="s">
        <v>531</v>
      </c>
      <c r="Q1026" s="299">
        <v>0.9</v>
      </c>
      <c r="R1026" s="299">
        <v>12.8</v>
      </c>
      <c r="S1026" s="300">
        <v>72</v>
      </c>
      <c r="AF1026" s="309"/>
      <c r="AG1026" s="309"/>
      <c r="AH1026" s="309"/>
      <c r="AI1026" s="309"/>
      <c r="AJ1026" s="309"/>
      <c r="AK1026" s="309"/>
      <c r="AL1026" s="309"/>
      <c r="AM1026" s="309"/>
    </row>
    <row r="1027" spans="2:39" ht="15" customHeight="1">
      <c r="B1027" s="460"/>
      <c r="C1027" s="458"/>
      <c r="D1027" s="297" t="s">
        <v>517</v>
      </c>
      <c r="E1027" s="298">
        <v>0</v>
      </c>
      <c r="F1027" s="299">
        <v>5</v>
      </c>
      <c r="G1027" s="299">
        <v>12</v>
      </c>
      <c r="H1027" s="299">
        <v>17</v>
      </c>
      <c r="I1027" s="299">
        <v>13</v>
      </c>
      <c r="J1027" s="299">
        <v>21</v>
      </c>
      <c r="K1027" s="299">
        <v>19</v>
      </c>
      <c r="L1027" s="299">
        <v>0.06</v>
      </c>
      <c r="M1027" s="299">
        <v>1.9</v>
      </c>
      <c r="N1027" s="299">
        <v>1.96</v>
      </c>
      <c r="O1027" s="299"/>
      <c r="P1027" s="299" t="s">
        <v>531</v>
      </c>
      <c r="Q1027" s="299">
        <v>0.8</v>
      </c>
      <c r="R1027" s="299">
        <v>14.1</v>
      </c>
      <c r="S1027" s="300">
        <v>70</v>
      </c>
      <c r="AF1027" s="309"/>
      <c r="AG1027" s="309"/>
      <c r="AH1027" s="309"/>
      <c r="AI1027" s="309"/>
      <c r="AJ1027" s="309"/>
      <c r="AK1027" s="309"/>
      <c r="AL1027" s="309"/>
      <c r="AM1027" s="309"/>
    </row>
    <row r="1028" spans="2:39" ht="15" customHeight="1">
      <c r="B1028" s="460"/>
      <c r="C1028" s="458"/>
      <c r="D1028" s="297" t="s">
        <v>519</v>
      </c>
      <c r="E1028" s="298">
        <v>0</v>
      </c>
      <c r="F1028" s="299">
        <v>2</v>
      </c>
      <c r="G1028" s="299">
        <v>10</v>
      </c>
      <c r="H1028" s="299">
        <v>12</v>
      </c>
      <c r="I1028" s="299">
        <v>24</v>
      </c>
      <c r="J1028" s="299">
        <v>20</v>
      </c>
      <c r="K1028" s="299">
        <v>17</v>
      </c>
      <c r="L1028" s="299">
        <v>0</v>
      </c>
      <c r="M1028" s="299">
        <v>1.88</v>
      </c>
      <c r="N1028" s="299">
        <v>1.88</v>
      </c>
      <c r="O1028" s="299"/>
      <c r="P1028" s="299" t="s">
        <v>515</v>
      </c>
      <c r="Q1028" s="299">
        <v>1.4</v>
      </c>
      <c r="R1028" s="299">
        <v>16.5</v>
      </c>
      <c r="S1028" s="300">
        <v>64</v>
      </c>
      <c r="AF1028" s="309"/>
      <c r="AG1028" s="309"/>
      <c r="AH1028" s="309"/>
      <c r="AI1028" s="309"/>
      <c r="AJ1028" s="309"/>
      <c r="AK1028" s="309"/>
      <c r="AL1028" s="309"/>
      <c r="AM1028" s="309"/>
    </row>
    <row r="1029" spans="2:39" ht="15" customHeight="1">
      <c r="B1029" s="460"/>
      <c r="C1029" s="458"/>
      <c r="D1029" s="297" t="s">
        <v>520</v>
      </c>
      <c r="E1029" s="298">
        <v>0</v>
      </c>
      <c r="F1029" s="299">
        <v>1</v>
      </c>
      <c r="G1029" s="299">
        <v>9</v>
      </c>
      <c r="H1029" s="299">
        <v>10</v>
      </c>
      <c r="I1029" s="299">
        <v>31</v>
      </c>
      <c r="J1029" s="299">
        <v>17</v>
      </c>
      <c r="K1029" s="299">
        <v>14</v>
      </c>
      <c r="L1029" s="299">
        <v>0.03</v>
      </c>
      <c r="M1029" s="299">
        <v>1.94</v>
      </c>
      <c r="N1029" s="299">
        <v>1.97</v>
      </c>
      <c r="O1029" s="299"/>
      <c r="P1029" s="299" t="s">
        <v>518</v>
      </c>
      <c r="Q1029" s="299">
        <v>1.5</v>
      </c>
      <c r="R1029" s="299">
        <v>16.2</v>
      </c>
      <c r="S1029" s="300">
        <v>68</v>
      </c>
      <c r="AF1029" s="309"/>
      <c r="AG1029" s="309"/>
      <c r="AH1029" s="309"/>
      <c r="AI1029" s="309"/>
      <c r="AJ1029" s="309"/>
      <c r="AK1029" s="309"/>
      <c r="AL1029" s="309"/>
      <c r="AM1029" s="309"/>
    </row>
    <row r="1030" spans="2:39" ht="15" customHeight="1">
      <c r="B1030" s="460"/>
      <c r="C1030" s="458"/>
      <c r="D1030" s="297" t="s">
        <v>521</v>
      </c>
      <c r="E1030" s="298">
        <v>0</v>
      </c>
      <c r="F1030" s="299">
        <v>0</v>
      </c>
      <c r="G1030" s="299">
        <v>8</v>
      </c>
      <c r="H1030" s="299">
        <v>8</v>
      </c>
      <c r="I1030" s="299">
        <v>31</v>
      </c>
      <c r="J1030" s="299">
        <v>18</v>
      </c>
      <c r="K1030" s="299">
        <v>10</v>
      </c>
      <c r="L1030" s="299">
        <v>0.02</v>
      </c>
      <c r="M1030" s="299">
        <v>1.88</v>
      </c>
      <c r="N1030" s="299">
        <v>1.9</v>
      </c>
      <c r="O1030" s="299"/>
      <c r="P1030" s="299" t="s">
        <v>498</v>
      </c>
      <c r="Q1030" s="299">
        <v>2.9</v>
      </c>
      <c r="R1030" s="299">
        <v>16.100000000000001</v>
      </c>
      <c r="S1030" s="300">
        <v>63</v>
      </c>
      <c r="AF1030" s="309"/>
      <c r="AG1030" s="309"/>
      <c r="AH1030" s="309"/>
      <c r="AI1030" s="309"/>
      <c r="AJ1030" s="309"/>
      <c r="AK1030" s="309"/>
      <c r="AL1030" s="309"/>
      <c r="AM1030" s="309"/>
    </row>
    <row r="1031" spans="2:39" ht="15" customHeight="1">
      <c r="B1031" s="460"/>
      <c r="C1031" s="458"/>
      <c r="D1031" s="297" t="s">
        <v>522</v>
      </c>
      <c r="E1031" s="298">
        <v>0</v>
      </c>
      <c r="F1031" s="299">
        <v>0</v>
      </c>
      <c r="G1031" s="299">
        <v>5</v>
      </c>
      <c r="H1031" s="299">
        <v>5</v>
      </c>
      <c r="I1031" s="299">
        <v>32</v>
      </c>
      <c r="J1031" s="299">
        <v>7</v>
      </c>
      <c r="K1031" s="299">
        <v>5</v>
      </c>
      <c r="L1031" s="299">
        <v>0.04</v>
      </c>
      <c r="M1031" s="299">
        <v>1.89</v>
      </c>
      <c r="N1031" s="299">
        <v>1.93</v>
      </c>
      <c r="O1031" s="299"/>
      <c r="P1031" s="299" t="s">
        <v>498</v>
      </c>
      <c r="Q1031" s="299">
        <v>6.3</v>
      </c>
      <c r="R1031" s="299">
        <v>12.6</v>
      </c>
      <c r="S1031" s="300">
        <v>51</v>
      </c>
      <c r="AF1031" s="309"/>
      <c r="AG1031" s="309"/>
      <c r="AH1031" s="309"/>
      <c r="AI1031" s="309"/>
      <c r="AJ1031" s="309"/>
      <c r="AK1031" s="309"/>
      <c r="AL1031" s="309"/>
      <c r="AM1031" s="309"/>
    </row>
    <row r="1032" spans="2:39" ht="15" customHeight="1">
      <c r="B1032" s="460"/>
      <c r="C1032" s="458"/>
      <c r="D1032" s="297" t="s">
        <v>523</v>
      </c>
      <c r="E1032" s="298">
        <v>0</v>
      </c>
      <c r="F1032" s="299">
        <v>0</v>
      </c>
      <c r="G1032" s="299">
        <v>5</v>
      </c>
      <c r="H1032" s="299">
        <v>5</v>
      </c>
      <c r="I1032" s="299">
        <v>33</v>
      </c>
      <c r="J1032" s="299">
        <v>4</v>
      </c>
      <c r="K1032" s="299">
        <v>-1</v>
      </c>
      <c r="L1032" s="299">
        <v>0.17</v>
      </c>
      <c r="M1032" s="299">
        <v>1.88</v>
      </c>
      <c r="N1032" s="299">
        <v>2.0499999999999998</v>
      </c>
      <c r="O1032" s="299"/>
      <c r="P1032" s="299" t="s">
        <v>506</v>
      </c>
      <c r="Q1032" s="299">
        <v>4.3</v>
      </c>
      <c r="R1032" s="299">
        <v>11.4</v>
      </c>
      <c r="S1032" s="300">
        <v>54</v>
      </c>
      <c r="AF1032" s="309"/>
      <c r="AG1032" s="309"/>
      <c r="AH1032" s="309"/>
      <c r="AI1032" s="309"/>
      <c r="AJ1032" s="309"/>
      <c r="AK1032" s="309"/>
      <c r="AL1032" s="309"/>
      <c r="AM1032" s="309"/>
    </row>
    <row r="1033" spans="2:39" ht="15" customHeight="1">
      <c r="B1033" s="460"/>
      <c r="C1033" s="458"/>
      <c r="D1033" s="297" t="s">
        <v>524</v>
      </c>
      <c r="E1033" s="298">
        <v>0</v>
      </c>
      <c r="F1033" s="299">
        <v>0</v>
      </c>
      <c r="G1033" s="299">
        <v>4</v>
      </c>
      <c r="H1033" s="299">
        <v>4</v>
      </c>
      <c r="I1033" s="299">
        <v>34</v>
      </c>
      <c r="J1033" s="299">
        <v>12</v>
      </c>
      <c r="K1033" s="299">
        <v>1</v>
      </c>
      <c r="L1033" s="299">
        <v>0</v>
      </c>
      <c r="M1033" s="299">
        <v>1.86</v>
      </c>
      <c r="N1033" s="299">
        <v>1.86</v>
      </c>
      <c r="O1033" s="299"/>
      <c r="P1033" s="299" t="s">
        <v>498</v>
      </c>
      <c r="Q1033" s="299">
        <v>3.7</v>
      </c>
      <c r="R1033" s="299">
        <v>10.9</v>
      </c>
      <c r="S1033" s="300">
        <v>53</v>
      </c>
      <c r="AF1033" s="309"/>
      <c r="AG1033" s="309"/>
      <c r="AH1033" s="309"/>
      <c r="AI1033" s="309"/>
      <c r="AJ1033" s="309"/>
      <c r="AK1033" s="309"/>
      <c r="AL1033" s="309"/>
      <c r="AM1033" s="309"/>
    </row>
    <row r="1034" spans="2:39" ht="15" customHeight="1">
      <c r="B1034" s="460"/>
      <c r="C1034" s="458"/>
      <c r="D1034" s="297" t="s">
        <v>525</v>
      </c>
      <c r="E1034" s="298">
        <v>0</v>
      </c>
      <c r="F1034" s="299">
        <v>0</v>
      </c>
      <c r="G1034" s="299">
        <v>3</v>
      </c>
      <c r="H1034" s="299">
        <v>3</v>
      </c>
      <c r="I1034" s="299">
        <v>33</v>
      </c>
      <c r="J1034" s="299">
        <v>6</v>
      </c>
      <c r="K1034" s="299">
        <v>1</v>
      </c>
      <c r="L1034" s="299">
        <v>0.05</v>
      </c>
      <c r="M1034" s="299">
        <v>1.89</v>
      </c>
      <c r="N1034" s="299">
        <v>1.94</v>
      </c>
      <c r="O1034" s="299"/>
      <c r="P1034" s="299" t="s">
        <v>498</v>
      </c>
      <c r="Q1034" s="299">
        <v>3.3</v>
      </c>
      <c r="R1034" s="299">
        <v>11</v>
      </c>
      <c r="S1034" s="300">
        <v>52</v>
      </c>
      <c r="AF1034" s="309"/>
      <c r="AG1034" s="309"/>
      <c r="AH1034" s="309"/>
      <c r="AI1034" s="309"/>
      <c r="AJ1034" s="309"/>
      <c r="AK1034" s="309"/>
      <c r="AL1034" s="309"/>
      <c r="AM1034" s="309"/>
    </row>
    <row r="1035" spans="2:39" ht="15" customHeight="1">
      <c r="B1035" s="460"/>
      <c r="C1035" s="458"/>
      <c r="D1035" s="297" t="s">
        <v>526</v>
      </c>
      <c r="E1035" s="298">
        <v>0</v>
      </c>
      <c r="F1035" s="299">
        <v>0</v>
      </c>
      <c r="G1035" s="299">
        <v>2</v>
      </c>
      <c r="H1035" s="299">
        <v>2</v>
      </c>
      <c r="I1035" s="299">
        <v>32</v>
      </c>
      <c r="J1035" s="299">
        <v>5</v>
      </c>
      <c r="K1035" s="299">
        <v>2</v>
      </c>
      <c r="L1035" s="299">
        <v>7.0000000000000007E-2</v>
      </c>
      <c r="M1035" s="299">
        <v>1.76</v>
      </c>
      <c r="N1035" s="299">
        <v>1.83</v>
      </c>
      <c r="O1035" s="299"/>
      <c r="P1035" s="299" t="s">
        <v>531</v>
      </c>
      <c r="Q1035" s="299">
        <v>2.8</v>
      </c>
      <c r="R1035" s="299">
        <v>10.3</v>
      </c>
      <c r="S1035" s="300">
        <v>52</v>
      </c>
      <c r="AF1035" s="309"/>
      <c r="AG1035" s="309"/>
      <c r="AH1035" s="309"/>
      <c r="AI1035" s="309"/>
      <c r="AJ1035" s="309"/>
      <c r="AK1035" s="309"/>
      <c r="AL1035" s="309"/>
      <c r="AM1035" s="309"/>
    </row>
    <row r="1036" spans="2:39" ht="15" customHeight="1">
      <c r="B1036" s="460"/>
      <c r="C1036" s="458"/>
      <c r="D1036" s="297" t="s">
        <v>527</v>
      </c>
      <c r="E1036" s="298">
        <v>0</v>
      </c>
      <c r="F1036" s="299">
        <v>0</v>
      </c>
      <c r="G1036" s="299">
        <v>2</v>
      </c>
      <c r="H1036" s="299">
        <v>2</v>
      </c>
      <c r="I1036" s="299">
        <v>31</v>
      </c>
      <c r="J1036" s="299">
        <v>9</v>
      </c>
      <c r="K1036" s="299">
        <v>5</v>
      </c>
      <c r="L1036" s="299">
        <v>0</v>
      </c>
      <c r="M1036" s="299">
        <v>1.81</v>
      </c>
      <c r="N1036" s="299">
        <v>1.81</v>
      </c>
      <c r="O1036" s="299"/>
      <c r="P1036" s="299" t="s">
        <v>506</v>
      </c>
      <c r="Q1036" s="299">
        <v>0.7</v>
      </c>
      <c r="R1036" s="299">
        <v>8.5</v>
      </c>
      <c r="S1036" s="300">
        <v>57</v>
      </c>
      <c r="AC1036" s="309"/>
      <c r="AE1036" s="309"/>
      <c r="AF1036" s="309"/>
      <c r="AG1036" s="309"/>
      <c r="AH1036" s="309"/>
      <c r="AI1036" s="309"/>
      <c r="AJ1036" s="309"/>
      <c r="AK1036" s="309"/>
      <c r="AL1036" s="309"/>
      <c r="AM1036" s="309"/>
    </row>
    <row r="1037" spans="2:39" ht="15" customHeight="1">
      <c r="B1037" s="460"/>
      <c r="C1037" s="458"/>
      <c r="D1037" s="297" t="s">
        <v>528</v>
      </c>
      <c r="E1037" s="298">
        <v>0</v>
      </c>
      <c r="F1037" s="299">
        <v>0</v>
      </c>
      <c r="G1037" s="299">
        <v>4</v>
      </c>
      <c r="H1037" s="299">
        <v>4</v>
      </c>
      <c r="I1037" s="299">
        <v>26</v>
      </c>
      <c r="J1037" s="299">
        <v>5</v>
      </c>
      <c r="K1037" s="299">
        <v>6</v>
      </c>
      <c r="L1037" s="299">
        <v>0.1</v>
      </c>
      <c r="M1037" s="299">
        <v>1.82</v>
      </c>
      <c r="N1037" s="299">
        <v>1.92</v>
      </c>
      <c r="O1037" s="299"/>
      <c r="P1037" s="299" t="s">
        <v>498</v>
      </c>
      <c r="Q1037" s="299">
        <v>1.2</v>
      </c>
      <c r="R1037" s="299">
        <v>6.7</v>
      </c>
      <c r="S1037" s="300">
        <v>58</v>
      </c>
      <c r="AE1037" s="309"/>
      <c r="AF1037" s="309"/>
      <c r="AG1037" s="309"/>
      <c r="AH1037" s="309"/>
      <c r="AI1037" s="309"/>
      <c r="AJ1037" s="309"/>
      <c r="AK1037" s="309"/>
      <c r="AL1037" s="309"/>
      <c r="AM1037" s="309"/>
    </row>
    <row r="1038" spans="2:39" ht="15" customHeight="1">
      <c r="B1038" s="460"/>
      <c r="C1038" s="459"/>
      <c r="D1038" s="297" t="s">
        <v>529</v>
      </c>
      <c r="E1038" s="298">
        <v>0</v>
      </c>
      <c r="F1038" s="299">
        <v>0</v>
      </c>
      <c r="G1038" s="299">
        <v>4</v>
      </c>
      <c r="H1038" s="299">
        <v>4</v>
      </c>
      <c r="I1038" s="299">
        <v>23</v>
      </c>
      <c r="J1038" s="299">
        <v>14</v>
      </c>
      <c r="K1038" s="299">
        <v>1</v>
      </c>
      <c r="L1038" s="299">
        <v>0</v>
      </c>
      <c r="M1038" s="299">
        <v>1.77</v>
      </c>
      <c r="N1038" s="299">
        <v>1.77</v>
      </c>
      <c r="O1038" s="299"/>
      <c r="P1038" s="299" t="s">
        <v>506</v>
      </c>
      <c r="Q1038" s="299">
        <v>0.6</v>
      </c>
      <c r="R1038" s="299">
        <v>7.2</v>
      </c>
      <c r="S1038" s="300">
        <v>66</v>
      </c>
      <c r="AE1038" s="309"/>
      <c r="AF1038" s="309"/>
      <c r="AG1038" s="309"/>
      <c r="AH1038" s="309"/>
      <c r="AI1038" s="309"/>
      <c r="AJ1038" s="309"/>
      <c r="AK1038" s="309"/>
      <c r="AL1038" s="309"/>
      <c r="AM1038" s="309"/>
    </row>
    <row r="1039" spans="2:39" ht="15" customHeight="1">
      <c r="B1039" s="460"/>
      <c r="C1039" s="457">
        <v>42676</v>
      </c>
      <c r="D1039" s="297" t="s">
        <v>492</v>
      </c>
      <c r="E1039" s="298">
        <v>0</v>
      </c>
      <c r="F1039" s="299">
        <v>0</v>
      </c>
      <c r="G1039" s="299">
        <v>3</v>
      </c>
      <c r="H1039" s="299">
        <v>3</v>
      </c>
      <c r="I1039" s="299">
        <v>22</v>
      </c>
      <c r="J1039" s="299">
        <v>9</v>
      </c>
      <c r="K1039" s="299">
        <v>4</v>
      </c>
      <c r="L1039" s="299">
        <v>0.02</v>
      </c>
      <c r="M1039" s="299">
        <v>1.89</v>
      </c>
      <c r="N1039" s="299">
        <v>1.91</v>
      </c>
      <c r="O1039" s="299"/>
      <c r="P1039" s="299" t="s">
        <v>493</v>
      </c>
      <c r="Q1039" s="299">
        <v>1.3</v>
      </c>
      <c r="R1039" s="299">
        <v>8</v>
      </c>
      <c r="S1039" s="300">
        <v>70</v>
      </c>
      <c r="AE1039" s="309"/>
      <c r="AF1039" s="309"/>
      <c r="AG1039" s="309"/>
      <c r="AH1039" s="309"/>
      <c r="AI1039" s="309"/>
      <c r="AJ1039" s="309"/>
      <c r="AK1039" s="309"/>
      <c r="AL1039" s="309"/>
      <c r="AM1039" s="309"/>
    </row>
    <row r="1040" spans="2:39" ht="15" customHeight="1">
      <c r="B1040" s="460"/>
      <c r="C1040" s="458"/>
      <c r="D1040" s="297" t="s">
        <v>495</v>
      </c>
      <c r="E1040" s="298">
        <v>0</v>
      </c>
      <c r="F1040" s="299">
        <v>0</v>
      </c>
      <c r="G1040" s="299">
        <v>2</v>
      </c>
      <c r="H1040" s="299">
        <v>2</v>
      </c>
      <c r="I1040" s="299">
        <v>22</v>
      </c>
      <c r="J1040" s="299">
        <v>7</v>
      </c>
      <c r="K1040" s="299">
        <v>6</v>
      </c>
      <c r="L1040" s="299">
        <v>0</v>
      </c>
      <c r="M1040" s="299">
        <v>1.86</v>
      </c>
      <c r="N1040" s="299">
        <v>1.86</v>
      </c>
      <c r="O1040" s="299"/>
      <c r="P1040" s="299" t="s">
        <v>493</v>
      </c>
      <c r="Q1040" s="299">
        <v>1.5</v>
      </c>
      <c r="R1040" s="299">
        <v>7.3</v>
      </c>
      <c r="S1040" s="300">
        <v>70</v>
      </c>
      <c r="AE1040" s="309"/>
      <c r="AF1040" s="309"/>
      <c r="AG1040" s="309"/>
      <c r="AH1040" s="309"/>
      <c r="AI1040" s="309"/>
      <c r="AJ1040" s="309"/>
      <c r="AK1040" s="309"/>
      <c r="AL1040" s="309"/>
      <c r="AM1040" s="309"/>
    </row>
    <row r="1041" spans="2:39" ht="15" customHeight="1">
      <c r="B1041" s="460"/>
      <c r="C1041" s="458"/>
      <c r="D1041" s="297" t="s">
        <v>497</v>
      </c>
      <c r="E1041" s="298">
        <v>0</v>
      </c>
      <c r="F1041" s="299">
        <v>0</v>
      </c>
      <c r="G1041" s="299">
        <v>2</v>
      </c>
      <c r="H1041" s="299">
        <v>2</v>
      </c>
      <c r="I1041" s="299">
        <v>23</v>
      </c>
      <c r="J1041" s="299">
        <v>10</v>
      </c>
      <c r="K1041" s="299">
        <v>-1</v>
      </c>
      <c r="L1041" s="299">
        <v>0</v>
      </c>
      <c r="M1041" s="299">
        <v>1.9</v>
      </c>
      <c r="N1041" s="299">
        <v>1.9</v>
      </c>
      <c r="O1041" s="299"/>
      <c r="P1041" s="299" t="s">
        <v>498</v>
      </c>
      <c r="Q1041" s="299">
        <v>1</v>
      </c>
      <c r="R1041" s="299">
        <v>7.5</v>
      </c>
      <c r="S1041" s="300">
        <v>68</v>
      </c>
      <c r="AE1041" s="309"/>
      <c r="AF1041" s="309"/>
      <c r="AG1041" s="309"/>
      <c r="AH1041" s="309"/>
      <c r="AI1041" s="309"/>
      <c r="AJ1041" s="309"/>
      <c r="AK1041" s="309"/>
      <c r="AL1041" s="309"/>
      <c r="AM1041" s="309"/>
    </row>
    <row r="1042" spans="2:39" ht="15" customHeight="1">
      <c r="B1042" s="460"/>
      <c r="C1042" s="458"/>
      <c r="D1042" s="297" t="s">
        <v>500</v>
      </c>
      <c r="E1042" s="298" t="s">
        <v>501</v>
      </c>
      <c r="F1042" s="299">
        <v>0</v>
      </c>
      <c r="G1042" s="299">
        <v>2</v>
      </c>
      <c r="H1042" s="299">
        <v>2</v>
      </c>
      <c r="I1042" s="299">
        <v>20</v>
      </c>
      <c r="J1042" s="299">
        <v>11</v>
      </c>
      <c r="K1042" s="299">
        <v>3</v>
      </c>
      <c r="L1042" s="299" t="s">
        <v>501</v>
      </c>
      <c r="M1042" s="299" t="s">
        <v>501</v>
      </c>
      <c r="N1042" s="299" t="s">
        <v>501</v>
      </c>
      <c r="O1042" s="299"/>
      <c r="P1042" s="299" t="s">
        <v>536</v>
      </c>
      <c r="Q1042" s="299">
        <v>0</v>
      </c>
      <c r="R1042" s="299">
        <v>7.5</v>
      </c>
      <c r="S1042" s="300">
        <v>73</v>
      </c>
      <c r="AE1042" s="309"/>
      <c r="AF1042" s="309"/>
      <c r="AG1042" s="309"/>
      <c r="AH1042" s="309"/>
      <c r="AI1042" s="309"/>
      <c r="AJ1042" s="309"/>
      <c r="AK1042" s="309"/>
      <c r="AL1042" s="309"/>
      <c r="AM1042" s="309"/>
    </row>
    <row r="1043" spans="2:39" ht="15" customHeight="1">
      <c r="B1043" s="460"/>
      <c r="C1043" s="458"/>
      <c r="D1043" s="297" t="s">
        <v>503</v>
      </c>
      <c r="E1043" s="298">
        <v>0</v>
      </c>
      <c r="F1043" s="299">
        <v>0</v>
      </c>
      <c r="G1043" s="299">
        <v>3</v>
      </c>
      <c r="H1043" s="299">
        <v>3</v>
      </c>
      <c r="I1043" s="299">
        <v>19</v>
      </c>
      <c r="J1043" s="299">
        <v>10</v>
      </c>
      <c r="K1043" s="299">
        <v>0</v>
      </c>
      <c r="L1043" s="299">
        <v>0</v>
      </c>
      <c r="M1043" s="299">
        <v>1.94</v>
      </c>
      <c r="N1043" s="299">
        <v>1.94</v>
      </c>
      <c r="O1043" s="299"/>
      <c r="P1043" s="299" t="s">
        <v>498</v>
      </c>
      <c r="Q1043" s="299">
        <v>0.6</v>
      </c>
      <c r="R1043" s="299">
        <v>7.6</v>
      </c>
      <c r="S1043" s="300">
        <v>76</v>
      </c>
      <c r="AE1043" s="309"/>
      <c r="AF1043" s="309"/>
      <c r="AG1043" s="309"/>
      <c r="AH1043" s="309"/>
      <c r="AI1043" s="309"/>
      <c r="AJ1043" s="309"/>
      <c r="AK1043" s="309"/>
      <c r="AL1043" s="309"/>
      <c r="AM1043" s="309"/>
    </row>
    <row r="1044" spans="2:39" ht="15" customHeight="1">
      <c r="B1044" s="460"/>
      <c r="C1044" s="458"/>
      <c r="D1044" s="297" t="s">
        <v>505</v>
      </c>
      <c r="E1044" s="298">
        <v>0</v>
      </c>
      <c r="F1044" s="299">
        <v>0</v>
      </c>
      <c r="G1044" s="299">
        <v>4</v>
      </c>
      <c r="H1044" s="299">
        <v>4</v>
      </c>
      <c r="I1044" s="299">
        <v>16</v>
      </c>
      <c r="J1044" s="299">
        <v>7</v>
      </c>
      <c r="K1044" s="299">
        <v>3</v>
      </c>
      <c r="L1044" s="299">
        <v>0</v>
      </c>
      <c r="M1044" s="299">
        <v>2.08</v>
      </c>
      <c r="N1044" s="299">
        <v>2.08</v>
      </c>
      <c r="O1044" s="299"/>
      <c r="P1044" s="299" t="s">
        <v>493</v>
      </c>
      <c r="Q1044" s="299">
        <v>1.5</v>
      </c>
      <c r="R1044" s="299">
        <v>7.3</v>
      </c>
      <c r="S1044" s="300">
        <v>77</v>
      </c>
      <c r="AE1044" s="309"/>
      <c r="AF1044" s="309"/>
      <c r="AG1044" s="309"/>
      <c r="AH1044" s="309"/>
      <c r="AI1044" s="309"/>
      <c r="AJ1044" s="309"/>
      <c r="AK1044" s="309"/>
      <c r="AL1044" s="309"/>
      <c r="AM1044" s="309"/>
    </row>
    <row r="1045" spans="2:39" ht="15" customHeight="1">
      <c r="B1045" s="460"/>
      <c r="C1045" s="458"/>
      <c r="D1045" s="297" t="s">
        <v>508</v>
      </c>
      <c r="E1045" s="298">
        <v>0</v>
      </c>
      <c r="F1045" s="299">
        <v>1</v>
      </c>
      <c r="G1045" s="299">
        <v>7</v>
      </c>
      <c r="H1045" s="299">
        <v>8</v>
      </c>
      <c r="I1045" s="299">
        <v>13</v>
      </c>
      <c r="J1045" s="299">
        <v>8</v>
      </c>
      <c r="K1045" s="299">
        <v>5</v>
      </c>
      <c r="L1045" s="299">
        <v>0.04</v>
      </c>
      <c r="M1045" s="299">
        <v>2.1</v>
      </c>
      <c r="N1045" s="299">
        <v>2.14</v>
      </c>
      <c r="O1045" s="299"/>
      <c r="P1045" s="299" t="s">
        <v>506</v>
      </c>
      <c r="Q1045" s="299">
        <v>1.2</v>
      </c>
      <c r="R1045" s="299">
        <v>8</v>
      </c>
      <c r="S1045" s="300">
        <v>73</v>
      </c>
      <c r="AE1045" s="309"/>
      <c r="AF1045" s="309"/>
      <c r="AG1045" s="309"/>
      <c r="AH1045" s="309"/>
      <c r="AI1045" s="309"/>
      <c r="AJ1045" s="309"/>
      <c r="AK1045" s="309"/>
      <c r="AL1045" s="309"/>
      <c r="AM1045" s="309"/>
    </row>
    <row r="1046" spans="2:39" ht="15" customHeight="1">
      <c r="B1046" s="460"/>
      <c r="C1046" s="458"/>
      <c r="D1046" s="297" t="s">
        <v>510</v>
      </c>
      <c r="E1046" s="298">
        <v>0</v>
      </c>
      <c r="F1046" s="299">
        <v>1</v>
      </c>
      <c r="G1046" s="299">
        <v>9</v>
      </c>
      <c r="H1046" s="299">
        <v>10</v>
      </c>
      <c r="I1046" s="299">
        <v>15</v>
      </c>
      <c r="J1046" s="299">
        <v>9</v>
      </c>
      <c r="K1046" s="299">
        <v>10</v>
      </c>
      <c r="L1046" s="299">
        <v>0</v>
      </c>
      <c r="M1046" s="299">
        <v>2</v>
      </c>
      <c r="N1046" s="299">
        <v>2</v>
      </c>
      <c r="O1046" s="299"/>
      <c r="P1046" s="299" t="s">
        <v>506</v>
      </c>
      <c r="Q1046" s="299">
        <v>1.8</v>
      </c>
      <c r="R1046" s="299">
        <v>8.4</v>
      </c>
      <c r="S1046" s="300">
        <v>67</v>
      </c>
      <c r="AE1046" s="309"/>
      <c r="AF1046" s="309"/>
      <c r="AG1046" s="309"/>
      <c r="AH1046" s="309"/>
      <c r="AI1046" s="309"/>
      <c r="AJ1046" s="309"/>
      <c r="AK1046" s="309"/>
      <c r="AL1046" s="309"/>
      <c r="AM1046" s="309"/>
    </row>
    <row r="1047" spans="2:39" ht="15" customHeight="1">
      <c r="B1047" s="460"/>
      <c r="C1047" s="458"/>
      <c r="D1047" s="297" t="s">
        <v>511</v>
      </c>
      <c r="E1047" s="298">
        <v>0</v>
      </c>
      <c r="F1047" s="299">
        <v>1</v>
      </c>
      <c r="G1047" s="299">
        <v>7</v>
      </c>
      <c r="H1047" s="299">
        <v>8</v>
      </c>
      <c r="I1047" s="299">
        <v>21</v>
      </c>
      <c r="J1047" s="299">
        <v>9</v>
      </c>
      <c r="K1047" s="299">
        <v>7</v>
      </c>
      <c r="L1047" s="299">
        <v>0.48</v>
      </c>
      <c r="M1047" s="299">
        <v>1.96</v>
      </c>
      <c r="N1047" s="299">
        <v>2.44</v>
      </c>
      <c r="O1047" s="299"/>
      <c r="P1047" s="299" t="s">
        <v>506</v>
      </c>
      <c r="Q1047" s="299">
        <v>1.6</v>
      </c>
      <c r="R1047" s="299">
        <v>9</v>
      </c>
      <c r="S1047" s="300">
        <v>64</v>
      </c>
      <c r="AE1047" s="309"/>
      <c r="AF1047" s="309"/>
      <c r="AG1047" s="309"/>
      <c r="AH1047" s="309"/>
      <c r="AI1047" s="309"/>
      <c r="AJ1047" s="309"/>
      <c r="AK1047" s="309"/>
      <c r="AL1047" s="309"/>
      <c r="AM1047" s="309"/>
    </row>
    <row r="1048" spans="2:39" ht="15" customHeight="1" thickBot="1">
      <c r="B1048" s="460"/>
      <c r="C1048" s="458"/>
      <c r="D1048" s="310" t="s">
        <v>512</v>
      </c>
      <c r="E1048" s="311">
        <v>0</v>
      </c>
      <c r="F1048" s="304">
        <v>1</v>
      </c>
      <c r="G1048" s="304">
        <v>7</v>
      </c>
      <c r="H1048" s="304">
        <v>8</v>
      </c>
      <c r="I1048" s="304">
        <v>24</v>
      </c>
      <c r="J1048" s="304">
        <v>10</v>
      </c>
      <c r="K1048" s="304">
        <v>6</v>
      </c>
      <c r="L1048" s="304">
        <v>0.2</v>
      </c>
      <c r="M1048" s="304">
        <v>1.88</v>
      </c>
      <c r="N1048" s="304">
        <v>2.08</v>
      </c>
      <c r="O1048" s="304"/>
      <c r="P1048" s="304" t="s">
        <v>506</v>
      </c>
      <c r="Q1048" s="304">
        <v>1.6</v>
      </c>
      <c r="R1048" s="304">
        <v>9.6999999999999993</v>
      </c>
      <c r="S1048" s="305">
        <v>64</v>
      </c>
      <c r="AE1048" s="309"/>
      <c r="AF1048" s="309"/>
      <c r="AG1048" s="309"/>
      <c r="AH1048" s="309"/>
      <c r="AI1048" s="309"/>
      <c r="AJ1048" s="309"/>
      <c r="AK1048" s="309"/>
      <c r="AL1048" s="309"/>
      <c r="AM1048" s="309"/>
    </row>
    <row r="1049" spans="2:39" ht="15" customHeight="1">
      <c r="B1049" s="460"/>
      <c r="C1049" s="458"/>
      <c r="D1049" s="293" t="s">
        <v>514</v>
      </c>
      <c r="E1049" s="294">
        <v>0</v>
      </c>
      <c r="F1049" s="295">
        <v>0</v>
      </c>
      <c r="G1049" s="295">
        <v>4</v>
      </c>
      <c r="H1049" s="295">
        <v>4</v>
      </c>
      <c r="I1049" s="295">
        <v>32</v>
      </c>
      <c r="J1049" s="295">
        <v>11</v>
      </c>
      <c r="K1049" s="295">
        <v>7</v>
      </c>
      <c r="L1049" s="295">
        <v>0</v>
      </c>
      <c r="M1049" s="295">
        <v>1.88</v>
      </c>
      <c r="N1049" s="295">
        <v>1.88</v>
      </c>
      <c r="O1049" s="295"/>
      <c r="P1049" s="295" t="s">
        <v>506</v>
      </c>
      <c r="Q1049" s="295">
        <v>2.2000000000000002</v>
      </c>
      <c r="R1049" s="295">
        <v>10.6</v>
      </c>
      <c r="S1049" s="296">
        <v>60</v>
      </c>
      <c r="AE1049" s="309"/>
      <c r="AF1049" s="309"/>
      <c r="AG1049" s="309"/>
      <c r="AH1049" s="309"/>
      <c r="AI1049" s="309"/>
      <c r="AJ1049" s="309"/>
      <c r="AK1049" s="309"/>
      <c r="AL1049" s="309"/>
      <c r="AM1049" s="309"/>
    </row>
    <row r="1050" spans="2:39" ht="15" customHeight="1">
      <c r="B1050" s="460"/>
      <c r="C1050" s="458"/>
      <c r="D1050" s="297" t="s">
        <v>516</v>
      </c>
      <c r="E1050" s="298">
        <v>0</v>
      </c>
      <c r="F1050" s="299">
        <v>0</v>
      </c>
      <c r="G1050" s="299">
        <v>4</v>
      </c>
      <c r="H1050" s="299">
        <v>4</v>
      </c>
      <c r="I1050" s="299">
        <v>31</v>
      </c>
      <c r="J1050" s="299">
        <v>6</v>
      </c>
      <c r="K1050" s="299">
        <v>8</v>
      </c>
      <c r="L1050" s="299">
        <v>0.12</v>
      </c>
      <c r="M1050" s="299">
        <v>1.85</v>
      </c>
      <c r="N1050" s="299">
        <v>1.97</v>
      </c>
      <c r="O1050" s="299"/>
      <c r="P1050" s="299" t="s">
        <v>506</v>
      </c>
      <c r="Q1050" s="299">
        <v>2.1</v>
      </c>
      <c r="R1050" s="299">
        <v>11</v>
      </c>
      <c r="S1050" s="300">
        <v>56</v>
      </c>
      <c r="AE1050" s="309"/>
      <c r="AF1050" s="309"/>
      <c r="AG1050" s="309"/>
      <c r="AH1050" s="309"/>
      <c r="AI1050" s="309"/>
      <c r="AJ1050" s="309"/>
      <c r="AK1050" s="309"/>
      <c r="AL1050" s="309"/>
      <c r="AM1050" s="309"/>
    </row>
    <row r="1051" spans="2:39" ht="15" customHeight="1">
      <c r="B1051" s="460"/>
      <c r="C1051" s="458"/>
      <c r="D1051" s="297" t="s">
        <v>517</v>
      </c>
      <c r="E1051" s="298">
        <v>0</v>
      </c>
      <c r="F1051" s="299">
        <v>0</v>
      </c>
      <c r="G1051" s="299">
        <v>5</v>
      </c>
      <c r="H1051" s="299">
        <v>5</v>
      </c>
      <c r="I1051" s="299">
        <v>30</v>
      </c>
      <c r="J1051" s="299">
        <v>8</v>
      </c>
      <c r="K1051" s="299">
        <v>6</v>
      </c>
      <c r="L1051" s="299">
        <v>0</v>
      </c>
      <c r="M1051" s="299">
        <v>1.84</v>
      </c>
      <c r="N1051" s="299">
        <v>1.84</v>
      </c>
      <c r="O1051" s="299"/>
      <c r="P1051" s="299" t="s">
        <v>535</v>
      </c>
      <c r="Q1051" s="299">
        <v>1.7</v>
      </c>
      <c r="R1051" s="299">
        <v>11.1</v>
      </c>
      <c r="S1051" s="300">
        <v>53</v>
      </c>
      <c r="AE1051" s="309"/>
      <c r="AF1051" s="309"/>
      <c r="AG1051" s="309"/>
      <c r="AH1051" s="309"/>
      <c r="AI1051" s="309"/>
      <c r="AJ1051" s="309"/>
      <c r="AK1051" s="309"/>
      <c r="AL1051" s="309"/>
      <c r="AM1051" s="309"/>
    </row>
    <row r="1052" spans="2:39" ht="15" customHeight="1">
      <c r="B1052" s="460"/>
      <c r="C1052" s="458"/>
      <c r="D1052" s="297" t="s">
        <v>519</v>
      </c>
      <c r="E1052" s="298">
        <v>1</v>
      </c>
      <c r="F1052" s="299">
        <v>0</v>
      </c>
      <c r="G1052" s="299">
        <v>5</v>
      </c>
      <c r="H1052" s="299">
        <v>5</v>
      </c>
      <c r="I1052" s="299">
        <v>30</v>
      </c>
      <c r="J1052" s="299">
        <v>13</v>
      </c>
      <c r="K1052" s="299">
        <v>4</v>
      </c>
      <c r="L1052" s="299">
        <v>0.1</v>
      </c>
      <c r="M1052" s="299">
        <v>1.9</v>
      </c>
      <c r="N1052" s="299">
        <v>2</v>
      </c>
      <c r="O1052" s="299"/>
      <c r="P1052" s="299" t="s">
        <v>535</v>
      </c>
      <c r="Q1052" s="299">
        <v>1.1000000000000001</v>
      </c>
      <c r="R1052" s="299">
        <v>11</v>
      </c>
      <c r="S1052" s="300">
        <v>48</v>
      </c>
      <c r="AE1052" s="309"/>
      <c r="AF1052" s="309"/>
      <c r="AG1052" s="309"/>
      <c r="AH1052" s="309"/>
      <c r="AI1052" s="309"/>
      <c r="AJ1052" s="309"/>
      <c r="AK1052" s="309"/>
      <c r="AL1052" s="309"/>
      <c r="AM1052" s="309"/>
    </row>
    <row r="1053" spans="2:39" ht="15" customHeight="1">
      <c r="B1053" s="460"/>
      <c r="C1053" s="458"/>
      <c r="D1053" s="297" t="s">
        <v>520</v>
      </c>
      <c r="E1053" s="298">
        <v>0</v>
      </c>
      <c r="F1053" s="299">
        <v>0</v>
      </c>
      <c r="G1053" s="299">
        <v>5</v>
      </c>
      <c r="H1053" s="299">
        <v>5</v>
      </c>
      <c r="I1053" s="299">
        <v>27</v>
      </c>
      <c r="J1053" s="299">
        <v>11</v>
      </c>
      <c r="K1053" s="299">
        <v>8</v>
      </c>
      <c r="L1053" s="299">
        <v>0.02</v>
      </c>
      <c r="M1053" s="299">
        <v>1.84</v>
      </c>
      <c r="N1053" s="299">
        <v>1.86</v>
      </c>
      <c r="O1053" s="299"/>
      <c r="P1053" s="299" t="s">
        <v>530</v>
      </c>
      <c r="Q1053" s="299">
        <v>2.1</v>
      </c>
      <c r="R1053" s="299">
        <v>11.1</v>
      </c>
      <c r="S1053" s="300">
        <v>58</v>
      </c>
      <c r="AE1053" s="309"/>
      <c r="AF1053" s="309"/>
      <c r="AG1053" s="309"/>
      <c r="AH1053" s="309"/>
      <c r="AI1053" s="309"/>
      <c r="AJ1053" s="309"/>
      <c r="AK1053" s="309"/>
      <c r="AL1053" s="309"/>
      <c r="AM1053" s="309"/>
    </row>
    <row r="1054" spans="2:39" ht="15" customHeight="1">
      <c r="B1054" s="460"/>
      <c r="C1054" s="458"/>
      <c r="D1054" s="297" t="s">
        <v>521</v>
      </c>
      <c r="E1054" s="298">
        <v>0</v>
      </c>
      <c r="F1054" s="299">
        <v>0</v>
      </c>
      <c r="G1054" s="299">
        <v>6</v>
      </c>
      <c r="H1054" s="299">
        <v>6</v>
      </c>
      <c r="I1054" s="299">
        <v>25</v>
      </c>
      <c r="J1054" s="299">
        <v>13</v>
      </c>
      <c r="K1054" s="299">
        <v>8</v>
      </c>
      <c r="L1054" s="299">
        <v>0.21</v>
      </c>
      <c r="M1054" s="299">
        <v>1.75</v>
      </c>
      <c r="N1054" s="299">
        <v>1.96</v>
      </c>
      <c r="O1054" s="299"/>
      <c r="P1054" s="299" t="s">
        <v>531</v>
      </c>
      <c r="Q1054" s="299">
        <v>0.8</v>
      </c>
      <c r="R1054" s="299">
        <v>10.1</v>
      </c>
      <c r="S1054" s="300">
        <v>60</v>
      </c>
      <c r="AE1054" s="309"/>
      <c r="AF1054" s="309"/>
      <c r="AG1054" s="309"/>
      <c r="AH1054" s="309"/>
      <c r="AI1054" s="309"/>
      <c r="AJ1054" s="309"/>
      <c r="AK1054" s="309"/>
      <c r="AL1054" s="309"/>
      <c r="AM1054" s="309"/>
    </row>
    <row r="1055" spans="2:39" ht="15" customHeight="1">
      <c r="B1055" s="460"/>
      <c r="C1055" s="458"/>
      <c r="D1055" s="297" t="s">
        <v>522</v>
      </c>
      <c r="E1055" s="298">
        <v>0</v>
      </c>
      <c r="F1055" s="299">
        <v>0</v>
      </c>
      <c r="G1055" s="299">
        <v>8</v>
      </c>
      <c r="H1055" s="299">
        <v>8</v>
      </c>
      <c r="I1055" s="299">
        <v>25</v>
      </c>
      <c r="J1055" s="299">
        <v>13</v>
      </c>
      <c r="K1055" s="299">
        <v>12</v>
      </c>
      <c r="L1055" s="299">
        <v>0.11</v>
      </c>
      <c r="M1055" s="299">
        <v>1.84</v>
      </c>
      <c r="N1055" s="299">
        <v>1.95</v>
      </c>
      <c r="O1055" s="299"/>
      <c r="P1055" s="299" t="s">
        <v>506</v>
      </c>
      <c r="Q1055" s="299">
        <v>1.4</v>
      </c>
      <c r="R1055" s="299">
        <v>9.8000000000000007</v>
      </c>
      <c r="S1055" s="300">
        <v>61</v>
      </c>
      <c r="AE1055" s="309"/>
      <c r="AF1055" s="309"/>
      <c r="AG1055" s="309"/>
      <c r="AH1055" s="309"/>
      <c r="AI1055" s="309"/>
      <c r="AJ1055" s="309"/>
      <c r="AK1055" s="309"/>
      <c r="AL1055" s="309"/>
      <c r="AM1055" s="309"/>
    </row>
    <row r="1056" spans="2:39" ht="15" customHeight="1">
      <c r="B1056" s="460"/>
      <c r="C1056" s="458"/>
      <c r="D1056" s="297" t="s">
        <v>523</v>
      </c>
      <c r="E1056" s="298">
        <v>0</v>
      </c>
      <c r="F1056" s="299">
        <v>0</v>
      </c>
      <c r="G1056" s="299">
        <v>10</v>
      </c>
      <c r="H1056" s="299">
        <v>10</v>
      </c>
      <c r="I1056" s="299">
        <v>23</v>
      </c>
      <c r="J1056" s="299">
        <v>12</v>
      </c>
      <c r="K1056" s="299">
        <v>9</v>
      </c>
      <c r="L1056" s="299">
        <v>0.13</v>
      </c>
      <c r="M1056" s="299">
        <v>1.88</v>
      </c>
      <c r="N1056" s="299">
        <v>2.0099999999999998</v>
      </c>
      <c r="O1056" s="299"/>
      <c r="P1056" s="299" t="s">
        <v>498</v>
      </c>
      <c r="Q1056" s="299">
        <v>1.7</v>
      </c>
      <c r="R1056" s="299">
        <v>9.8000000000000007</v>
      </c>
      <c r="S1056" s="300">
        <v>63</v>
      </c>
      <c r="AE1056" s="309"/>
      <c r="AF1056" s="309"/>
      <c r="AG1056" s="309"/>
      <c r="AH1056" s="309"/>
      <c r="AI1056" s="309"/>
      <c r="AJ1056" s="309"/>
      <c r="AK1056" s="309"/>
      <c r="AL1056" s="309"/>
      <c r="AM1056" s="309"/>
    </row>
    <row r="1057" spans="2:39" ht="15" customHeight="1">
      <c r="B1057" s="460"/>
      <c r="C1057" s="458"/>
      <c r="D1057" s="297" t="s">
        <v>524</v>
      </c>
      <c r="E1057" s="298">
        <v>1</v>
      </c>
      <c r="F1057" s="299">
        <v>0</v>
      </c>
      <c r="G1057" s="299">
        <v>8</v>
      </c>
      <c r="H1057" s="299">
        <v>8</v>
      </c>
      <c r="I1057" s="299">
        <v>22</v>
      </c>
      <c r="J1057" s="299">
        <v>18</v>
      </c>
      <c r="K1057" s="299">
        <v>9</v>
      </c>
      <c r="L1057" s="299">
        <v>0.08</v>
      </c>
      <c r="M1057" s="299">
        <v>1.89</v>
      </c>
      <c r="N1057" s="299">
        <v>1.97</v>
      </c>
      <c r="O1057" s="299"/>
      <c r="P1057" s="299" t="s">
        <v>493</v>
      </c>
      <c r="Q1057" s="299">
        <v>1.2</v>
      </c>
      <c r="R1057" s="299">
        <v>9.3000000000000007</v>
      </c>
      <c r="S1057" s="300">
        <v>66</v>
      </c>
      <c r="AE1057" s="309"/>
      <c r="AF1057" s="309"/>
      <c r="AG1057" s="309"/>
      <c r="AH1057" s="309"/>
      <c r="AI1057" s="309"/>
      <c r="AJ1057" s="309"/>
      <c r="AK1057" s="309"/>
      <c r="AL1057" s="309"/>
      <c r="AM1057" s="309"/>
    </row>
    <row r="1058" spans="2:39" ht="15" customHeight="1">
      <c r="B1058" s="460"/>
      <c r="C1058" s="458"/>
      <c r="D1058" s="297" t="s">
        <v>525</v>
      </c>
      <c r="E1058" s="298">
        <v>1</v>
      </c>
      <c r="F1058" s="299">
        <v>0</v>
      </c>
      <c r="G1058" s="299">
        <v>8</v>
      </c>
      <c r="H1058" s="299">
        <v>8</v>
      </c>
      <c r="I1058" s="299">
        <v>21</v>
      </c>
      <c r="J1058" s="299">
        <v>18</v>
      </c>
      <c r="K1058" s="299">
        <v>18</v>
      </c>
      <c r="L1058" s="299">
        <v>0.08</v>
      </c>
      <c r="M1058" s="299">
        <v>1.82</v>
      </c>
      <c r="N1058" s="299">
        <v>1.9</v>
      </c>
      <c r="O1058" s="299"/>
      <c r="P1058" s="299" t="s">
        <v>493</v>
      </c>
      <c r="Q1058" s="299">
        <v>0.8</v>
      </c>
      <c r="R1058" s="299">
        <v>9</v>
      </c>
      <c r="S1058" s="300">
        <v>67</v>
      </c>
      <c r="AE1058" s="309"/>
      <c r="AF1058" s="309"/>
      <c r="AG1058" s="309"/>
      <c r="AH1058" s="309"/>
      <c r="AI1058" s="309"/>
      <c r="AJ1058" s="309"/>
      <c r="AK1058" s="309"/>
      <c r="AL1058" s="309"/>
      <c r="AM1058" s="309"/>
    </row>
    <row r="1059" spans="2:39" ht="15" customHeight="1">
      <c r="B1059" s="460"/>
      <c r="C1059" s="458"/>
      <c r="D1059" s="297" t="s">
        <v>526</v>
      </c>
      <c r="E1059" s="298">
        <v>1</v>
      </c>
      <c r="F1059" s="299">
        <v>0</v>
      </c>
      <c r="G1059" s="299">
        <v>7</v>
      </c>
      <c r="H1059" s="299">
        <v>7</v>
      </c>
      <c r="I1059" s="299">
        <v>20</v>
      </c>
      <c r="J1059" s="299">
        <v>25</v>
      </c>
      <c r="K1059" s="299">
        <v>20</v>
      </c>
      <c r="L1059" s="299">
        <v>0</v>
      </c>
      <c r="M1059" s="299">
        <v>2.0099999999999998</v>
      </c>
      <c r="N1059" s="299">
        <v>2.0099999999999998</v>
      </c>
      <c r="O1059" s="299"/>
      <c r="P1059" s="299" t="s">
        <v>539</v>
      </c>
      <c r="Q1059" s="299">
        <v>0.8</v>
      </c>
      <c r="R1059" s="299">
        <v>9</v>
      </c>
      <c r="S1059" s="300">
        <v>69</v>
      </c>
      <c r="AE1059" s="309"/>
      <c r="AF1059" s="309"/>
      <c r="AG1059" s="309"/>
      <c r="AH1059" s="309"/>
      <c r="AI1059" s="309"/>
      <c r="AJ1059" s="309"/>
      <c r="AK1059" s="309"/>
      <c r="AL1059" s="309"/>
      <c r="AM1059" s="309"/>
    </row>
    <row r="1060" spans="2:39" ht="15" customHeight="1">
      <c r="B1060" s="460"/>
      <c r="C1060" s="458"/>
      <c r="D1060" s="297" t="s">
        <v>527</v>
      </c>
      <c r="E1060" s="298">
        <v>0</v>
      </c>
      <c r="F1060" s="299">
        <v>0</v>
      </c>
      <c r="G1060" s="299">
        <v>7</v>
      </c>
      <c r="H1060" s="299">
        <v>7</v>
      </c>
      <c r="I1060" s="299">
        <v>18</v>
      </c>
      <c r="J1060" s="299">
        <v>21</v>
      </c>
      <c r="K1060" s="299">
        <v>12</v>
      </c>
      <c r="L1060" s="299">
        <v>0</v>
      </c>
      <c r="M1060" s="299">
        <v>1.9</v>
      </c>
      <c r="N1060" s="299">
        <v>1.9</v>
      </c>
      <c r="O1060" s="299"/>
      <c r="P1060" s="299" t="s">
        <v>498</v>
      </c>
      <c r="Q1060" s="299">
        <v>1.7</v>
      </c>
      <c r="R1060" s="299">
        <v>9.1</v>
      </c>
      <c r="S1060" s="300">
        <v>72</v>
      </c>
      <c r="AC1060" s="309"/>
      <c r="AD1060" s="309"/>
      <c r="AE1060" s="309"/>
      <c r="AF1060" s="309"/>
      <c r="AG1060" s="309"/>
      <c r="AH1060" s="309"/>
      <c r="AI1060" s="309"/>
      <c r="AJ1060" s="309"/>
      <c r="AK1060" s="309"/>
      <c r="AL1060" s="309"/>
      <c r="AM1060" s="309"/>
    </row>
    <row r="1061" spans="2:39" ht="15" customHeight="1">
      <c r="B1061" s="460"/>
      <c r="C1061" s="458"/>
      <c r="D1061" s="297" t="s">
        <v>528</v>
      </c>
      <c r="E1061" s="298">
        <v>0</v>
      </c>
      <c r="F1061" s="299">
        <v>0</v>
      </c>
      <c r="G1061" s="299">
        <v>7</v>
      </c>
      <c r="H1061" s="299">
        <v>7</v>
      </c>
      <c r="I1061" s="299">
        <v>18</v>
      </c>
      <c r="J1061" s="299">
        <v>24</v>
      </c>
      <c r="K1061" s="299">
        <v>11</v>
      </c>
      <c r="L1061" s="299">
        <v>0</v>
      </c>
      <c r="M1061" s="299">
        <v>1.79</v>
      </c>
      <c r="N1061" s="299">
        <v>1.79</v>
      </c>
      <c r="O1061" s="299"/>
      <c r="P1061" s="299" t="s">
        <v>531</v>
      </c>
      <c r="Q1061" s="299">
        <v>0.8</v>
      </c>
      <c r="R1061" s="299">
        <v>8.5</v>
      </c>
      <c r="S1061" s="300">
        <v>71</v>
      </c>
      <c r="AD1061" s="309"/>
      <c r="AE1061" s="309"/>
      <c r="AF1061" s="309"/>
      <c r="AG1061" s="309"/>
      <c r="AH1061" s="309"/>
      <c r="AI1061" s="309"/>
      <c r="AJ1061" s="309"/>
      <c r="AK1061" s="309"/>
      <c r="AL1061" s="309"/>
      <c r="AM1061" s="309"/>
    </row>
    <row r="1062" spans="2:39" ht="15" customHeight="1">
      <c r="B1062" s="460"/>
      <c r="C1062" s="459"/>
      <c r="D1062" s="297" t="s">
        <v>529</v>
      </c>
      <c r="E1062" s="298">
        <v>0</v>
      </c>
      <c r="F1062" s="299">
        <v>0</v>
      </c>
      <c r="G1062" s="299">
        <v>5</v>
      </c>
      <c r="H1062" s="299">
        <v>5</v>
      </c>
      <c r="I1062" s="299">
        <v>14</v>
      </c>
      <c r="J1062" s="299">
        <v>14</v>
      </c>
      <c r="K1062" s="299">
        <v>10</v>
      </c>
      <c r="L1062" s="299">
        <v>0</v>
      </c>
      <c r="M1062" s="299">
        <v>2.2200000000000002</v>
      </c>
      <c r="N1062" s="299">
        <v>2.2200000000000002</v>
      </c>
      <c r="O1062" s="299"/>
      <c r="P1062" s="299" t="s">
        <v>506</v>
      </c>
      <c r="Q1062" s="299">
        <v>1.6</v>
      </c>
      <c r="R1062" s="299">
        <v>8.5</v>
      </c>
      <c r="S1062" s="300">
        <v>83</v>
      </c>
      <c r="AD1062" s="309"/>
      <c r="AE1062" s="309"/>
      <c r="AF1062" s="309"/>
      <c r="AG1062" s="309"/>
      <c r="AH1062" s="309"/>
      <c r="AI1062" s="309"/>
      <c r="AJ1062" s="309"/>
      <c r="AK1062" s="309"/>
      <c r="AL1062" s="309"/>
      <c r="AM1062" s="309"/>
    </row>
    <row r="1063" spans="2:39" ht="15" customHeight="1">
      <c r="B1063" s="460"/>
      <c r="C1063" s="457">
        <v>42677</v>
      </c>
      <c r="D1063" s="297" t="s">
        <v>492</v>
      </c>
      <c r="E1063" s="298">
        <v>0</v>
      </c>
      <c r="F1063" s="299">
        <v>0</v>
      </c>
      <c r="G1063" s="299">
        <v>5</v>
      </c>
      <c r="H1063" s="299">
        <v>5</v>
      </c>
      <c r="I1063" s="299">
        <v>15</v>
      </c>
      <c r="J1063" s="299">
        <v>17</v>
      </c>
      <c r="K1063" s="299">
        <v>8</v>
      </c>
      <c r="L1063" s="299">
        <v>0.12</v>
      </c>
      <c r="M1063" s="299">
        <v>2.06</v>
      </c>
      <c r="N1063" s="299">
        <v>2.1800000000000002</v>
      </c>
      <c r="O1063" s="299"/>
      <c r="P1063" s="299" t="s">
        <v>493</v>
      </c>
      <c r="Q1063" s="299">
        <v>2.2000000000000002</v>
      </c>
      <c r="R1063" s="299">
        <v>8.5</v>
      </c>
      <c r="S1063" s="300">
        <v>83</v>
      </c>
      <c r="AD1063" s="309"/>
      <c r="AE1063" s="309"/>
      <c r="AF1063" s="309"/>
      <c r="AG1063" s="309"/>
      <c r="AH1063" s="309"/>
      <c r="AI1063" s="309"/>
      <c r="AJ1063" s="309"/>
      <c r="AK1063" s="309"/>
      <c r="AL1063" s="309"/>
      <c r="AM1063" s="309"/>
    </row>
    <row r="1064" spans="2:39" ht="15" customHeight="1">
      <c r="B1064" s="460"/>
      <c r="C1064" s="458"/>
      <c r="D1064" s="297" t="s">
        <v>495</v>
      </c>
      <c r="E1064" s="298">
        <v>0</v>
      </c>
      <c r="F1064" s="299">
        <v>0</v>
      </c>
      <c r="G1064" s="299">
        <v>5</v>
      </c>
      <c r="H1064" s="299">
        <v>5</v>
      </c>
      <c r="I1064" s="299">
        <v>21</v>
      </c>
      <c r="J1064" s="299">
        <v>10</v>
      </c>
      <c r="K1064" s="299">
        <v>12</v>
      </c>
      <c r="L1064" s="299">
        <v>0</v>
      </c>
      <c r="M1064" s="299">
        <v>1.86</v>
      </c>
      <c r="N1064" s="299">
        <v>1.86</v>
      </c>
      <c r="O1064" s="299"/>
      <c r="P1064" s="299" t="s">
        <v>531</v>
      </c>
      <c r="Q1064" s="299">
        <v>1.4</v>
      </c>
      <c r="R1064" s="299">
        <v>8.4</v>
      </c>
      <c r="S1064" s="300">
        <v>85</v>
      </c>
      <c r="AD1064" s="309"/>
      <c r="AE1064" s="309"/>
      <c r="AF1064" s="309"/>
      <c r="AG1064" s="309"/>
      <c r="AH1064" s="309"/>
      <c r="AI1064" s="309"/>
      <c r="AJ1064" s="309"/>
      <c r="AK1064" s="309"/>
      <c r="AL1064" s="309"/>
      <c r="AM1064" s="309"/>
    </row>
    <row r="1065" spans="2:39" ht="15" customHeight="1">
      <c r="B1065" s="460"/>
      <c r="C1065" s="458"/>
      <c r="D1065" s="297" t="s">
        <v>497</v>
      </c>
      <c r="E1065" s="298">
        <v>0</v>
      </c>
      <c r="F1065" s="299">
        <v>0</v>
      </c>
      <c r="G1065" s="299">
        <v>4</v>
      </c>
      <c r="H1065" s="299">
        <v>4</v>
      </c>
      <c r="I1065" s="299">
        <v>20</v>
      </c>
      <c r="J1065" s="299">
        <v>18</v>
      </c>
      <c r="K1065" s="299">
        <v>11</v>
      </c>
      <c r="L1065" s="299">
        <v>0</v>
      </c>
      <c r="M1065" s="299">
        <v>1.86</v>
      </c>
      <c r="N1065" s="299">
        <v>1.86</v>
      </c>
      <c r="O1065" s="299"/>
      <c r="P1065" s="299" t="s">
        <v>493</v>
      </c>
      <c r="Q1065" s="299">
        <v>2.1</v>
      </c>
      <c r="R1065" s="299">
        <v>8.3000000000000007</v>
      </c>
      <c r="S1065" s="300">
        <v>90</v>
      </c>
      <c r="AD1065" s="309"/>
      <c r="AE1065" s="309"/>
      <c r="AF1065" s="309"/>
      <c r="AG1065" s="309"/>
      <c r="AH1065" s="309"/>
      <c r="AI1065" s="309"/>
      <c r="AJ1065" s="309"/>
      <c r="AK1065" s="309"/>
      <c r="AL1065" s="309"/>
      <c r="AM1065" s="309"/>
    </row>
    <row r="1066" spans="2:39" ht="15" customHeight="1">
      <c r="B1066" s="460"/>
      <c r="C1066" s="458"/>
      <c r="D1066" s="297" t="s">
        <v>500</v>
      </c>
      <c r="E1066" s="298">
        <v>0</v>
      </c>
      <c r="F1066" s="299">
        <v>0</v>
      </c>
      <c r="G1066" s="299">
        <v>4</v>
      </c>
      <c r="H1066" s="299">
        <v>4</v>
      </c>
      <c r="I1066" s="299">
        <v>21</v>
      </c>
      <c r="J1066" s="299">
        <v>20</v>
      </c>
      <c r="K1066" s="299">
        <v>11</v>
      </c>
      <c r="L1066" s="299">
        <v>7.0000000000000007E-2</v>
      </c>
      <c r="M1066" s="299">
        <v>1.97</v>
      </c>
      <c r="N1066" s="299">
        <v>2.04</v>
      </c>
      <c r="O1066" s="299"/>
      <c r="P1066" s="299" t="s">
        <v>498</v>
      </c>
      <c r="Q1066" s="299">
        <v>1.9</v>
      </c>
      <c r="R1066" s="299">
        <v>8.6</v>
      </c>
      <c r="S1066" s="300">
        <v>86</v>
      </c>
      <c r="AD1066" s="309"/>
      <c r="AE1066" s="309"/>
      <c r="AF1066" s="309"/>
      <c r="AG1066" s="309"/>
      <c r="AH1066" s="309"/>
      <c r="AI1066" s="309"/>
      <c r="AJ1066" s="309"/>
      <c r="AK1066" s="309"/>
      <c r="AL1066" s="309"/>
      <c r="AM1066" s="309"/>
    </row>
    <row r="1067" spans="2:39" ht="15" customHeight="1">
      <c r="B1067" s="460"/>
      <c r="C1067" s="458"/>
      <c r="D1067" s="297" t="s">
        <v>503</v>
      </c>
      <c r="E1067" s="298">
        <v>0</v>
      </c>
      <c r="F1067" s="299">
        <v>0</v>
      </c>
      <c r="G1067" s="299">
        <v>6</v>
      </c>
      <c r="H1067" s="299">
        <v>6</v>
      </c>
      <c r="I1067" s="299">
        <v>15</v>
      </c>
      <c r="J1067" s="299">
        <v>16</v>
      </c>
      <c r="K1067" s="299">
        <v>10</v>
      </c>
      <c r="L1067" s="299">
        <v>7.0000000000000007E-2</v>
      </c>
      <c r="M1067" s="299">
        <v>1.87</v>
      </c>
      <c r="N1067" s="299">
        <v>1.94</v>
      </c>
      <c r="O1067" s="299"/>
      <c r="P1067" s="299" t="s">
        <v>498</v>
      </c>
      <c r="Q1067" s="299">
        <v>1.6</v>
      </c>
      <c r="R1067" s="299">
        <v>8.6999999999999993</v>
      </c>
      <c r="S1067" s="300">
        <v>85</v>
      </c>
      <c r="AD1067" s="309"/>
      <c r="AE1067" s="309"/>
      <c r="AF1067" s="309"/>
      <c r="AG1067" s="309"/>
      <c r="AH1067" s="309"/>
      <c r="AI1067" s="309"/>
      <c r="AJ1067" s="309"/>
      <c r="AK1067" s="309"/>
      <c r="AL1067" s="309"/>
      <c r="AM1067" s="309"/>
    </row>
    <row r="1068" spans="2:39" ht="15" customHeight="1">
      <c r="B1068" s="460"/>
      <c r="C1068" s="458"/>
      <c r="D1068" s="297" t="s">
        <v>505</v>
      </c>
      <c r="E1068" s="298">
        <v>0</v>
      </c>
      <c r="F1068" s="299">
        <v>0</v>
      </c>
      <c r="G1068" s="299">
        <v>5</v>
      </c>
      <c r="H1068" s="299">
        <v>5</v>
      </c>
      <c r="I1068" s="299">
        <v>15</v>
      </c>
      <c r="J1068" s="299">
        <v>20</v>
      </c>
      <c r="K1068" s="299">
        <v>11</v>
      </c>
      <c r="L1068" s="299">
        <v>0</v>
      </c>
      <c r="M1068" s="299">
        <v>1.97</v>
      </c>
      <c r="N1068" s="299">
        <v>1.97</v>
      </c>
      <c r="O1068" s="299"/>
      <c r="P1068" s="299" t="s">
        <v>506</v>
      </c>
      <c r="Q1068" s="299">
        <v>1.9</v>
      </c>
      <c r="R1068" s="299">
        <v>8.6</v>
      </c>
      <c r="S1068" s="300">
        <v>87</v>
      </c>
      <c r="AD1068" s="309"/>
      <c r="AE1068" s="309"/>
      <c r="AF1068" s="309"/>
      <c r="AG1068" s="309"/>
      <c r="AH1068" s="309"/>
      <c r="AI1068" s="309"/>
      <c r="AJ1068" s="309"/>
      <c r="AK1068" s="309"/>
      <c r="AL1068" s="309"/>
      <c r="AM1068" s="309"/>
    </row>
    <row r="1069" spans="2:39" ht="15" customHeight="1">
      <c r="B1069" s="460"/>
      <c r="C1069" s="458"/>
      <c r="D1069" s="297" t="s">
        <v>508</v>
      </c>
      <c r="E1069" s="298">
        <v>0</v>
      </c>
      <c r="F1069" s="299">
        <v>0</v>
      </c>
      <c r="G1069" s="299">
        <v>6</v>
      </c>
      <c r="H1069" s="299">
        <v>6</v>
      </c>
      <c r="I1069" s="299">
        <v>14</v>
      </c>
      <c r="J1069" s="299">
        <v>19</v>
      </c>
      <c r="K1069" s="299">
        <v>11</v>
      </c>
      <c r="L1069" s="299">
        <v>0</v>
      </c>
      <c r="M1069" s="299">
        <v>2.02</v>
      </c>
      <c r="N1069" s="299">
        <v>2.02</v>
      </c>
      <c r="O1069" s="299"/>
      <c r="P1069" s="299" t="s">
        <v>493</v>
      </c>
      <c r="Q1069" s="299">
        <v>1.2</v>
      </c>
      <c r="R1069" s="299">
        <v>8.6999999999999993</v>
      </c>
      <c r="S1069" s="300">
        <v>85</v>
      </c>
      <c r="AD1069" s="309"/>
      <c r="AE1069" s="309"/>
      <c r="AF1069" s="309"/>
      <c r="AG1069" s="309"/>
      <c r="AH1069" s="309"/>
      <c r="AI1069" s="309"/>
      <c r="AJ1069" s="309"/>
      <c r="AK1069" s="309"/>
      <c r="AL1069" s="309"/>
      <c r="AM1069" s="309"/>
    </row>
    <row r="1070" spans="2:39" ht="15" customHeight="1">
      <c r="B1070" s="460"/>
      <c r="C1070" s="458"/>
      <c r="D1070" s="297" t="s">
        <v>510</v>
      </c>
      <c r="E1070" s="298">
        <v>0</v>
      </c>
      <c r="F1070" s="299">
        <v>1</v>
      </c>
      <c r="G1070" s="299">
        <v>6</v>
      </c>
      <c r="H1070" s="299">
        <v>7</v>
      </c>
      <c r="I1070" s="299">
        <v>14</v>
      </c>
      <c r="J1070" s="299">
        <v>14</v>
      </c>
      <c r="K1070" s="299">
        <v>10</v>
      </c>
      <c r="L1070" s="299">
        <v>0</v>
      </c>
      <c r="M1070" s="299">
        <v>2.0299999999999998</v>
      </c>
      <c r="N1070" s="299">
        <v>2.0299999999999998</v>
      </c>
      <c r="O1070" s="299"/>
      <c r="P1070" s="299" t="s">
        <v>498</v>
      </c>
      <c r="Q1070" s="299">
        <v>1.8</v>
      </c>
      <c r="R1070" s="299">
        <v>10.7</v>
      </c>
      <c r="S1070" s="300">
        <v>79</v>
      </c>
      <c r="AD1070" s="309"/>
      <c r="AE1070" s="309"/>
      <c r="AF1070" s="309"/>
      <c r="AG1070" s="309"/>
      <c r="AH1070" s="309"/>
      <c r="AI1070" s="309"/>
      <c r="AJ1070" s="309"/>
      <c r="AK1070" s="309"/>
      <c r="AL1070" s="309"/>
      <c r="AM1070" s="309"/>
    </row>
    <row r="1071" spans="2:39" ht="15" customHeight="1">
      <c r="B1071" s="460"/>
      <c r="C1071" s="458"/>
      <c r="D1071" s="297" t="s">
        <v>511</v>
      </c>
      <c r="E1071" s="298">
        <v>0</v>
      </c>
      <c r="F1071" s="299">
        <v>1</v>
      </c>
      <c r="G1071" s="299">
        <v>6</v>
      </c>
      <c r="H1071" s="299">
        <v>7</v>
      </c>
      <c r="I1071" s="299">
        <v>21</v>
      </c>
      <c r="J1071" s="299">
        <v>23</v>
      </c>
      <c r="K1071" s="299">
        <v>10</v>
      </c>
      <c r="L1071" s="299">
        <v>0</v>
      </c>
      <c r="M1071" s="299">
        <v>1.96</v>
      </c>
      <c r="N1071" s="299">
        <v>1.96</v>
      </c>
      <c r="O1071" s="299"/>
      <c r="P1071" s="299" t="s">
        <v>539</v>
      </c>
      <c r="Q1071" s="299">
        <v>2</v>
      </c>
      <c r="R1071" s="299">
        <v>12.2</v>
      </c>
      <c r="S1071" s="300">
        <v>71</v>
      </c>
      <c r="AD1071" s="309"/>
      <c r="AE1071" s="309"/>
      <c r="AF1071" s="309"/>
      <c r="AG1071" s="309"/>
      <c r="AH1071" s="309"/>
      <c r="AI1071" s="309"/>
      <c r="AJ1071" s="309"/>
      <c r="AK1071" s="309"/>
      <c r="AL1071" s="309"/>
      <c r="AM1071" s="309"/>
    </row>
    <row r="1072" spans="2:39" ht="15" customHeight="1" thickBot="1">
      <c r="B1072" s="460"/>
      <c r="C1072" s="458"/>
      <c r="D1072" s="310" t="s">
        <v>512</v>
      </c>
      <c r="E1072" s="311">
        <v>0</v>
      </c>
      <c r="F1072" s="304">
        <v>2</v>
      </c>
      <c r="G1072" s="304">
        <v>7</v>
      </c>
      <c r="H1072" s="304">
        <v>9</v>
      </c>
      <c r="I1072" s="304">
        <v>28</v>
      </c>
      <c r="J1072" s="304">
        <v>16</v>
      </c>
      <c r="K1072" s="304">
        <v>8</v>
      </c>
      <c r="L1072" s="304">
        <v>0.13</v>
      </c>
      <c r="M1072" s="304">
        <v>1.95</v>
      </c>
      <c r="N1072" s="304">
        <v>2.08</v>
      </c>
      <c r="O1072" s="304"/>
      <c r="P1072" s="304" t="s">
        <v>534</v>
      </c>
      <c r="Q1072" s="304">
        <v>1.5</v>
      </c>
      <c r="R1072" s="304">
        <v>14.6</v>
      </c>
      <c r="S1072" s="305">
        <v>65</v>
      </c>
      <c r="AD1072" s="309"/>
      <c r="AE1072" s="309"/>
      <c r="AF1072" s="309"/>
      <c r="AG1072" s="309"/>
      <c r="AH1072" s="309"/>
      <c r="AI1072" s="309"/>
      <c r="AJ1072" s="309"/>
      <c r="AK1072" s="309"/>
      <c r="AL1072" s="309"/>
      <c r="AM1072" s="309"/>
    </row>
    <row r="1073" spans="2:52" ht="15" customHeight="1">
      <c r="B1073" s="455"/>
      <c r="C1073" s="458"/>
      <c r="D1073" s="293" t="s">
        <v>514</v>
      </c>
      <c r="E1073" s="294">
        <v>1</v>
      </c>
      <c r="F1073" s="295">
        <v>1</v>
      </c>
      <c r="G1073" s="295">
        <v>6</v>
      </c>
      <c r="H1073" s="295">
        <v>7</v>
      </c>
      <c r="I1073" s="295">
        <v>35</v>
      </c>
      <c r="J1073" s="295">
        <v>12</v>
      </c>
      <c r="K1073" s="295">
        <v>6</v>
      </c>
      <c r="L1073" s="295">
        <v>0</v>
      </c>
      <c r="M1073" s="295">
        <v>1.81</v>
      </c>
      <c r="N1073" s="295">
        <v>1.81</v>
      </c>
      <c r="O1073" s="295"/>
      <c r="P1073" s="295" t="s">
        <v>493</v>
      </c>
      <c r="Q1073" s="295">
        <v>1.5</v>
      </c>
      <c r="R1073" s="295">
        <v>15</v>
      </c>
      <c r="S1073" s="296">
        <v>59</v>
      </c>
      <c r="AD1073" s="309"/>
      <c r="AE1073" s="309"/>
      <c r="AF1073" s="309"/>
      <c r="AG1073" s="309"/>
      <c r="AH1073" s="309"/>
      <c r="AI1073" s="309"/>
      <c r="AJ1073" s="309"/>
      <c r="AK1073" s="309"/>
      <c r="AL1073" s="309"/>
      <c r="AM1073" s="309"/>
    </row>
    <row r="1074" spans="2:52" ht="15" customHeight="1">
      <c r="B1074" s="455"/>
      <c r="C1074" s="458"/>
      <c r="D1074" s="297" t="s">
        <v>516</v>
      </c>
      <c r="E1074" s="298">
        <v>1</v>
      </c>
      <c r="F1074" s="299">
        <v>2</v>
      </c>
      <c r="G1074" s="299">
        <v>6</v>
      </c>
      <c r="H1074" s="299">
        <v>8</v>
      </c>
      <c r="I1074" s="299">
        <v>38</v>
      </c>
      <c r="J1074" s="299">
        <v>13</v>
      </c>
      <c r="K1074" s="299">
        <v>8</v>
      </c>
      <c r="L1074" s="299">
        <v>0</v>
      </c>
      <c r="M1074" s="299">
        <v>1.91</v>
      </c>
      <c r="N1074" s="299">
        <v>1.91</v>
      </c>
      <c r="O1074" s="299"/>
      <c r="P1074" s="299" t="s">
        <v>506</v>
      </c>
      <c r="Q1074" s="299">
        <v>0.9</v>
      </c>
      <c r="R1074" s="299">
        <v>16.8</v>
      </c>
      <c r="S1074" s="300">
        <v>50</v>
      </c>
      <c r="AD1074" s="309"/>
      <c r="AE1074" s="309"/>
      <c r="AF1074" s="309"/>
      <c r="AG1074" s="309"/>
      <c r="AH1074" s="309"/>
      <c r="AI1074" s="309"/>
      <c r="AJ1074" s="309"/>
      <c r="AK1074" s="309"/>
      <c r="AL1074" s="309"/>
      <c r="AM1074" s="309"/>
    </row>
    <row r="1075" spans="2:52" ht="15" customHeight="1">
      <c r="B1075" s="455"/>
      <c r="C1075" s="458"/>
      <c r="D1075" s="297" t="s">
        <v>517</v>
      </c>
      <c r="E1075" s="298">
        <v>1</v>
      </c>
      <c r="F1075" s="299">
        <v>1</v>
      </c>
      <c r="G1075" s="299">
        <v>6</v>
      </c>
      <c r="H1075" s="299">
        <v>7</v>
      </c>
      <c r="I1075" s="299">
        <v>41</v>
      </c>
      <c r="J1075" s="299">
        <v>12</v>
      </c>
      <c r="K1075" s="299">
        <v>6</v>
      </c>
      <c r="L1075" s="299">
        <v>0.15</v>
      </c>
      <c r="M1075" s="299">
        <v>1.9</v>
      </c>
      <c r="N1075" s="299">
        <v>2.0499999999999998</v>
      </c>
      <c r="O1075" s="299"/>
      <c r="P1075" s="299" t="s">
        <v>547</v>
      </c>
      <c r="Q1075" s="299">
        <v>1.1000000000000001</v>
      </c>
      <c r="R1075" s="299">
        <v>17.8</v>
      </c>
      <c r="S1075" s="300">
        <v>47</v>
      </c>
      <c r="AD1075" s="309"/>
      <c r="AE1075" s="309"/>
      <c r="AF1075" s="309"/>
      <c r="AG1075" s="309"/>
      <c r="AH1075" s="309"/>
      <c r="AI1075" s="309"/>
      <c r="AJ1075" s="309"/>
      <c r="AK1075" s="309"/>
      <c r="AL1075" s="309"/>
      <c r="AM1075" s="309"/>
    </row>
    <row r="1076" spans="2:52" ht="15" customHeight="1">
      <c r="B1076" s="455"/>
      <c r="C1076" s="458"/>
      <c r="D1076" s="297" t="s">
        <v>519</v>
      </c>
      <c r="E1076" s="298">
        <v>1</v>
      </c>
      <c r="F1076" s="299">
        <v>0</v>
      </c>
      <c r="G1076" s="299">
        <v>5</v>
      </c>
      <c r="H1076" s="299">
        <v>5</v>
      </c>
      <c r="I1076" s="299">
        <v>43</v>
      </c>
      <c r="J1076" s="299">
        <v>8</v>
      </c>
      <c r="K1076" s="299">
        <v>8</v>
      </c>
      <c r="L1076" s="299">
        <v>0</v>
      </c>
      <c r="M1076" s="299">
        <v>1.82</v>
      </c>
      <c r="N1076" s="299">
        <v>1.82</v>
      </c>
      <c r="O1076" s="299"/>
      <c r="P1076" s="299" t="s">
        <v>547</v>
      </c>
      <c r="Q1076" s="299">
        <v>1.9</v>
      </c>
      <c r="R1076" s="299">
        <v>18.399999999999999</v>
      </c>
      <c r="S1076" s="300">
        <v>23</v>
      </c>
      <c r="AD1076" s="309"/>
      <c r="AE1076" s="309"/>
      <c r="AF1076" s="309"/>
      <c r="AG1076" s="309"/>
      <c r="AH1076" s="309"/>
      <c r="AI1076" s="309"/>
      <c r="AJ1076" s="309"/>
      <c r="AK1076" s="309"/>
      <c r="AL1076" s="309"/>
      <c r="AM1076" s="309"/>
    </row>
    <row r="1077" spans="2:52" ht="15" customHeight="1">
      <c r="B1077" s="455"/>
      <c r="C1077" s="458"/>
      <c r="D1077" s="297" t="s">
        <v>520</v>
      </c>
      <c r="E1077" s="298">
        <v>1</v>
      </c>
      <c r="F1077" s="299">
        <v>0</v>
      </c>
      <c r="G1077" s="299">
        <v>4</v>
      </c>
      <c r="H1077" s="299">
        <v>4</v>
      </c>
      <c r="I1077" s="299">
        <v>42</v>
      </c>
      <c r="J1077" s="299">
        <v>18</v>
      </c>
      <c r="K1077" s="299">
        <v>6</v>
      </c>
      <c r="L1077" s="299">
        <v>7.0000000000000007E-2</v>
      </c>
      <c r="M1077" s="299">
        <v>1.89</v>
      </c>
      <c r="N1077" s="299">
        <v>1.96</v>
      </c>
      <c r="O1077" s="299"/>
      <c r="P1077" s="299" t="s">
        <v>265</v>
      </c>
      <c r="Q1077" s="299">
        <v>3.4</v>
      </c>
      <c r="R1077" s="299">
        <v>18.100000000000001</v>
      </c>
      <c r="S1077" s="300">
        <v>27</v>
      </c>
      <c r="AD1077" s="309"/>
      <c r="AE1077" s="309"/>
      <c r="AF1077" s="309"/>
      <c r="AG1077" s="309"/>
      <c r="AH1077" s="309"/>
      <c r="AI1077" s="309"/>
      <c r="AJ1077" s="309"/>
      <c r="AK1077" s="309"/>
      <c r="AL1077" s="309"/>
      <c r="AM1077" s="309"/>
    </row>
    <row r="1078" spans="2:52" ht="15" customHeight="1">
      <c r="B1078" s="455"/>
      <c r="C1078" s="458"/>
      <c r="D1078" s="297" t="s">
        <v>521</v>
      </c>
      <c r="E1078" s="298">
        <v>0</v>
      </c>
      <c r="F1078" s="299">
        <v>0</v>
      </c>
      <c r="G1078" s="299">
        <v>3</v>
      </c>
      <c r="H1078" s="299">
        <v>3</v>
      </c>
      <c r="I1078" s="299">
        <v>42</v>
      </c>
      <c r="J1078" s="299">
        <v>11</v>
      </c>
      <c r="K1078" s="299">
        <v>4</v>
      </c>
      <c r="L1078" s="299">
        <v>0</v>
      </c>
      <c r="M1078" s="299">
        <v>1.89</v>
      </c>
      <c r="N1078" s="299">
        <v>1.89</v>
      </c>
      <c r="O1078" s="299"/>
      <c r="P1078" s="299" t="s">
        <v>493</v>
      </c>
      <c r="Q1078" s="299">
        <v>4.5</v>
      </c>
      <c r="R1078" s="299">
        <v>15.7</v>
      </c>
      <c r="S1078" s="300">
        <v>32</v>
      </c>
      <c r="AD1078" s="309"/>
      <c r="AE1078" s="309"/>
      <c r="AF1078" s="309"/>
      <c r="AG1078" s="309"/>
      <c r="AH1078" s="309"/>
      <c r="AI1078" s="309"/>
      <c r="AJ1078" s="309"/>
      <c r="AK1078" s="309"/>
      <c r="AL1078" s="309"/>
      <c r="AM1078" s="309"/>
    </row>
    <row r="1079" spans="2:52" ht="15" customHeight="1">
      <c r="B1079" s="455"/>
      <c r="C1079" s="458"/>
      <c r="D1079" s="297" t="s">
        <v>522</v>
      </c>
      <c r="E1079" s="298">
        <v>1</v>
      </c>
      <c r="F1079" s="299">
        <v>0</v>
      </c>
      <c r="G1079" s="299">
        <v>5</v>
      </c>
      <c r="H1079" s="299">
        <v>5</v>
      </c>
      <c r="I1079" s="299">
        <v>39</v>
      </c>
      <c r="J1079" s="299">
        <v>5</v>
      </c>
      <c r="K1079" s="299">
        <v>7</v>
      </c>
      <c r="L1079" s="299">
        <v>0</v>
      </c>
      <c r="M1079" s="299">
        <v>1.9</v>
      </c>
      <c r="N1079" s="299">
        <v>1.9</v>
      </c>
      <c r="O1079" s="299"/>
      <c r="P1079" s="299" t="s">
        <v>493</v>
      </c>
      <c r="Q1079" s="299">
        <v>2.1</v>
      </c>
      <c r="R1079" s="299">
        <v>13.3</v>
      </c>
      <c r="S1079" s="300">
        <v>35</v>
      </c>
      <c r="AD1079" s="309"/>
      <c r="AE1079" s="309"/>
      <c r="AF1079" s="309"/>
      <c r="AG1079" s="309"/>
      <c r="AH1079" s="309"/>
      <c r="AI1079" s="309"/>
      <c r="AJ1079" s="309"/>
      <c r="AK1079" s="309"/>
      <c r="AL1079" s="309"/>
      <c r="AM1079" s="309"/>
    </row>
    <row r="1080" spans="2:52" ht="15" customHeight="1">
      <c r="B1080" s="455"/>
      <c r="C1080" s="458"/>
      <c r="D1080" s="297" t="s">
        <v>523</v>
      </c>
      <c r="E1080" s="298">
        <v>1</v>
      </c>
      <c r="F1080" s="299">
        <v>0</v>
      </c>
      <c r="G1080" s="299">
        <v>8</v>
      </c>
      <c r="H1080" s="299">
        <v>8</v>
      </c>
      <c r="I1080" s="299">
        <v>34</v>
      </c>
      <c r="J1080" s="299">
        <v>6</v>
      </c>
      <c r="K1080" s="299">
        <v>5</v>
      </c>
      <c r="L1080" s="299">
        <v>0</v>
      </c>
      <c r="M1080" s="299">
        <v>1.85</v>
      </c>
      <c r="N1080" s="299">
        <v>1.85</v>
      </c>
      <c r="O1080" s="299"/>
      <c r="P1080" s="299" t="s">
        <v>506</v>
      </c>
      <c r="Q1080" s="299">
        <v>1.8</v>
      </c>
      <c r="R1080" s="299">
        <v>10.199999999999999</v>
      </c>
      <c r="S1080" s="300">
        <v>44</v>
      </c>
      <c r="AD1080" s="309"/>
      <c r="AE1080" s="309"/>
      <c r="AL1080" s="309"/>
    </row>
    <row r="1081" spans="2:52" ht="15" customHeight="1">
      <c r="B1081" s="455"/>
      <c r="C1081" s="458"/>
      <c r="D1081" s="297" t="s">
        <v>524</v>
      </c>
      <c r="E1081" s="298">
        <v>0</v>
      </c>
      <c r="F1081" s="299">
        <v>0</v>
      </c>
      <c r="G1081" s="299">
        <v>6</v>
      </c>
      <c r="H1081" s="299">
        <v>6</v>
      </c>
      <c r="I1081" s="299">
        <v>33</v>
      </c>
      <c r="J1081" s="299">
        <v>13</v>
      </c>
      <c r="K1081" s="299">
        <v>6</v>
      </c>
      <c r="L1081" s="299">
        <v>0.08</v>
      </c>
      <c r="M1081" s="299">
        <v>1.87</v>
      </c>
      <c r="N1081" s="299">
        <v>1.95</v>
      </c>
      <c r="O1081" s="299"/>
      <c r="P1081" s="299" t="s">
        <v>531</v>
      </c>
      <c r="Q1081" s="299">
        <v>0.9</v>
      </c>
      <c r="R1081" s="299">
        <v>10.3</v>
      </c>
      <c r="S1081" s="300">
        <v>52</v>
      </c>
      <c r="AB1081" s="309"/>
      <c r="AC1081" s="309"/>
      <c r="AD1081" s="309"/>
      <c r="AE1081" s="309"/>
      <c r="AF1081" s="309"/>
      <c r="AG1081" s="309"/>
      <c r="AH1081" s="309"/>
      <c r="AI1081" s="309"/>
      <c r="AJ1081" s="309"/>
      <c r="AK1081" s="309"/>
      <c r="AL1081" s="309"/>
      <c r="AM1081" s="309"/>
      <c r="AN1081" s="309"/>
      <c r="AO1081" s="309"/>
      <c r="AP1081" s="309"/>
      <c r="AQ1081" s="309"/>
      <c r="AR1081" s="309"/>
      <c r="AS1081" s="309"/>
      <c r="AT1081" s="309"/>
      <c r="AU1081" s="309"/>
      <c r="AV1081" s="309"/>
      <c r="AW1081" s="309"/>
      <c r="AX1081" s="309"/>
      <c r="AY1081" s="309"/>
    </row>
    <row r="1082" spans="2:52" ht="15" customHeight="1">
      <c r="B1082" s="455"/>
      <c r="C1082" s="458"/>
      <c r="D1082" s="297" t="s">
        <v>525</v>
      </c>
      <c r="E1082" s="298">
        <v>0</v>
      </c>
      <c r="F1082" s="299">
        <v>0</v>
      </c>
      <c r="G1082" s="299">
        <v>7</v>
      </c>
      <c r="H1082" s="299">
        <v>7</v>
      </c>
      <c r="I1082" s="299">
        <v>30</v>
      </c>
      <c r="J1082" s="299">
        <v>16</v>
      </c>
      <c r="K1082" s="299">
        <v>7</v>
      </c>
      <c r="L1082" s="299">
        <v>0</v>
      </c>
      <c r="M1082" s="299">
        <v>1.96</v>
      </c>
      <c r="N1082" s="299">
        <v>1.96</v>
      </c>
      <c r="O1082" s="299"/>
      <c r="P1082" s="299" t="s">
        <v>506</v>
      </c>
      <c r="Q1082" s="299">
        <v>1.3</v>
      </c>
      <c r="R1082" s="299">
        <v>8.9</v>
      </c>
      <c r="S1082" s="300">
        <v>56</v>
      </c>
      <c r="AB1082" s="309"/>
      <c r="AC1082" s="309"/>
      <c r="AD1082" s="309"/>
      <c r="AE1082" s="309"/>
      <c r="AF1082" s="309"/>
      <c r="AG1082" s="309"/>
      <c r="AH1082" s="309"/>
      <c r="AI1082" s="309"/>
      <c r="AJ1082" s="309"/>
      <c r="AK1082" s="309"/>
      <c r="AL1082" s="309"/>
      <c r="AM1082" s="309"/>
      <c r="AN1082" s="309"/>
      <c r="AO1082" s="309"/>
      <c r="AP1082" s="309"/>
      <c r="AQ1082" s="309"/>
      <c r="AR1082" s="309"/>
      <c r="AS1082" s="309"/>
      <c r="AT1082" s="309"/>
      <c r="AU1082" s="309"/>
      <c r="AV1082" s="309"/>
      <c r="AW1082" s="309"/>
      <c r="AX1082" s="309"/>
      <c r="AY1082" s="309"/>
    </row>
    <row r="1083" spans="2:52" ht="15" customHeight="1">
      <c r="B1083" s="455"/>
      <c r="C1083" s="458"/>
      <c r="D1083" s="297" t="s">
        <v>526</v>
      </c>
      <c r="E1083" s="298">
        <v>0</v>
      </c>
      <c r="F1083" s="299">
        <v>0</v>
      </c>
      <c r="G1083" s="299">
        <v>4</v>
      </c>
      <c r="H1083" s="299">
        <v>4</v>
      </c>
      <c r="I1083" s="299">
        <v>31</v>
      </c>
      <c r="J1083" s="299">
        <v>11</v>
      </c>
      <c r="K1083" s="299">
        <v>6</v>
      </c>
      <c r="L1083" s="299">
        <v>0</v>
      </c>
      <c r="M1083" s="299">
        <v>1.94</v>
      </c>
      <c r="N1083" s="299">
        <v>1.94</v>
      </c>
      <c r="O1083" s="299"/>
      <c r="P1083" s="299" t="s">
        <v>518</v>
      </c>
      <c r="Q1083" s="299">
        <v>0.7</v>
      </c>
      <c r="R1083" s="299">
        <v>8.3000000000000007</v>
      </c>
      <c r="S1083" s="300">
        <v>59</v>
      </c>
      <c r="AB1083" s="309"/>
      <c r="AC1083" s="309"/>
      <c r="AD1083" s="309"/>
      <c r="AE1083" s="309"/>
      <c r="AF1083" s="309"/>
      <c r="AG1083" s="309"/>
      <c r="AH1083" s="309"/>
      <c r="AI1083" s="309"/>
      <c r="AJ1083" s="309"/>
      <c r="AK1083" s="309"/>
      <c r="AL1083" s="309"/>
      <c r="AM1083" s="309"/>
      <c r="AN1083" s="309"/>
      <c r="AO1083" s="309"/>
      <c r="AP1083" s="309"/>
      <c r="AQ1083" s="309"/>
      <c r="AR1083" s="309"/>
      <c r="AS1083" s="309"/>
      <c r="AT1083" s="309"/>
      <c r="AU1083" s="309"/>
      <c r="AV1083" s="309"/>
      <c r="AW1083" s="309"/>
      <c r="AX1083" s="309"/>
      <c r="AY1083" s="309"/>
    </row>
    <row r="1084" spans="2:52" ht="15" customHeight="1">
      <c r="B1084" s="455"/>
      <c r="C1084" s="458"/>
      <c r="D1084" s="297" t="s">
        <v>527</v>
      </c>
      <c r="E1084" s="298">
        <v>0</v>
      </c>
      <c r="F1084" s="299">
        <v>0</v>
      </c>
      <c r="G1084" s="299">
        <v>5</v>
      </c>
      <c r="H1084" s="299">
        <v>5</v>
      </c>
      <c r="I1084" s="299">
        <v>25</v>
      </c>
      <c r="J1084" s="299">
        <v>12</v>
      </c>
      <c r="K1084" s="299">
        <v>9</v>
      </c>
      <c r="L1084" s="299">
        <v>0.04</v>
      </c>
      <c r="M1084" s="299">
        <v>1.92</v>
      </c>
      <c r="N1084" s="299">
        <v>1.96</v>
      </c>
      <c r="O1084" s="299"/>
      <c r="P1084" s="299" t="s">
        <v>498</v>
      </c>
      <c r="Q1084" s="299">
        <v>1.2</v>
      </c>
      <c r="R1084" s="299">
        <v>6</v>
      </c>
      <c r="S1084" s="300">
        <v>65</v>
      </c>
      <c r="AB1084" s="309"/>
      <c r="AC1084" s="309"/>
      <c r="AD1084" s="309"/>
      <c r="AE1084" s="309"/>
      <c r="AF1084" s="309"/>
      <c r="AG1084" s="309"/>
      <c r="AH1084" s="309"/>
      <c r="AI1084" s="309"/>
      <c r="AJ1084" s="309"/>
      <c r="AK1084" s="309"/>
      <c r="AL1084" s="309"/>
      <c r="AM1084" s="309"/>
      <c r="AN1084" s="309"/>
      <c r="AO1084" s="309"/>
      <c r="AP1084" s="309"/>
      <c r="AQ1084" s="309"/>
      <c r="AR1084" s="309"/>
      <c r="AS1084" s="309"/>
      <c r="AT1084" s="309"/>
      <c r="AU1084" s="309"/>
      <c r="AV1084" s="309"/>
      <c r="AW1084" s="309"/>
      <c r="AX1084" s="309"/>
      <c r="AY1084" s="309"/>
      <c r="AZ1084" s="309"/>
    </row>
    <row r="1085" spans="2:52" ht="15" customHeight="1">
      <c r="B1085" s="455"/>
      <c r="C1085" s="458"/>
      <c r="D1085" s="297" t="s">
        <v>528</v>
      </c>
      <c r="E1085" s="298">
        <v>0</v>
      </c>
      <c r="F1085" s="299">
        <v>0</v>
      </c>
      <c r="G1085" s="299">
        <v>7</v>
      </c>
      <c r="H1085" s="299">
        <v>7</v>
      </c>
      <c r="I1085" s="299">
        <v>20</v>
      </c>
      <c r="J1085" s="299">
        <v>12</v>
      </c>
      <c r="K1085" s="299">
        <v>8</v>
      </c>
      <c r="L1085" s="299">
        <v>0.8</v>
      </c>
      <c r="M1085" s="299">
        <v>1.88</v>
      </c>
      <c r="N1085" s="299">
        <v>2.68</v>
      </c>
      <c r="O1085" s="299"/>
      <c r="P1085" s="299" t="s">
        <v>533</v>
      </c>
      <c r="Q1085" s="299">
        <v>0.7</v>
      </c>
      <c r="R1085" s="299">
        <v>6.2</v>
      </c>
      <c r="S1085" s="300">
        <v>73</v>
      </c>
      <c r="AB1085" s="309"/>
      <c r="AC1085" s="309"/>
      <c r="AD1085" s="309"/>
      <c r="AE1085" s="309"/>
      <c r="AF1085" s="309"/>
      <c r="AG1085" s="309"/>
      <c r="AH1085" s="309"/>
      <c r="AI1085" s="309"/>
      <c r="AJ1085" s="309"/>
      <c r="AK1085" s="309"/>
      <c r="AL1085" s="309"/>
      <c r="AM1085" s="309"/>
      <c r="AN1085" s="309"/>
      <c r="AO1085" s="309"/>
      <c r="AP1085" s="309"/>
      <c r="AQ1085" s="309"/>
      <c r="AR1085" s="309"/>
      <c r="AS1085" s="309"/>
      <c r="AT1085" s="309"/>
      <c r="AU1085" s="309"/>
      <c r="AV1085" s="309"/>
      <c r="AW1085" s="309"/>
      <c r="AX1085" s="309"/>
      <c r="AY1085" s="309"/>
      <c r="AZ1085" s="309"/>
    </row>
    <row r="1086" spans="2:52" ht="15" customHeight="1">
      <c r="B1086" s="455"/>
      <c r="C1086" s="459"/>
      <c r="D1086" s="312" t="s">
        <v>529</v>
      </c>
      <c r="E1086" s="313">
        <v>0</v>
      </c>
      <c r="F1086" s="314">
        <v>0</v>
      </c>
      <c r="G1086" s="314">
        <v>7</v>
      </c>
      <c r="H1086" s="314">
        <v>7</v>
      </c>
      <c r="I1086" s="314">
        <v>17</v>
      </c>
      <c r="J1086" s="314">
        <v>15</v>
      </c>
      <c r="K1086" s="314">
        <v>9</v>
      </c>
      <c r="L1086" s="314">
        <v>0.31</v>
      </c>
      <c r="M1086" s="314">
        <v>1.87</v>
      </c>
      <c r="N1086" s="314">
        <v>2.1800000000000002</v>
      </c>
      <c r="O1086" s="314"/>
      <c r="P1086" s="314" t="s">
        <v>498</v>
      </c>
      <c r="Q1086" s="314">
        <v>0.8</v>
      </c>
      <c r="R1086" s="314">
        <v>4.5</v>
      </c>
      <c r="S1086" s="315">
        <v>71</v>
      </c>
      <c r="AB1086" s="309"/>
      <c r="AC1086" s="309"/>
      <c r="AD1086" s="309"/>
      <c r="AE1086" s="309"/>
      <c r="AF1086" s="309"/>
      <c r="AG1086" s="309"/>
      <c r="AH1086" s="309"/>
      <c r="AI1086" s="309"/>
      <c r="AJ1086" s="309"/>
      <c r="AK1086" s="309"/>
      <c r="AL1086" s="309"/>
      <c r="AM1086" s="309"/>
      <c r="AN1086" s="309"/>
      <c r="AO1086" s="309"/>
      <c r="AP1086" s="309"/>
      <c r="AQ1086" s="309"/>
      <c r="AR1086" s="309"/>
      <c r="AS1086" s="309"/>
      <c r="AT1086" s="309"/>
      <c r="AU1086" s="309"/>
      <c r="AV1086" s="309"/>
      <c r="AW1086" s="309"/>
      <c r="AX1086" s="309"/>
      <c r="AY1086" s="309"/>
      <c r="AZ1086" s="309"/>
    </row>
    <row r="1087" spans="2:52" ht="15" customHeight="1">
      <c r="B1087" s="461"/>
      <c r="C1087" s="457">
        <v>42754</v>
      </c>
      <c r="D1087" s="293" t="s">
        <v>492</v>
      </c>
      <c r="E1087" s="294">
        <v>1</v>
      </c>
      <c r="F1087" s="295">
        <v>0</v>
      </c>
      <c r="G1087" s="295">
        <v>11</v>
      </c>
      <c r="H1087" s="295">
        <v>11</v>
      </c>
      <c r="I1087" s="295">
        <v>6</v>
      </c>
      <c r="J1087" s="295">
        <v>16</v>
      </c>
      <c r="K1087" s="295">
        <v>17</v>
      </c>
      <c r="L1087" s="295">
        <v>0.14000000000000001</v>
      </c>
      <c r="M1087" s="295">
        <v>2.4300000000000002</v>
      </c>
      <c r="N1087" s="295">
        <v>2.57</v>
      </c>
      <c r="O1087" s="295"/>
      <c r="P1087" s="295" t="s">
        <v>498</v>
      </c>
      <c r="Q1087" s="295">
        <v>1.6</v>
      </c>
      <c r="R1087" s="295">
        <v>-2.2000000000000002</v>
      </c>
      <c r="S1087" s="296">
        <v>71</v>
      </c>
      <c r="U1087" t="s">
        <v>548</v>
      </c>
      <c r="W1087" s="309"/>
      <c r="AB1087" s="309"/>
      <c r="AC1087" s="309"/>
      <c r="AD1087" s="309"/>
      <c r="AE1087" s="309"/>
      <c r="AF1087" s="309"/>
      <c r="AG1087" s="309"/>
      <c r="AH1087" s="309"/>
      <c r="AI1087" s="309"/>
      <c r="AJ1087" s="309"/>
      <c r="AK1087" s="309"/>
      <c r="AL1087" s="309"/>
      <c r="AM1087" s="309"/>
      <c r="AN1087" s="309"/>
      <c r="AO1087" s="309"/>
      <c r="AP1087" s="309"/>
      <c r="AQ1087" s="309"/>
      <c r="AR1087" s="309"/>
      <c r="AS1087" s="309"/>
      <c r="AT1087" s="309"/>
      <c r="AU1087" s="309"/>
      <c r="AV1087" s="309"/>
      <c r="AW1087" s="309"/>
      <c r="AX1087" s="309"/>
      <c r="AY1087" s="309"/>
      <c r="AZ1087" s="309"/>
    </row>
    <row r="1088" spans="2:52" ht="15" customHeight="1">
      <c r="B1088" s="462"/>
      <c r="C1088" s="458"/>
      <c r="D1088" s="297" t="s">
        <v>495</v>
      </c>
      <c r="E1088" s="298">
        <v>1</v>
      </c>
      <c r="F1088" s="299">
        <v>0</v>
      </c>
      <c r="G1088" s="299">
        <v>10</v>
      </c>
      <c r="H1088" s="299">
        <v>10</v>
      </c>
      <c r="I1088" s="299">
        <v>8</v>
      </c>
      <c r="J1088" s="299">
        <v>16</v>
      </c>
      <c r="K1088" s="299">
        <v>14</v>
      </c>
      <c r="L1088" s="299">
        <v>0.13</v>
      </c>
      <c r="M1088" s="299">
        <v>2.27</v>
      </c>
      <c r="N1088" s="299">
        <v>2.4</v>
      </c>
      <c r="O1088" s="299"/>
      <c r="P1088" s="299" t="s">
        <v>498</v>
      </c>
      <c r="Q1088" s="299">
        <v>1.9</v>
      </c>
      <c r="R1088" s="299">
        <v>-2.4</v>
      </c>
      <c r="S1088" s="300">
        <v>73</v>
      </c>
      <c r="U1088" t="s">
        <v>549</v>
      </c>
      <c r="W1088" s="309"/>
      <c r="AB1088" s="309"/>
      <c r="AC1088" s="309"/>
      <c r="AD1088" s="309"/>
      <c r="AE1088" s="309"/>
      <c r="AF1088" s="309"/>
      <c r="AG1088" s="309"/>
      <c r="AH1088" s="309"/>
      <c r="AI1088" s="309"/>
      <c r="AJ1088" s="309"/>
      <c r="AK1088" s="309"/>
      <c r="AL1088" s="309"/>
      <c r="AM1088" s="309"/>
      <c r="AN1088" s="309"/>
      <c r="AO1088" s="309"/>
      <c r="AP1088" s="309"/>
      <c r="AQ1088" s="309"/>
      <c r="AR1088" s="309"/>
      <c r="AS1088" s="309"/>
      <c r="AT1088" s="309"/>
      <c r="AU1088" s="309"/>
      <c r="AV1088" s="309"/>
      <c r="AW1088" s="309"/>
      <c r="AX1088" s="309"/>
      <c r="AY1088" s="309"/>
      <c r="AZ1088" s="309"/>
    </row>
    <row r="1089" spans="2:53" ht="15" customHeight="1">
      <c r="B1089" s="462"/>
      <c r="C1089" s="458"/>
      <c r="D1089" s="297" t="s">
        <v>497</v>
      </c>
      <c r="E1089" s="298">
        <v>0</v>
      </c>
      <c r="F1089" s="299">
        <v>0</v>
      </c>
      <c r="G1089" s="299">
        <v>8</v>
      </c>
      <c r="H1089" s="299">
        <v>8</v>
      </c>
      <c r="I1089" s="299">
        <v>8</v>
      </c>
      <c r="J1089" s="299">
        <v>12</v>
      </c>
      <c r="K1089" s="299">
        <v>16</v>
      </c>
      <c r="L1089" s="299">
        <v>0.14000000000000001</v>
      </c>
      <c r="M1089" s="299">
        <v>2.15</v>
      </c>
      <c r="N1089" s="299">
        <v>2.29</v>
      </c>
      <c r="O1089" s="299"/>
      <c r="P1089" s="299" t="s">
        <v>498</v>
      </c>
      <c r="Q1089" s="299">
        <v>1.6</v>
      </c>
      <c r="R1089" s="299">
        <v>-2.8</v>
      </c>
      <c r="S1089" s="300">
        <v>75</v>
      </c>
      <c r="U1089" t="s">
        <v>550</v>
      </c>
      <c r="W1089" s="309"/>
      <c r="X1089" s="309"/>
      <c r="AB1089" s="309"/>
      <c r="AC1089" s="309"/>
      <c r="AD1089" s="309"/>
      <c r="AE1089" s="309"/>
      <c r="AF1089" s="309"/>
      <c r="AG1089" s="309"/>
      <c r="AH1089" s="309"/>
      <c r="AI1089" s="309"/>
      <c r="AJ1089" s="309"/>
      <c r="AK1089" s="309"/>
      <c r="AL1089" s="309"/>
      <c r="AM1089" s="309"/>
      <c r="AN1089" s="309"/>
      <c r="AO1089" s="309"/>
      <c r="AP1089" s="309"/>
      <c r="AQ1089" s="309"/>
      <c r="AR1089" s="309"/>
      <c r="AS1089" s="309"/>
      <c r="AT1089" s="309"/>
      <c r="AU1089" s="309"/>
      <c r="AV1089" s="309"/>
      <c r="AW1089" s="309"/>
      <c r="AX1089" s="309"/>
      <c r="AY1089" s="309"/>
      <c r="AZ1089" s="309"/>
      <c r="BA1089" s="309"/>
    </row>
    <row r="1090" spans="2:53" ht="15" customHeight="1">
      <c r="B1090" s="462"/>
      <c r="C1090" s="458"/>
      <c r="D1090" s="297" t="s">
        <v>500</v>
      </c>
      <c r="E1090" s="298">
        <v>0</v>
      </c>
      <c r="F1090" s="299">
        <v>0</v>
      </c>
      <c r="G1090" s="299">
        <v>12</v>
      </c>
      <c r="H1090" s="299">
        <v>12</v>
      </c>
      <c r="I1090" s="299">
        <v>4</v>
      </c>
      <c r="J1090" s="299">
        <v>14</v>
      </c>
      <c r="K1090" s="299">
        <v>15</v>
      </c>
      <c r="L1090" s="299">
        <v>0.14000000000000001</v>
      </c>
      <c r="M1090" s="299">
        <v>2.12</v>
      </c>
      <c r="N1090" s="299">
        <v>2.2599999999999998</v>
      </c>
      <c r="O1090" s="299"/>
      <c r="P1090" s="299" t="s">
        <v>498</v>
      </c>
      <c r="Q1090" s="299">
        <v>1.6</v>
      </c>
      <c r="R1090" s="299">
        <v>-3.3</v>
      </c>
      <c r="S1090" s="300">
        <v>77</v>
      </c>
      <c r="U1090" t="s">
        <v>551</v>
      </c>
      <c r="W1090" s="309"/>
      <c r="AB1090" s="309"/>
      <c r="AC1090" s="309"/>
      <c r="AD1090" s="309"/>
      <c r="AE1090" s="309"/>
      <c r="AF1090" s="309"/>
      <c r="AG1090" s="309"/>
      <c r="AH1090" s="309"/>
      <c r="AI1090" s="309"/>
      <c r="AJ1090" s="309"/>
      <c r="AK1090" s="309"/>
      <c r="AL1090" s="309"/>
      <c r="AM1090" s="309"/>
      <c r="AN1090" s="309"/>
      <c r="AO1090" s="309"/>
      <c r="AP1090" s="309"/>
      <c r="AQ1090" s="309"/>
      <c r="AR1090" s="309"/>
      <c r="AS1090" s="309"/>
      <c r="AT1090" s="309"/>
      <c r="AU1090" s="309"/>
      <c r="AV1090" s="309"/>
      <c r="AW1090" s="309"/>
      <c r="AX1090" s="309"/>
      <c r="AY1090" s="309"/>
      <c r="AZ1090" s="309"/>
      <c r="BA1090" s="309"/>
    </row>
    <row r="1091" spans="2:53" ht="15" customHeight="1">
      <c r="B1091" s="462"/>
      <c r="C1091" s="458"/>
      <c r="D1091" s="297" t="s">
        <v>503</v>
      </c>
      <c r="E1091" s="298">
        <v>0</v>
      </c>
      <c r="F1091" s="299">
        <v>1</v>
      </c>
      <c r="G1091" s="299">
        <v>17</v>
      </c>
      <c r="H1091" s="299">
        <v>18</v>
      </c>
      <c r="I1091" s="299">
        <v>0</v>
      </c>
      <c r="J1091" s="299">
        <v>17</v>
      </c>
      <c r="K1091" s="299">
        <v>14</v>
      </c>
      <c r="L1091" s="299">
        <v>0.14000000000000001</v>
      </c>
      <c r="M1091" s="299">
        <v>2.06</v>
      </c>
      <c r="N1091" s="299">
        <v>2.2000000000000002</v>
      </c>
      <c r="O1091" s="299"/>
      <c r="P1091" s="299" t="s">
        <v>498</v>
      </c>
      <c r="Q1091" s="299">
        <v>1.1000000000000001</v>
      </c>
      <c r="R1091" s="299">
        <v>-3.7</v>
      </c>
      <c r="S1091" s="300">
        <v>77</v>
      </c>
      <c r="U1091" t="s">
        <v>552</v>
      </c>
      <c r="W1091" s="309"/>
      <c r="AB1091" s="309"/>
      <c r="AC1091" s="309"/>
      <c r="AD1091" s="309"/>
      <c r="AE1091" s="309"/>
      <c r="AF1091" s="309"/>
      <c r="AG1091" s="309"/>
      <c r="AH1091" s="309"/>
      <c r="AI1091" s="309"/>
      <c r="AJ1091" s="309"/>
      <c r="AK1091" s="309"/>
      <c r="AL1091" s="309"/>
      <c r="AM1091" s="309"/>
      <c r="AN1091" s="309"/>
      <c r="AO1091" s="309"/>
      <c r="AP1091" s="309"/>
      <c r="AQ1091" s="309"/>
      <c r="AR1091" s="309"/>
      <c r="AS1091" s="309"/>
      <c r="AT1091" s="309"/>
      <c r="AU1091" s="309"/>
      <c r="AV1091" s="309"/>
      <c r="AW1091" s="309"/>
      <c r="AX1091" s="309"/>
      <c r="AY1091" s="309"/>
      <c r="AZ1091" s="309"/>
      <c r="BA1091" s="309"/>
    </row>
    <row r="1092" spans="2:53" ht="15" customHeight="1">
      <c r="B1092" s="462"/>
      <c r="C1092" s="458"/>
      <c r="D1092" s="297" t="s">
        <v>505</v>
      </c>
      <c r="E1092" s="298">
        <v>0</v>
      </c>
      <c r="F1092" s="299">
        <v>1</v>
      </c>
      <c r="G1092" s="299">
        <v>15</v>
      </c>
      <c r="H1092" s="299">
        <v>16</v>
      </c>
      <c r="I1092" s="299">
        <v>1</v>
      </c>
      <c r="J1092" s="299">
        <v>12</v>
      </c>
      <c r="K1092" s="299">
        <v>14</v>
      </c>
      <c r="L1092" s="299">
        <v>0.13</v>
      </c>
      <c r="M1092" s="299">
        <v>2.14</v>
      </c>
      <c r="N1092" s="299">
        <v>2.27</v>
      </c>
      <c r="O1092" s="299"/>
      <c r="P1092" s="299" t="s">
        <v>498</v>
      </c>
      <c r="Q1092" s="299">
        <v>2</v>
      </c>
      <c r="R1092" s="299">
        <v>-3.9</v>
      </c>
      <c r="S1092" s="300">
        <v>79</v>
      </c>
      <c r="U1092" t="s">
        <v>553</v>
      </c>
      <c r="W1092" s="309"/>
      <c r="AB1092" s="309"/>
      <c r="AC1092" s="309">
        <v>17</v>
      </c>
      <c r="AD1092" s="309">
        <v>1.6E-2</v>
      </c>
      <c r="AE1092" s="309">
        <v>6.0000000000000001E-3</v>
      </c>
      <c r="AF1092" s="309">
        <v>1.0999999999999999E-2</v>
      </c>
      <c r="AG1092" s="309">
        <v>0.14000000000000001</v>
      </c>
      <c r="AH1092" s="309" t="s">
        <v>498</v>
      </c>
      <c r="AI1092" s="309">
        <v>1.6</v>
      </c>
      <c r="AJ1092" s="309">
        <v>1E-3</v>
      </c>
      <c r="AK1092" s="309"/>
      <c r="AL1092" s="309"/>
      <c r="AM1092" s="309"/>
      <c r="AN1092" s="309"/>
      <c r="AO1092" s="309"/>
      <c r="AP1092" s="309"/>
      <c r="AQ1092" s="309"/>
      <c r="AR1092" s="309"/>
      <c r="AS1092" s="309"/>
      <c r="AT1092" s="309"/>
      <c r="AU1092" s="309"/>
      <c r="AV1092" s="309"/>
      <c r="AW1092" s="309"/>
      <c r="AX1092" s="309"/>
      <c r="AY1092" s="309"/>
      <c r="AZ1092" s="309"/>
      <c r="BA1092" s="309"/>
    </row>
    <row r="1093" spans="2:53" ht="15" customHeight="1">
      <c r="B1093" s="462"/>
      <c r="C1093" s="458"/>
      <c r="D1093" s="297" t="s">
        <v>508</v>
      </c>
      <c r="E1093" s="298">
        <v>0</v>
      </c>
      <c r="F1093" s="299">
        <v>4</v>
      </c>
      <c r="G1093" s="299">
        <v>15</v>
      </c>
      <c r="H1093" s="299">
        <v>19</v>
      </c>
      <c r="I1093" s="299">
        <v>0</v>
      </c>
      <c r="J1093" s="299">
        <v>18</v>
      </c>
      <c r="K1093" s="299">
        <v>11</v>
      </c>
      <c r="L1093" s="299">
        <v>0.14000000000000001</v>
      </c>
      <c r="M1093" s="299">
        <v>2.15</v>
      </c>
      <c r="N1093" s="299">
        <v>2.29</v>
      </c>
      <c r="O1093" s="299"/>
      <c r="P1093" s="299" t="s">
        <v>539</v>
      </c>
      <c r="Q1093" s="299">
        <v>0.9</v>
      </c>
      <c r="R1093" s="299">
        <v>-3.7</v>
      </c>
      <c r="S1093" s="300">
        <v>80</v>
      </c>
      <c r="U1093" t="s">
        <v>554</v>
      </c>
      <c r="W1093" s="309"/>
      <c r="AB1093" s="309"/>
      <c r="AC1093" s="309">
        <v>14</v>
      </c>
      <c r="AD1093" s="309">
        <v>1.6E-2</v>
      </c>
      <c r="AE1093" s="309">
        <v>8.0000000000000002E-3</v>
      </c>
      <c r="AF1093" s="309">
        <v>0.01</v>
      </c>
      <c r="AG1093" s="309">
        <v>0.13</v>
      </c>
      <c r="AH1093" s="309" t="s">
        <v>498</v>
      </c>
      <c r="AI1093" s="309">
        <v>1.9</v>
      </c>
      <c r="AJ1093" s="309">
        <v>1E-3</v>
      </c>
      <c r="AK1093" s="309"/>
      <c r="AL1093" s="309"/>
      <c r="AM1093" s="309"/>
      <c r="AN1093" s="309"/>
      <c r="AO1093" s="309"/>
      <c r="AP1093" s="309"/>
      <c r="AQ1093" s="309"/>
      <c r="AR1093" s="309"/>
      <c r="AS1093" s="309"/>
      <c r="AT1093" s="309"/>
      <c r="AU1093" s="309"/>
      <c r="AV1093" s="309"/>
      <c r="AW1093" s="309"/>
      <c r="AX1093" s="309"/>
      <c r="AY1093" s="309"/>
      <c r="AZ1093" s="309"/>
      <c r="BA1093" s="309"/>
    </row>
    <row r="1094" spans="2:53" ht="15" customHeight="1">
      <c r="B1094" s="462"/>
      <c r="C1094" s="458"/>
      <c r="D1094" s="297" t="s">
        <v>510</v>
      </c>
      <c r="E1094" s="298">
        <v>0</v>
      </c>
      <c r="F1094" s="299">
        <v>20</v>
      </c>
      <c r="G1094" s="299">
        <v>18</v>
      </c>
      <c r="H1094" s="299">
        <v>38</v>
      </c>
      <c r="I1094" s="299">
        <v>0</v>
      </c>
      <c r="J1094" s="299">
        <v>22</v>
      </c>
      <c r="K1094" s="299">
        <v>15</v>
      </c>
      <c r="L1094" s="299">
        <v>0.18</v>
      </c>
      <c r="M1094" s="299">
        <v>2.3199999999999998</v>
      </c>
      <c r="N1094" s="299">
        <v>2.5</v>
      </c>
      <c r="O1094" s="299"/>
      <c r="P1094" s="299" t="s">
        <v>493</v>
      </c>
      <c r="Q1094" s="299">
        <v>1.2</v>
      </c>
      <c r="R1094" s="299">
        <v>-2.2999999999999998</v>
      </c>
      <c r="S1094" s="300">
        <v>74</v>
      </c>
      <c r="W1094" s="309"/>
      <c r="AC1094" s="309">
        <v>16</v>
      </c>
      <c r="AD1094" s="309">
        <v>1.2E-2</v>
      </c>
      <c r="AE1094" s="309">
        <v>8.0000000000000002E-3</v>
      </c>
      <c r="AF1094" s="309">
        <v>8.0000000000000002E-3</v>
      </c>
      <c r="AG1094" s="309">
        <v>0.14000000000000001</v>
      </c>
      <c r="AH1094" s="309" t="s">
        <v>498</v>
      </c>
      <c r="AI1094" s="309">
        <v>1.6</v>
      </c>
      <c r="AJ1094" s="309">
        <v>0</v>
      </c>
      <c r="AK1094" s="309"/>
      <c r="AL1094" s="309"/>
      <c r="AM1094" s="309"/>
      <c r="AN1094" s="309"/>
      <c r="AO1094" s="309"/>
      <c r="AP1094" s="309"/>
      <c r="AQ1094" s="309"/>
      <c r="AR1094" s="309"/>
      <c r="AS1094" s="309"/>
      <c r="AT1094" s="309"/>
      <c r="AU1094" s="309"/>
      <c r="AV1094" s="309"/>
      <c r="AW1094" s="309"/>
      <c r="AX1094" s="309"/>
      <c r="AY1094" s="309"/>
      <c r="AZ1094" s="309"/>
      <c r="BA1094" s="309"/>
    </row>
    <row r="1095" spans="2:53" ht="15" customHeight="1">
      <c r="B1095" s="462"/>
      <c r="C1095" s="458"/>
      <c r="D1095" s="297" t="s">
        <v>511</v>
      </c>
      <c r="E1095" s="298">
        <v>1</v>
      </c>
      <c r="F1095" s="299">
        <v>25</v>
      </c>
      <c r="G1095" s="299">
        <v>19</v>
      </c>
      <c r="H1095" s="299">
        <v>44</v>
      </c>
      <c r="I1095" s="299">
        <v>0</v>
      </c>
      <c r="J1095" s="299">
        <v>28</v>
      </c>
      <c r="K1095" s="299">
        <v>27</v>
      </c>
      <c r="L1095" s="299">
        <v>0.21</v>
      </c>
      <c r="M1095" s="299">
        <v>2.2599999999999998</v>
      </c>
      <c r="N1095" s="299">
        <v>2.4700000000000002</v>
      </c>
      <c r="O1095" s="299"/>
      <c r="P1095" s="299" t="s">
        <v>493</v>
      </c>
      <c r="Q1095" s="299">
        <v>1.4</v>
      </c>
      <c r="R1095" s="299">
        <v>-0.1</v>
      </c>
      <c r="S1095" s="300">
        <v>66</v>
      </c>
      <c r="W1095" s="309"/>
      <c r="AC1095" s="309">
        <v>15</v>
      </c>
      <c r="AD1095" s="309">
        <v>1.4E-2</v>
      </c>
      <c r="AE1095" s="309">
        <v>4.0000000000000001E-3</v>
      </c>
      <c r="AF1095" s="309">
        <v>1.2E-2</v>
      </c>
      <c r="AG1095" s="309">
        <v>0.14000000000000001</v>
      </c>
      <c r="AH1095" s="309" t="s">
        <v>498</v>
      </c>
      <c r="AI1095" s="309">
        <v>1.6</v>
      </c>
      <c r="AJ1095" s="309">
        <v>0</v>
      </c>
      <c r="AK1095" s="309"/>
      <c r="AL1095" s="309"/>
      <c r="AM1095" s="309"/>
      <c r="AN1095" s="309"/>
      <c r="AO1095" s="309"/>
      <c r="AP1095" s="309"/>
      <c r="AQ1095" s="309"/>
      <c r="AR1095" s="309"/>
      <c r="AS1095" s="309"/>
      <c r="AT1095" s="309"/>
      <c r="AU1095" s="309"/>
      <c r="AV1095" s="309"/>
      <c r="AW1095" s="309"/>
      <c r="AX1095" s="309"/>
      <c r="AY1095" s="309"/>
      <c r="AZ1095" s="309"/>
      <c r="BA1095" s="309"/>
    </row>
    <row r="1096" spans="2:53" ht="15" customHeight="1" thickBot="1">
      <c r="B1096" s="463"/>
      <c r="C1096" s="458"/>
      <c r="D1096" s="301" t="s">
        <v>512</v>
      </c>
      <c r="E1096" s="302">
        <v>1</v>
      </c>
      <c r="F1096" s="303">
        <v>13</v>
      </c>
      <c r="G1096" s="304">
        <v>19</v>
      </c>
      <c r="H1096" s="304">
        <v>32</v>
      </c>
      <c r="I1096" s="304">
        <v>6</v>
      </c>
      <c r="J1096" s="304">
        <v>32</v>
      </c>
      <c r="K1096" s="304">
        <v>25</v>
      </c>
      <c r="L1096" s="304">
        <v>0.25</v>
      </c>
      <c r="M1096" s="304">
        <v>2.15</v>
      </c>
      <c r="N1096" s="304">
        <v>2.4</v>
      </c>
      <c r="O1096" s="304"/>
      <c r="P1096" s="304" t="s">
        <v>498</v>
      </c>
      <c r="Q1096" s="304">
        <v>2.4</v>
      </c>
      <c r="R1096" s="304">
        <v>3.7</v>
      </c>
      <c r="S1096" s="305">
        <v>52</v>
      </c>
      <c r="W1096" s="309"/>
      <c r="AB1096" s="309"/>
      <c r="AC1096" s="309">
        <v>14</v>
      </c>
      <c r="AD1096" s="309">
        <v>1.7000000000000001E-2</v>
      </c>
      <c r="AE1096" s="309">
        <v>0</v>
      </c>
      <c r="AF1096" s="309">
        <v>1.7999999999999999E-2</v>
      </c>
      <c r="AG1096" s="309">
        <v>0.14000000000000001</v>
      </c>
      <c r="AH1096" s="309" t="s">
        <v>498</v>
      </c>
      <c r="AI1096" s="309">
        <v>1.1000000000000001</v>
      </c>
      <c r="AJ1096" s="309">
        <v>0</v>
      </c>
      <c r="AL1096" s="309"/>
      <c r="AO1096" s="309"/>
      <c r="AP1096" s="309"/>
      <c r="AQ1096" s="309"/>
      <c r="AR1096" s="309"/>
      <c r="AS1096" s="309"/>
      <c r="AT1096" s="309"/>
      <c r="AU1096" s="309"/>
      <c r="AV1096" s="309"/>
      <c r="AW1096" s="309"/>
      <c r="AX1096" s="309"/>
      <c r="AY1096" s="309"/>
      <c r="AZ1096" s="309"/>
      <c r="BA1096" s="309"/>
    </row>
    <row r="1097" spans="2:53" ht="15" customHeight="1">
      <c r="B1097" s="460"/>
      <c r="C1097" s="458"/>
      <c r="D1097" s="306" t="s">
        <v>514</v>
      </c>
      <c r="E1097" s="307">
        <v>1</v>
      </c>
      <c r="F1097" s="308">
        <v>5</v>
      </c>
      <c r="G1097" s="295">
        <v>16</v>
      </c>
      <c r="H1097" s="295">
        <v>21</v>
      </c>
      <c r="I1097" s="295">
        <v>18</v>
      </c>
      <c r="J1097" s="295">
        <v>22</v>
      </c>
      <c r="K1097" s="295">
        <v>15</v>
      </c>
      <c r="L1097" s="295">
        <v>0.15</v>
      </c>
      <c r="M1097" s="295">
        <v>2.0099999999999998</v>
      </c>
      <c r="N1097" s="295">
        <v>2.16</v>
      </c>
      <c r="O1097" s="295"/>
      <c r="P1097" s="295" t="s">
        <v>493</v>
      </c>
      <c r="Q1097" s="295">
        <v>1.9</v>
      </c>
      <c r="R1097" s="295">
        <v>7.8</v>
      </c>
      <c r="S1097" s="296">
        <v>42</v>
      </c>
      <c r="W1097" s="309"/>
      <c r="AB1097" s="309"/>
      <c r="AC1097" s="309">
        <v>14</v>
      </c>
      <c r="AD1097" s="309">
        <v>1.2E-2</v>
      </c>
      <c r="AE1097" s="309">
        <v>1E-3</v>
      </c>
      <c r="AF1097" s="309">
        <v>1.6E-2</v>
      </c>
      <c r="AG1097" s="309">
        <v>0.13</v>
      </c>
      <c r="AH1097" s="309" t="s">
        <v>498</v>
      </c>
      <c r="AI1097" s="309">
        <v>2</v>
      </c>
      <c r="AJ1097" s="309">
        <v>0</v>
      </c>
      <c r="AL1097" s="309"/>
      <c r="AO1097" s="309"/>
      <c r="AP1097" s="309"/>
      <c r="AQ1097" s="309"/>
      <c r="AR1097" s="309"/>
      <c r="AS1097" s="309"/>
      <c r="AT1097" s="309"/>
      <c r="AU1097" s="309"/>
      <c r="AV1097" s="309"/>
      <c r="AW1097" s="309"/>
      <c r="AX1097" s="309"/>
      <c r="AY1097" s="309"/>
      <c r="AZ1097" s="309"/>
      <c r="BA1097" s="309"/>
    </row>
    <row r="1098" spans="2:53" ht="15" customHeight="1">
      <c r="B1098" s="460"/>
      <c r="C1098" s="458"/>
      <c r="D1098" s="297" t="s">
        <v>516</v>
      </c>
      <c r="E1098" s="298">
        <v>1</v>
      </c>
      <c r="F1098" s="299">
        <v>5</v>
      </c>
      <c r="G1098" s="299">
        <v>21</v>
      </c>
      <c r="H1098" s="299">
        <v>26</v>
      </c>
      <c r="I1098" s="299">
        <v>21</v>
      </c>
      <c r="J1098" s="299">
        <v>29</v>
      </c>
      <c r="K1098" s="299">
        <v>16</v>
      </c>
      <c r="L1098" s="299">
        <v>0.13</v>
      </c>
      <c r="M1098" s="299">
        <v>1.94</v>
      </c>
      <c r="N1098" s="299">
        <v>2.0699999999999998</v>
      </c>
      <c r="O1098" s="299"/>
      <c r="P1098" s="299" t="s">
        <v>498</v>
      </c>
      <c r="Q1098" s="299">
        <v>2.2000000000000002</v>
      </c>
      <c r="R1098" s="299">
        <v>9</v>
      </c>
      <c r="S1098" s="300">
        <v>36</v>
      </c>
      <c r="W1098" s="309"/>
      <c r="AB1098" s="309"/>
      <c r="AC1098" s="309">
        <v>11</v>
      </c>
      <c r="AD1098" s="309">
        <v>1.7999999999999999E-2</v>
      </c>
      <c r="AE1098" s="309">
        <v>0</v>
      </c>
      <c r="AF1098" s="309">
        <v>1.9E-2</v>
      </c>
      <c r="AG1098" s="309">
        <v>0.14000000000000001</v>
      </c>
      <c r="AH1098" s="309" t="s">
        <v>539</v>
      </c>
      <c r="AI1098" s="309">
        <v>0.9</v>
      </c>
      <c r="AJ1098" s="309">
        <v>0</v>
      </c>
      <c r="AL1098" s="309"/>
      <c r="AO1098" s="309"/>
      <c r="AP1098" s="309"/>
      <c r="AQ1098" s="309"/>
      <c r="AR1098" s="309"/>
      <c r="AS1098" s="309"/>
      <c r="AT1098" s="309"/>
      <c r="AU1098" s="309"/>
      <c r="AV1098" s="309"/>
      <c r="AW1098" s="309"/>
      <c r="AX1098" s="309"/>
      <c r="AY1098" s="309"/>
      <c r="AZ1098" s="309"/>
      <c r="BA1098" s="309"/>
    </row>
    <row r="1099" spans="2:53" ht="15" customHeight="1">
      <c r="B1099" s="460"/>
      <c r="C1099" s="458"/>
      <c r="D1099" s="297" t="s">
        <v>517</v>
      </c>
      <c r="E1099" s="298">
        <v>1</v>
      </c>
      <c r="F1099" s="299">
        <v>1</v>
      </c>
      <c r="G1099" s="299">
        <v>7</v>
      </c>
      <c r="H1099" s="299">
        <v>8</v>
      </c>
      <c r="I1099" s="299">
        <v>37</v>
      </c>
      <c r="J1099" s="299">
        <v>10</v>
      </c>
      <c r="K1099" s="299">
        <v>7</v>
      </c>
      <c r="L1099" s="299">
        <v>0.09</v>
      </c>
      <c r="M1099" s="299">
        <v>1.9</v>
      </c>
      <c r="N1099" s="299">
        <v>1.99</v>
      </c>
      <c r="O1099" s="299"/>
      <c r="P1099" s="299" t="s">
        <v>498</v>
      </c>
      <c r="Q1099" s="299">
        <v>3.3</v>
      </c>
      <c r="R1099" s="299">
        <v>9.4</v>
      </c>
      <c r="S1099" s="300">
        <v>30</v>
      </c>
      <c r="W1099" s="309"/>
      <c r="AB1099" s="309"/>
      <c r="AC1099" s="309">
        <v>15</v>
      </c>
      <c r="AD1099" s="309">
        <v>2.1999999999999999E-2</v>
      </c>
      <c r="AE1099" s="309">
        <v>0</v>
      </c>
      <c r="AF1099" s="309">
        <v>3.7999999999999999E-2</v>
      </c>
      <c r="AG1099" s="309">
        <v>0.18</v>
      </c>
      <c r="AH1099" s="309" t="s">
        <v>493</v>
      </c>
      <c r="AI1099" s="309">
        <v>1.2</v>
      </c>
      <c r="AJ1099" s="309">
        <v>0</v>
      </c>
      <c r="AL1099" s="309"/>
      <c r="AO1099" s="309"/>
      <c r="AP1099" s="309"/>
      <c r="AQ1099" s="309"/>
      <c r="AR1099" s="309"/>
      <c r="AS1099" s="309"/>
      <c r="AT1099" s="309"/>
      <c r="AU1099" s="309"/>
      <c r="AV1099" s="309"/>
      <c r="AW1099" s="309"/>
      <c r="AX1099" s="309"/>
      <c r="AY1099" s="309"/>
      <c r="AZ1099" s="309"/>
      <c r="BA1099" s="309"/>
    </row>
    <row r="1100" spans="2:53" ht="15" customHeight="1">
      <c r="B1100" s="460"/>
      <c r="C1100" s="458"/>
      <c r="D1100" s="297" t="s">
        <v>519</v>
      </c>
      <c r="E1100" s="298">
        <v>1</v>
      </c>
      <c r="F1100" s="299">
        <v>0</v>
      </c>
      <c r="G1100" s="299">
        <v>5</v>
      </c>
      <c r="H1100" s="299">
        <v>5</v>
      </c>
      <c r="I1100" s="299">
        <v>39</v>
      </c>
      <c r="J1100" s="299">
        <v>12</v>
      </c>
      <c r="K1100" s="299">
        <v>7</v>
      </c>
      <c r="L1100" s="299">
        <v>0.08</v>
      </c>
      <c r="M1100" s="299">
        <v>1.89</v>
      </c>
      <c r="N1100" s="299">
        <v>1.97</v>
      </c>
      <c r="O1100" s="299"/>
      <c r="P1100" s="299" t="s">
        <v>498</v>
      </c>
      <c r="Q1100" s="299">
        <v>2.1</v>
      </c>
      <c r="R1100" s="299">
        <v>9.5</v>
      </c>
      <c r="S1100" s="300">
        <v>29</v>
      </c>
      <c r="W1100" s="309"/>
      <c r="AB1100" s="309"/>
      <c r="AC1100" s="309">
        <v>27</v>
      </c>
      <c r="AD1100" s="309">
        <v>2.8000000000000001E-2</v>
      </c>
      <c r="AE1100" s="309">
        <v>0</v>
      </c>
      <c r="AF1100" s="309">
        <v>4.3999999999999997E-2</v>
      </c>
      <c r="AG1100" s="309">
        <v>0.21</v>
      </c>
      <c r="AH1100" s="309" t="s">
        <v>493</v>
      </c>
      <c r="AI1100" s="309">
        <v>1.4</v>
      </c>
      <c r="AJ1100" s="309">
        <v>1E-3</v>
      </c>
      <c r="AL1100" s="309"/>
      <c r="AP1100" s="309"/>
      <c r="AQ1100" s="309"/>
      <c r="AR1100" s="309"/>
      <c r="AS1100" s="309"/>
      <c r="AT1100" s="309"/>
      <c r="AU1100" s="309"/>
      <c r="AV1100" s="309"/>
      <c r="AW1100" s="309"/>
      <c r="AX1100" s="309"/>
      <c r="AY1100" s="309"/>
      <c r="AZ1100" s="309"/>
      <c r="BA1100" s="309"/>
    </row>
    <row r="1101" spans="2:53" ht="15" customHeight="1">
      <c r="B1101" s="460"/>
      <c r="C1101" s="458"/>
      <c r="D1101" s="297" t="s">
        <v>520</v>
      </c>
      <c r="E1101" s="298">
        <v>1</v>
      </c>
      <c r="F1101" s="299">
        <v>0</v>
      </c>
      <c r="G1101" s="299">
        <v>4</v>
      </c>
      <c r="H1101" s="299">
        <v>4</v>
      </c>
      <c r="I1101" s="299">
        <v>42</v>
      </c>
      <c r="J1101" s="299">
        <v>19</v>
      </c>
      <c r="K1101" s="299">
        <v>10</v>
      </c>
      <c r="L1101" s="299">
        <v>0.08</v>
      </c>
      <c r="M1101" s="299">
        <v>1.89</v>
      </c>
      <c r="N1101" s="299">
        <v>1.97</v>
      </c>
      <c r="O1101" s="299"/>
      <c r="P1101" s="299" t="s">
        <v>498</v>
      </c>
      <c r="Q1101" s="299">
        <v>4.5</v>
      </c>
      <c r="R1101" s="299">
        <v>8.5</v>
      </c>
      <c r="S1101" s="300">
        <v>29</v>
      </c>
      <c r="W1101" s="309"/>
      <c r="AB1101" s="309"/>
      <c r="AC1101" s="309">
        <v>25</v>
      </c>
      <c r="AD1101" s="309">
        <v>3.2000000000000001E-2</v>
      </c>
      <c r="AE1101" s="309">
        <v>6.0000000000000001E-3</v>
      </c>
      <c r="AF1101" s="309">
        <v>3.2000000000000001E-2</v>
      </c>
      <c r="AG1101" s="309">
        <v>0.25</v>
      </c>
      <c r="AH1101" s="309" t="s">
        <v>498</v>
      </c>
      <c r="AI1101" s="309">
        <v>2.4</v>
      </c>
      <c r="AJ1101" s="309">
        <v>1E-3</v>
      </c>
      <c r="AL1101" s="309"/>
      <c r="AP1101" s="309"/>
      <c r="AQ1101" s="309"/>
      <c r="AR1101" s="309"/>
      <c r="AS1101" s="309"/>
      <c r="AT1101" s="309"/>
      <c r="AU1101" s="309"/>
      <c r="AV1101" s="309"/>
      <c r="AW1101" s="309"/>
      <c r="AX1101" s="309"/>
      <c r="AY1101" s="309"/>
      <c r="AZ1101" s="309"/>
      <c r="BA1101" s="309"/>
    </row>
    <row r="1102" spans="2:53" ht="15" customHeight="1">
      <c r="B1102" s="460"/>
      <c r="C1102" s="458"/>
      <c r="D1102" s="297" t="s">
        <v>521</v>
      </c>
      <c r="E1102" s="298">
        <v>1</v>
      </c>
      <c r="F1102" s="299">
        <v>0</v>
      </c>
      <c r="G1102" s="299">
        <v>5</v>
      </c>
      <c r="H1102" s="299">
        <v>5</v>
      </c>
      <c r="I1102" s="299">
        <v>38</v>
      </c>
      <c r="J1102" s="299">
        <v>13</v>
      </c>
      <c r="K1102" s="299">
        <v>8</v>
      </c>
      <c r="L1102" s="299">
        <v>0.1</v>
      </c>
      <c r="M1102" s="299">
        <v>1.89</v>
      </c>
      <c r="N1102" s="299">
        <v>1.99</v>
      </c>
      <c r="O1102" s="299"/>
      <c r="P1102" s="299" t="s">
        <v>498</v>
      </c>
      <c r="Q1102" s="299">
        <v>4.4000000000000004</v>
      </c>
      <c r="R1102" s="299">
        <v>7</v>
      </c>
      <c r="S1102" s="300">
        <v>34</v>
      </c>
      <c r="W1102" s="309"/>
      <c r="AB1102" s="309"/>
      <c r="AC1102" s="309">
        <v>15</v>
      </c>
      <c r="AD1102" s="309">
        <v>2.1999999999999999E-2</v>
      </c>
      <c r="AE1102" s="309">
        <v>1.7999999999999999E-2</v>
      </c>
      <c r="AF1102" s="309">
        <v>2.1000000000000001E-2</v>
      </c>
      <c r="AG1102" s="309">
        <v>0.15</v>
      </c>
      <c r="AH1102" s="309" t="s">
        <v>493</v>
      </c>
      <c r="AI1102" s="309">
        <v>1.9</v>
      </c>
      <c r="AJ1102" s="309">
        <v>1E-3</v>
      </c>
      <c r="AL1102" s="309"/>
    </row>
    <row r="1103" spans="2:53" ht="15" customHeight="1">
      <c r="B1103" s="460"/>
      <c r="C1103" s="458"/>
      <c r="D1103" s="297" t="s">
        <v>522</v>
      </c>
      <c r="E1103" s="298">
        <v>1</v>
      </c>
      <c r="F1103" s="299">
        <v>0</v>
      </c>
      <c r="G1103" s="299">
        <v>6</v>
      </c>
      <c r="H1103" s="299">
        <v>6</v>
      </c>
      <c r="I1103" s="299">
        <v>36</v>
      </c>
      <c r="J1103" s="299">
        <v>16</v>
      </c>
      <c r="K1103" s="299">
        <v>14</v>
      </c>
      <c r="L1103" s="299">
        <v>7.0000000000000007E-2</v>
      </c>
      <c r="M1103" s="299">
        <v>1.89</v>
      </c>
      <c r="N1103" s="299">
        <v>1.96</v>
      </c>
      <c r="O1103" s="299"/>
      <c r="P1103" s="299" t="s">
        <v>498</v>
      </c>
      <c r="Q1103" s="299">
        <v>4</v>
      </c>
      <c r="R1103" s="299">
        <v>4.5</v>
      </c>
      <c r="S1103" s="300">
        <v>37</v>
      </c>
      <c r="W1103" s="309"/>
      <c r="AB1103" s="309"/>
      <c r="AC1103" s="309">
        <v>16</v>
      </c>
      <c r="AD1103" s="309">
        <v>2.9000000000000001E-2</v>
      </c>
      <c r="AE1103" s="309">
        <v>2.1000000000000001E-2</v>
      </c>
      <c r="AF1103" s="309">
        <v>2.5999999999999999E-2</v>
      </c>
      <c r="AG1103" s="309">
        <v>0.13</v>
      </c>
      <c r="AH1103" s="309" t="s">
        <v>498</v>
      </c>
      <c r="AI1103" s="309">
        <v>2.2000000000000002</v>
      </c>
      <c r="AJ1103" s="309">
        <v>1E-3</v>
      </c>
      <c r="AL1103" s="309"/>
    </row>
    <row r="1104" spans="2:53" ht="15" customHeight="1">
      <c r="B1104" s="460"/>
      <c r="C1104" s="458"/>
      <c r="D1104" s="297" t="s">
        <v>523</v>
      </c>
      <c r="E1104" s="298">
        <v>1</v>
      </c>
      <c r="F1104" s="299">
        <v>0</v>
      </c>
      <c r="G1104" s="299">
        <v>6</v>
      </c>
      <c r="H1104" s="299">
        <v>6</v>
      </c>
      <c r="I1104" s="299">
        <v>36</v>
      </c>
      <c r="J1104" s="299">
        <v>19</v>
      </c>
      <c r="K1104" s="299">
        <v>13</v>
      </c>
      <c r="L1104" s="299">
        <v>0.09</v>
      </c>
      <c r="M1104" s="299">
        <v>1.9</v>
      </c>
      <c r="N1104" s="299">
        <v>1.99</v>
      </c>
      <c r="O1104" s="299"/>
      <c r="P1104" s="299" t="s">
        <v>498</v>
      </c>
      <c r="Q1104" s="299">
        <v>3.6</v>
      </c>
      <c r="R1104" s="299">
        <v>3.4</v>
      </c>
      <c r="S1104" s="300">
        <v>42</v>
      </c>
      <c r="W1104" s="309"/>
      <c r="AB1104" s="309"/>
      <c r="AC1104" s="309">
        <v>7</v>
      </c>
      <c r="AD1104" s="309">
        <v>0.01</v>
      </c>
      <c r="AE1104" s="309">
        <v>3.6999999999999998E-2</v>
      </c>
      <c r="AF1104" s="309">
        <v>8.0000000000000002E-3</v>
      </c>
      <c r="AG1104" s="309">
        <v>0.09</v>
      </c>
      <c r="AH1104" s="309" t="s">
        <v>498</v>
      </c>
      <c r="AI1104" s="309">
        <v>3.3</v>
      </c>
      <c r="AJ1104" s="309">
        <v>1E-3</v>
      </c>
      <c r="AL1104" s="309"/>
    </row>
    <row r="1105" spans="2:38" ht="15" customHeight="1">
      <c r="B1105" s="460"/>
      <c r="C1105" s="458"/>
      <c r="D1105" s="297" t="s">
        <v>524</v>
      </c>
      <c r="E1105" s="298">
        <v>1</v>
      </c>
      <c r="F1105" s="299">
        <v>0</v>
      </c>
      <c r="G1105" s="299">
        <v>5</v>
      </c>
      <c r="H1105" s="299">
        <v>5</v>
      </c>
      <c r="I1105" s="299">
        <v>36</v>
      </c>
      <c r="J1105" s="299">
        <v>12</v>
      </c>
      <c r="K1105" s="299">
        <v>13</v>
      </c>
      <c r="L1105" s="299">
        <v>7.0000000000000007E-2</v>
      </c>
      <c r="M1105" s="299">
        <v>1.91</v>
      </c>
      <c r="N1105" s="299">
        <v>1.98</v>
      </c>
      <c r="O1105" s="299"/>
      <c r="P1105" s="299" t="s">
        <v>498</v>
      </c>
      <c r="Q1105" s="299">
        <v>3.4</v>
      </c>
      <c r="R1105" s="299">
        <v>2.7</v>
      </c>
      <c r="S1105" s="300">
        <v>47</v>
      </c>
      <c r="W1105" s="309"/>
      <c r="AB1105" s="309"/>
      <c r="AC1105" s="309">
        <v>7</v>
      </c>
      <c r="AD1105" s="309">
        <v>1.2E-2</v>
      </c>
      <c r="AE1105" s="309">
        <v>3.9E-2</v>
      </c>
      <c r="AF1105" s="309">
        <v>5.0000000000000001E-3</v>
      </c>
      <c r="AG1105" s="309">
        <v>0.08</v>
      </c>
      <c r="AH1105" s="309" t="s">
        <v>498</v>
      </c>
      <c r="AI1105" s="309">
        <v>2.1</v>
      </c>
      <c r="AJ1105" s="309">
        <v>1E-3</v>
      </c>
      <c r="AL1105" s="309"/>
    </row>
    <row r="1106" spans="2:38" ht="15" customHeight="1">
      <c r="B1106" s="460"/>
      <c r="C1106" s="458"/>
      <c r="D1106" s="297" t="s">
        <v>525</v>
      </c>
      <c r="E1106" s="298">
        <v>1</v>
      </c>
      <c r="F1106" s="299">
        <v>0</v>
      </c>
      <c r="G1106" s="299">
        <v>5</v>
      </c>
      <c r="H1106" s="299">
        <v>5</v>
      </c>
      <c r="I1106" s="299">
        <v>35</v>
      </c>
      <c r="J1106" s="299">
        <v>27</v>
      </c>
      <c r="K1106" s="299">
        <v>13</v>
      </c>
      <c r="L1106" s="299">
        <v>0.06</v>
      </c>
      <c r="M1106" s="299">
        <v>1.92</v>
      </c>
      <c r="N1106" s="299">
        <v>1.98</v>
      </c>
      <c r="O1106" s="299"/>
      <c r="P1106" s="299" t="s">
        <v>498</v>
      </c>
      <c r="Q1106" s="299">
        <v>2.9</v>
      </c>
      <c r="R1106" s="299">
        <v>2</v>
      </c>
      <c r="S1106" s="300">
        <v>49</v>
      </c>
      <c r="W1106" s="309"/>
      <c r="AB1106" s="309"/>
      <c r="AC1106" s="309">
        <v>10</v>
      </c>
      <c r="AD1106" s="309">
        <v>1.9E-2</v>
      </c>
      <c r="AE1106" s="309">
        <v>4.2000000000000003E-2</v>
      </c>
      <c r="AF1106" s="309">
        <v>4.0000000000000001E-3</v>
      </c>
      <c r="AG1106" s="309">
        <v>0.08</v>
      </c>
      <c r="AH1106" s="309" t="s">
        <v>498</v>
      </c>
      <c r="AI1106" s="309">
        <v>4.5</v>
      </c>
      <c r="AJ1106" s="309">
        <v>1E-3</v>
      </c>
      <c r="AL1106" s="309"/>
    </row>
    <row r="1107" spans="2:38" ht="15" customHeight="1">
      <c r="B1107" s="460"/>
      <c r="C1107" s="458"/>
      <c r="D1107" s="297" t="s">
        <v>526</v>
      </c>
      <c r="E1107" s="298">
        <v>1</v>
      </c>
      <c r="F1107" s="299">
        <v>0</v>
      </c>
      <c r="G1107" s="299">
        <v>6</v>
      </c>
      <c r="H1107" s="299">
        <v>6</v>
      </c>
      <c r="I1107" s="299">
        <v>33</v>
      </c>
      <c r="J1107" s="299">
        <v>15</v>
      </c>
      <c r="K1107" s="299">
        <v>13</v>
      </c>
      <c r="L1107" s="299">
        <v>0.08</v>
      </c>
      <c r="M1107" s="299">
        <v>1.93</v>
      </c>
      <c r="N1107" s="299">
        <v>2.0099999999999998</v>
      </c>
      <c r="O1107" s="299"/>
      <c r="P1107" s="299" t="s">
        <v>498</v>
      </c>
      <c r="Q1107" s="299">
        <v>1.5</v>
      </c>
      <c r="R1107" s="299">
        <v>0.9</v>
      </c>
      <c r="S1107" s="300">
        <v>52</v>
      </c>
      <c r="W1107" s="309"/>
      <c r="AB1107" s="309"/>
      <c r="AC1107" s="309">
        <v>8</v>
      </c>
      <c r="AD1107" s="309">
        <v>1.2999999999999999E-2</v>
      </c>
      <c r="AE1107" s="309">
        <v>3.7999999999999999E-2</v>
      </c>
      <c r="AF1107" s="309">
        <v>5.0000000000000001E-3</v>
      </c>
      <c r="AG1107" s="309">
        <v>0.1</v>
      </c>
      <c r="AH1107" s="309" t="s">
        <v>498</v>
      </c>
      <c r="AI1107" s="309">
        <v>4.4000000000000004</v>
      </c>
      <c r="AJ1107" s="309">
        <v>1E-3</v>
      </c>
      <c r="AL1107" s="309"/>
    </row>
    <row r="1108" spans="2:38" ht="15" customHeight="1">
      <c r="B1108" s="460"/>
      <c r="C1108" s="458"/>
      <c r="D1108" s="297" t="s">
        <v>527</v>
      </c>
      <c r="E1108" s="298">
        <v>1</v>
      </c>
      <c r="F1108" s="299">
        <v>0</v>
      </c>
      <c r="G1108" s="299">
        <v>9</v>
      </c>
      <c r="H1108" s="299">
        <v>9</v>
      </c>
      <c r="I1108" s="299">
        <v>28</v>
      </c>
      <c r="J1108" s="299">
        <v>20</v>
      </c>
      <c r="K1108" s="299">
        <v>19</v>
      </c>
      <c r="L1108" s="299">
        <v>0.1</v>
      </c>
      <c r="M1108" s="299">
        <v>1.92</v>
      </c>
      <c r="N1108" s="299">
        <v>2.02</v>
      </c>
      <c r="O1108" s="299"/>
      <c r="P1108" s="299" t="s">
        <v>493</v>
      </c>
      <c r="Q1108" s="299">
        <v>1.2</v>
      </c>
      <c r="R1108" s="299">
        <v>-0.6</v>
      </c>
      <c r="S1108" s="300">
        <v>54</v>
      </c>
      <c r="W1108" s="309"/>
      <c r="AB1108" s="309"/>
      <c r="AC1108" s="309">
        <v>14</v>
      </c>
      <c r="AD1108" s="309">
        <v>1.6E-2</v>
      </c>
      <c r="AE1108" s="309">
        <v>3.5999999999999997E-2</v>
      </c>
      <c r="AF1108" s="309">
        <v>6.0000000000000001E-3</v>
      </c>
      <c r="AG1108" s="309">
        <v>7.0000000000000007E-2</v>
      </c>
      <c r="AH1108" s="309" t="s">
        <v>498</v>
      </c>
      <c r="AI1108" s="309">
        <v>4</v>
      </c>
      <c r="AJ1108" s="309">
        <v>1E-3</v>
      </c>
      <c r="AL1108" s="309"/>
    </row>
    <row r="1109" spans="2:38" ht="15" customHeight="1">
      <c r="B1109" s="460"/>
      <c r="C1109" s="458"/>
      <c r="D1109" s="297" t="s">
        <v>528</v>
      </c>
      <c r="E1109" s="298">
        <v>1</v>
      </c>
      <c r="F1109" s="299">
        <v>0</v>
      </c>
      <c r="G1109" s="299">
        <v>12</v>
      </c>
      <c r="H1109" s="299">
        <v>12</v>
      </c>
      <c r="I1109" s="299">
        <v>22</v>
      </c>
      <c r="J1109" s="299">
        <v>19</v>
      </c>
      <c r="K1109" s="299">
        <v>14</v>
      </c>
      <c r="L1109" s="299">
        <v>0.11</v>
      </c>
      <c r="M1109" s="299">
        <v>1.98</v>
      </c>
      <c r="N1109" s="299">
        <v>2.09</v>
      </c>
      <c r="O1109" s="299"/>
      <c r="P1109" s="299" t="s">
        <v>493</v>
      </c>
      <c r="Q1109" s="299">
        <v>1.7</v>
      </c>
      <c r="R1109" s="299">
        <v>-2.2000000000000002</v>
      </c>
      <c r="S1109" s="300">
        <v>61</v>
      </c>
      <c r="W1109" s="309"/>
      <c r="AB1109" s="309"/>
      <c r="AC1109" s="309">
        <v>13</v>
      </c>
      <c r="AD1109" s="309">
        <v>1.9E-2</v>
      </c>
      <c r="AE1109" s="309">
        <v>3.5999999999999997E-2</v>
      </c>
      <c r="AF1109" s="309">
        <v>6.0000000000000001E-3</v>
      </c>
      <c r="AG1109" s="309">
        <v>0.09</v>
      </c>
      <c r="AH1109" s="309" t="s">
        <v>498</v>
      </c>
      <c r="AI1109" s="309">
        <v>3.6</v>
      </c>
      <c r="AJ1109" s="309">
        <v>1E-3</v>
      </c>
      <c r="AL1109" s="309"/>
    </row>
    <row r="1110" spans="2:38" ht="15" customHeight="1">
      <c r="B1110" s="460"/>
      <c r="C1110" s="459"/>
      <c r="D1110" s="297" t="s">
        <v>529</v>
      </c>
      <c r="E1110" s="298">
        <v>1</v>
      </c>
      <c r="F1110" s="299">
        <v>0</v>
      </c>
      <c r="G1110" s="299">
        <v>7</v>
      </c>
      <c r="H1110" s="299">
        <v>7</v>
      </c>
      <c r="I1110" s="299">
        <v>27</v>
      </c>
      <c r="J1110" s="299">
        <v>35</v>
      </c>
      <c r="K1110" s="299">
        <v>36</v>
      </c>
      <c r="L1110" s="299">
        <v>0.12</v>
      </c>
      <c r="M1110" s="299">
        <v>2</v>
      </c>
      <c r="N1110" s="299">
        <v>2.12</v>
      </c>
      <c r="O1110" s="299"/>
      <c r="P1110" s="299" t="s">
        <v>493</v>
      </c>
      <c r="Q1110" s="299">
        <v>1.2</v>
      </c>
      <c r="R1110" s="299">
        <v>-2.5</v>
      </c>
      <c r="S1110" s="300">
        <v>61</v>
      </c>
      <c r="W1110" s="309"/>
      <c r="AB1110" s="309"/>
      <c r="AC1110" s="309">
        <v>13</v>
      </c>
      <c r="AD1110" s="309">
        <v>1.2E-2</v>
      </c>
      <c r="AE1110" s="309">
        <v>3.5999999999999997E-2</v>
      </c>
      <c r="AF1110" s="309">
        <v>5.0000000000000001E-3</v>
      </c>
      <c r="AG1110" s="309">
        <v>7.0000000000000007E-2</v>
      </c>
      <c r="AH1110" s="309" t="s">
        <v>498</v>
      </c>
      <c r="AI1110" s="309">
        <v>3.4</v>
      </c>
      <c r="AJ1110" s="309">
        <v>1E-3</v>
      </c>
      <c r="AL1110" s="309"/>
    </row>
    <row r="1111" spans="2:38" ht="15" customHeight="1">
      <c r="B1111" s="460"/>
      <c r="C1111" s="457">
        <v>42755</v>
      </c>
      <c r="D1111" s="297" t="s">
        <v>492</v>
      </c>
      <c r="E1111" s="298">
        <v>1</v>
      </c>
      <c r="F1111" s="299">
        <v>0</v>
      </c>
      <c r="G1111" s="299">
        <v>9</v>
      </c>
      <c r="H1111" s="299">
        <v>9</v>
      </c>
      <c r="I1111" s="299">
        <v>21</v>
      </c>
      <c r="J1111" s="299">
        <v>61</v>
      </c>
      <c r="K1111" s="299">
        <v>46</v>
      </c>
      <c r="L1111" s="299">
        <v>0.15</v>
      </c>
      <c r="M1111" s="299">
        <v>1.98</v>
      </c>
      <c r="N1111" s="299">
        <v>2.13</v>
      </c>
      <c r="O1111" s="299"/>
      <c r="P1111" s="299" t="s">
        <v>506</v>
      </c>
      <c r="Q1111" s="299">
        <v>1.3</v>
      </c>
      <c r="R1111" s="299">
        <v>-2.2000000000000002</v>
      </c>
      <c r="S1111" s="300">
        <v>59</v>
      </c>
      <c r="W1111" s="309"/>
      <c r="AB1111" s="309"/>
      <c r="AC1111" s="309">
        <v>13</v>
      </c>
      <c r="AD1111" s="309">
        <v>2.7E-2</v>
      </c>
      <c r="AE1111" s="309">
        <v>3.5000000000000003E-2</v>
      </c>
      <c r="AF1111" s="309">
        <v>5.0000000000000001E-3</v>
      </c>
      <c r="AG1111" s="309">
        <v>0.06</v>
      </c>
      <c r="AH1111" s="309" t="s">
        <v>498</v>
      </c>
      <c r="AI1111" s="309">
        <v>2.9</v>
      </c>
      <c r="AJ1111" s="309">
        <v>1E-3</v>
      </c>
      <c r="AL1111" s="309"/>
    </row>
    <row r="1112" spans="2:38" ht="15" customHeight="1">
      <c r="B1112" s="460"/>
      <c r="C1112" s="458"/>
      <c r="D1112" s="297" t="s">
        <v>495</v>
      </c>
      <c r="E1112" s="298">
        <v>1</v>
      </c>
      <c r="F1112" s="299">
        <v>0</v>
      </c>
      <c r="G1112" s="299">
        <v>8</v>
      </c>
      <c r="H1112" s="299">
        <v>8</v>
      </c>
      <c r="I1112" s="299">
        <v>18</v>
      </c>
      <c r="J1112" s="299">
        <v>18</v>
      </c>
      <c r="K1112" s="299">
        <v>17</v>
      </c>
      <c r="L1112" s="299">
        <v>0.13</v>
      </c>
      <c r="M1112" s="299">
        <v>2.1</v>
      </c>
      <c r="N1112" s="299">
        <v>2.23</v>
      </c>
      <c r="O1112" s="299"/>
      <c r="P1112" s="299" t="s">
        <v>493</v>
      </c>
      <c r="Q1112" s="299">
        <v>2.2000000000000002</v>
      </c>
      <c r="R1112" s="299">
        <v>-3.9</v>
      </c>
      <c r="S1112" s="300">
        <v>59</v>
      </c>
      <c r="W1112" s="309"/>
      <c r="X1112" s="309"/>
      <c r="AB1112" s="309"/>
      <c r="AC1112" s="309">
        <v>13</v>
      </c>
      <c r="AD1112" s="309">
        <v>1.4999999999999999E-2</v>
      </c>
      <c r="AE1112" s="309">
        <v>3.3000000000000002E-2</v>
      </c>
      <c r="AF1112" s="309">
        <v>6.0000000000000001E-3</v>
      </c>
      <c r="AG1112" s="309">
        <v>0.08</v>
      </c>
      <c r="AH1112" s="309" t="s">
        <v>498</v>
      </c>
      <c r="AI1112" s="309">
        <v>1.5</v>
      </c>
      <c r="AJ1112" s="309">
        <v>1E-3</v>
      </c>
      <c r="AL1112" s="309"/>
    </row>
    <row r="1113" spans="2:38" ht="15" customHeight="1">
      <c r="B1113" s="460"/>
      <c r="C1113" s="458"/>
      <c r="D1113" s="297" t="s">
        <v>497</v>
      </c>
      <c r="E1113" s="298">
        <v>1</v>
      </c>
      <c r="F1113" s="299">
        <v>0</v>
      </c>
      <c r="G1113" s="299">
        <v>4</v>
      </c>
      <c r="H1113" s="299">
        <v>4</v>
      </c>
      <c r="I1113" s="299">
        <v>23</v>
      </c>
      <c r="J1113" s="299">
        <v>16</v>
      </c>
      <c r="K1113" s="299">
        <v>18</v>
      </c>
      <c r="L1113" s="299">
        <v>0.1</v>
      </c>
      <c r="M1113" s="299">
        <v>1.98</v>
      </c>
      <c r="N1113" s="299">
        <v>2.08</v>
      </c>
      <c r="O1113" s="299"/>
      <c r="P1113" s="299" t="s">
        <v>493</v>
      </c>
      <c r="Q1113" s="299">
        <v>1.8</v>
      </c>
      <c r="R1113" s="299">
        <v>-2.1</v>
      </c>
      <c r="S1113" s="300">
        <v>58</v>
      </c>
      <c r="W1113" s="309"/>
      <c r="X1113" s="309"/>
      <c r="AB1113" s="309"/>
      <c r="AC1113" s="309">
        <v>19</v>
      </c>
      <c r="AD1113" s="309">
        <v>0.02</v>
      </c>
      <c r="AE1113" s="309">
        <v>2.8000000000000001E-2</v>
      </c>
      <c r="AF1113" s="309">
        <v>8.9999999999999993E-3</v>
      </c>
      <c r="AG1113" s="309">
        <v>0.1</v>
      </c>
      <c r="AH1113" s="309" t="s">
        <v>493</v>
      </c>
      <c r="AI1113" s="309">
        <v>1.2</v>
      </c>
      <c r="AJ1113" s="309">
        <v>1E-3</v>
      </c>
      <c r="AL1113" s="309"/>
    </row>
    <row r="1114" spans="2:38" ht="15" customHeight="1">
      <c r="B1114" s="460"/>
      <c r="C1114" s="458"/>
      <c r="D1114" s="297" t="s">
        <v>500</v>
      </c>
      <c r="E1114" s="298">
        <v>1</v>
      </c>
      <c r="F1114" s="299">
        <v>0</v>
      </c>
      <c r="G1114" s="299">
        <v>4</v>
      </c>
      <c r="H1114" s="299">
        <v>4</v>
      </c>
      <c r="I1114" s="299" t="s">
        <v>501</v>
      </c>
      <c r="J1114" s="299">
        <v>24</v>
      </c>
      <c r="K1114" s="299">
        <v>19</v>
      </c>
      <c r="L1114" s="299">
        <v>0.08</v>
      </c>
      <c r="M1114" s="299">
        <v>1.99</v>
      </c>
      <c r="N1114" s="299">
        <v>2.0699999999999998</v>
      </c>
      <c r="O1114" s="299"/>
      <c r="P1114" s="299" t="s">
        <v>498</v>
      </c>
      <c r="Q1114" s="299">
        <v>1.6</v>
      </c>
      <c r="R1114" s="299">
        <v>-0.9</v>
      </c>
      <c r="S1114" s="300">
        <v>62</v>
      </c>
      <c r="W1114" s="309"/>
      <c r="X1114" s="309"/>
      <c r="AB1114" s="309"/>
      <c r="AC1114" s="309">
        <v>14</v>
      </c>
      <c r="AD1114" s="309">
        <v>1.9E-2</v>
      </c>
      <c r="AE1114" s="309">
        <v>2.1999999999999999E-2</v>
      </c>
      <c r="AF1114" s="309">
        <v>1.2E-2</v>
      </c>
      <c r="AG1114" s="309">
        <v>0.11</v>
      </c>
      <c r="AH1114" s="309" t="s">
        <v>493</v>
      </c>
      <c r="AI1114" s="309">
        <v>1.7</v>
      </c>
      <c r="AJ1114" s="309">
        <v>1E-3</v>
      </c>
      <c r="AL1114" s="309"/>
    </row>
    <row r="1115" spans="2:38" ht="15" customHeight="1">
      <c r="B1115" s="460"/>
      <c r="C1115" s="458"/>
      <c r="D1115" s="297" t="s">
        <v>503</v>
      </c>
      <c r="E1115" s="298">
        <v>1</v>
      </c>
      <c r="F1115" s="299">
        <v>0</v>
      </c>
      <c r="G1115" s="299">
        <v>12</v>
      </c>
      <c r="H1115" s="299">
        <v>12</v>
      </c>
      <c r="I1115" s="299">
        <v>12</v>
      </c>
      <c r="J1115" s="299">
        <v>19</v>
      </c>
      <c r="K1115" s="299">
        <v>16</v>
      </c>
      <c r="L1115" s="299">
        <v>0.12</v>
      </c>
      <c r="M1115" s="299">
        <v>1.98</v>
      </c>
      <c r="N1115" s="299">
        <v>2.1</v>
      </c>
      <c r="O1115" s="299"/>
      <c r="P1115" s="299" t="s">
        <v>498</v>
      </c>
      <c r="Q1115" s="299">
        <v>2</v>
      </c>
      <c r="R1115" s="299">
        <v>-0.9</v>
      </c>
      <c r="S1115" s="300">
        <v>59</v>
      </c>
      <c r="W1115" s="309"/>
      <c r="X1115" s="309"/>
      <c r="AB1115" s="309"/>
      <c r="AC1115" s="309">
        <v>36</v>
      </c>
      <c r="AD1115" s="309">
        <v>3.5000000000000003E-2</v>
      </c>
      <c r="AE1115" s="309">
        <v>2.7E-2</v>
      </c>
      <c r="AF1115" s="309">
        <v>7.0000000000000001E-3</v>
      </c>
      <c r="AG1115" s="309">
        <v>0.12</v>
      </c>
      <c r="AH1115" s="309" t="s">
        <v>493</v>
      </c>
      <c r="AI1115" s="309">
        <v>1.2</v>
      </c>
      <c r="AJ1115" s="309">
        <v>1E-3</v>
      </c>
      <c r="AL1115" s="309"/>
    </row>
    <row r="1116" spans="2:38" ht="15" customHeight="1">
      <c r="B1116" s="460"/>
      <c r="C1116" s="458"/>
      <c r="D1116" s="297" t="s">
        <v>505</v>
      </c>
      <c r="E1116" s="298">
        <v>1</v>
      </c>
      <c r="F1116" s="299">
        <v>0</v>
      </c>
      <c r="G1116" s="299">
        <v>12</v>
      </c>
      <c r="H1116" s="299">
        <v>12</v>
      </c>
      <c r="I1116" s="299">
        <v>11</v>
      </c>
      <c r="J1116" s="299">
        <v>21</v>
      </c>
      <c r="K1116" s="299">
        <v>17</v>
      </c>
      <c r="L1116" s="299">
        <v>0.11</v>
      </c>
      <c r="M1116" s="299">
        <v>1.96</v>
      </c>
      <c r="N1116" s="299">
        <v>2.0699999999999998</v>
      </c>
      <c r="O1116" s="299"/>
      <c r="P1116" s="299" t="s">
        <v>498</v>
      </c>
      <c r="Q1116" s="299">
        <v>1.7</v>
      </c>
      <c r="R1116" s="299">
        <v>-3.3</v>
      </c>
      <c r="S1116" s="300">
        <v>57</v>
      </c>
      <c r="W1116" s="309"/>
      <c r="X1116" s="309"/>
      <c r="AB1116" s="309"/>
      <c r="AC1116" s="309">
        <v>46</v>
      </c>
      <c r="AD1116" s="309">
        <v>6.0999999999999999E-2</v>
      </c>
      <c r="AE1116" s="309">
        <v>2.1000000000000001E-2</v>
      </c>
      <c r="AF1116" s="309">
        <v>8.9999999999999993E-3</v>
      </c>
      <c r="AG1116" s="309">
        <v>0.15</v>
      </c>
      <c r="AH1116" s="309" t="s">
        <v>506</v>
      </c>
      <c r="AI1116" s="309">
        <v>1.3</v>
      </c>
      <c r="AJ1116" s="309">
        <v>1E-3</v>
      </c>
      <c r="AL1116" s="309"/>
    </row>
    <row r="1117" spans="2:38" ht="15" customHeight="1">
      <c r="B1117" s="460"/>
      <c r="C1117" s="458"/>
      <c r="D1117" s="297" t="s">
        <v>508</v>
      </c>
      <c r="E1117" s="298">
        <v>1</v>
      </c>
      <c r="F1117" s="299">
        <v>1</v>
      </c>
      <c r="G1117" s="299">
        <v>15</v>
      </c>
      <c r="H1117" s="299">
        <v>16</v>
      </c>
      <c r="I1117" s="299">
        <v>8</v>
      </c>
      <c r="J1117" s="299">
        <v>21</v>
      </c>
      <c r="K1117" s="299">
        <v>19</v>
      </c>
      <c r="L1117" s="299">
        <v>0.11</v>
      </c>
      <c r="M1117" s="299">
        <v>2.08</v>
      </c>
      <c r="N1117" s="299">
        <v>2.19</v>
      </c>
      <c r="O1117" s="299"/>
      <c r="P1117" s="299" t="s">
        <v>506</v>
      </c>
      <c r="Q1117" s="299">
        <v>1.9</v>
      </c>
      <c r="R1117" s="299">
        <v>-1.7</v>
      </c>
      <c r="S1117" s="300">
        <v>60</v>
      </c>
      <c r="W1117" s="309"/>
      <c r="X1117" s="309"/>
      <c r="AB1117" s="309"/>
      <c r="AC1117" s="309">
        <v>17</v>
      </c>
      <c r="AD1117" s="309">
        <v>1.7999999999999999E-2</v>
      </c>
      <c r="AE1117" s="309">
        <v>1.7999999999999999E-2</v>
      </c>
      <c r="AF1117" s="309">
        <v>8.0000000000000002E-3</v>
      </c>
      <c r="AG1117" s="309">
        <v>0.13</v>
      </c>
      <c r="AH1117" s="309" t="s">
        <v>493</v>
      </c>
      <c r="AI1117" s="309">
        <v>2.2000000000000002</v>
      </c>
      <c r="AJ1117" s="309">
        <v>1E-3</v>
      </c>
      <c r="AL1117" s="309"/>
    </row>
    <row r="1118" spans="2:38" ht="15" customHeight="1">
      <c r="B1118" s="460"/>
      <c r="C1118" s="458"/>
      <c r="D1118" s="297" t="s">
        <v>510</v>
      </c>
      <c r="E1118" s="298">
        <v>1</v>
      </c>
      <c r="F1118" s="299">
        <v>2</v>
      </c>
      <c r="G1118" s="299">
        <v>16</v>
      </c>
      <c r="H1118" s="299">
        <v>18</v>
      </c>
      <c r="I1118" s="299">
        <v>8</v>
      </c>
      <c r="J1118" s="299">
        <v>26</v>
      </c>
      <c r="K1118" s="299">
        <v>22</v>
      </c>
      <c r="L1118" s="299">
        <v>0.11</v>
      </c>
      <c r="M1118" s="299">
        <v>2.12</v>
      </c>
      <c r="N1118" s="299">
        <v>2.23</v>
      </c>
      <c r="O1118" s="299"/>
      <c r="P1118" s="299" t="s">
        <v>493</v>
      </c>
      <c r="Q1118" s="299">
        <v>2.2999999999999998</v>
      </c>
      <c r="R1118" s="299">
        <v>-0.1</v>
      </c>
      <c r="S1118" s="300">
        <v>54</v>
      </c>
      <c r="W1118" s="309"/>
      <c r="X1118" s="309"/>
      <c r="AB1118" s="309"/>
      <c r="AC1118" s="309">
        <v>18</v>
      </c>
      <c r="AD1118" s="309">
        <v>1.6E-2</v>
      </c>
      <c r="AE1118" s="309">
        <v>2.3E-2</v>
      </c>
      <c r="AF1118" s="309">
        <v>4.0000000000000001E-3</v>
      </c>
      <c r="AG1118" s="309">
        <v>0.1</v>
      </c>
      <c r="AH1118" s="309" t="s">
        <v>493</v>
      </c>
      <c r="AI1118" s="309">
        <v>1.8</v>
      </c>
      <c r="AJ1118" s="309">
        <v>1E-3</v>
      </c>
      <c r="AL1118" s="309"/>
    </row>
    <row r="1119" spans="2:38" ht="15" customHeight="1">
      <c r="B1119" s="460"/>
      <c r="C1119" s="458"/>
      <c r="D1119" s="297" t="s">
        <v>511</v>
      </c>
      <c r="E1119" s="298">
        <v>1</v>
      </c>
      <c r="F1119" s="299">
        <v>5</v>
      </c>
      <c r="G1119" s="299">
        <v>18</v>
      </c>
      <c r="H1119" s="299">
        <v>23</v>
      </c>
      <c r="I1119" s="299">
        <v>8</v>
      </c>
      <c r="J1119" s="299">
        <v>29</v>
      </c>
      <c r="K1119" s="299">
        <v>22</v>
      </c>
      <c r="L1119" s="299">
        <v>0.12</v>
      </c>
      <c r="M1119" s="299">
        <v>2.0299999999999998</v>
      </c>
      <c r="N1119" s="299">
        <v>2.15</v>
      </c>
      <c r="O1119" s="299"/>
      <c r="P1119" s="299" t="s">
        <v>506</v>
      </c>
      <c r="Q1119" s="299">
        <v>2.4</v>
      </c>
      <c r="R1119" s="299">
        <v>1.3</v>
      </c>
      <c r="S1119" s="300">
        <v>47</v>
      </c>
      <c r="W1119" s="309"/>
      <c r="X1119" s="309"/>
      <c r="AB1119" s="309"/>
      <c r="AC1119" s="309">
        <v>19</v>
      </c>
      <c r="AD1119" s="309">
        <v>2.4E-2</v>
      </c>
      <c r="AE1119" s="309" t="s">
        <v>501</v>
      </c>
      <c r="AF1119" s="309">
        <v>4.0000000000000001E-3</v>
      </c>
      <c r="AG1119" s="309">
        <v>0.08</v>
      </c>
      <c r="AH1119" s="309" t="s">
        <v>498</v>
      </c>
      <c r="AI1119" s="309">
        <v>1.6</v>
      </c>
      <c r="AJ1119" s="309">
        <v>1E-3</v>
      </c>
      <c r="AL1119" s="309"/>
    </row>
    <row r="1120" spans="2:38" ht="15" customHeight="1" thickBot="1">
      <c r="B1120" s="460"/>
      <c r="C1120" s="458"/>
      <c r="D1120" s="310" t="s">
        <v>512</v>
      </c>
      <c r="E1120" s="311">
        <v>1</v>
      </c>
      <c r="F1120" s="304">
        <v>3</v>
      </c>
      <c r="G1120" s="304">
        <v>16</v>
      </c>
      <c r="H1120" s="304">
        <v>19</v>
      </c>
      <c r="I1120" s="304">
        <v>15</v>
      </c>
      <c r="J1120" s="304">
        <v>30</v>
      </c>
      <c r="K1120" s="304">
        <v>25</v>
      </c>
      <c r="L1120" s="304">
        <v>0.13</v>
      </c>
      <c r="M1120" s="304">
        <v>1.97</v>
      </c>
      <c r="N1120" s="304">
        <v>2.1</v>
      </c>
      <c r="O1120" s="304"/>
      <c r="P1120" s="304" t="s">
        <v>531</v>
      </c>
      <c r="Q1120" s="304">
        <v>0.9</v>
      </c>
      <c r="R1120" s="304">
        <v>2.2999999999999998</v>
      </c>
      <c r="S1120" s="305">
        <v>41</v>
      </c>
      <c r="W1120" s="309"/>
      <c r="X1120" s="309"/>
      <c r="AB1120" s="309"/>
      <c r="AC1120" s="309">
        <v>16</v>
      </c>
      <c r="AD1120" s="309">
        <v>1.9E-2</v>
      </c>
      <c r="AE1120" s="309">
        <v>1.2E-2</v>
      </c>
      <c r="AF1120" s="309">
        <v>1.2E-2</v>
      </c>
      <c r="AG1120" s="309">
        <v>0.12</v>
      </c>
      <c r="AH1120" s="309" t="s">
        <v>498</v>
      </c>
      <c r="AI1120" s="309">
        <v>2</v>
      </c>
      <c r="AJ1120" s="309">
        <v>1E-3</v>
      </c>
      <c r="AL1120" s="309"/>
    </row>
    <row r="1121" spans="2:38" ht="15" customHeight="1">
      <c r="B1121" s="460"/>
      <c r="C1121" s="458"/>
      <c r="D1121" s="293" t="s">
        <v>514</v>
      </c>
      <c r="E1121" s="294">
        <v>1</v>
      </c>
      <c r="F1121" s="295">
        <v>4</v>
      </c>
      <c r="G1121" s="295">
        <v>20</v>
      </c>
      <c r="H1121" s="295">
        <v>24</v>
      </c>
      <c r="I1121" s="295">
        <v>11</v>
      </c>
      <c r="J1121" s="295">
        <v>36</v>
      </c>
      <c r="K1121" s="295">
        <v>29</v>
      </c>
      <c r="L1121" s="295">
        <v>0.14000000000000001</v>
      </c>
      <c r="M1121" s="295">
        <v>2.0099999999999998</v>
      </c>
      <c r="N1121" s="295">
        <v>2.15</v>
      </c>
      <c r="O1121" s="295"/>
      <c r="P1121" s="295" t="s">
        <v>498</v>
      </c>
      <c r="Q1121" s="295">
        <v>0.9</v>
      </c>
      <c r="R1121" s="295">
        <v>2.8</v>
      </c>
      <c r="S1121" s="296">
        <v>43</v>
      </c>
      <c r="W1121" s="309"/>
      <c r="X1121" s="309"/>
      <c r="AB1121" s="309"/>
      <c r="AC1121" s="309">
        <v>17</v>
      </c>
      <c r="AD1121" s="309">
        <v>2.1000000000000001E-2</v>
      </c>
      <c r="AE1121" s="309">
        <v>1.0999999999999999E-2</v>
      </c>
      <c r="AF1121" s="309">
        <v>1.2E-2</v>
      </c>
      <c r="AG1121" s="309">
        <v>0.11</v>
      </c>
      <c r="AH1121" s="309" t="s">
        <v>498</v>
      </c>
      <c r="AI1121" s="309">
        <v>1.7</v>
      </c>
      <c r="AJ1121" s="309">
        <v>1E-3</v>
      </c>
      <c r="AL1121" s="309"/>
    </row>
    <row r="1122" spans="2:38" ht="15" customHeight="1">
      <c r="B1122" s="460"/>
      <c r="C1122" s="458"/>
      <c r="D1122" s="297" t="s">
        <v>516</v>
      </c>
      <c r="E1122" s="298">
        <v>1</v>
      </c>
      <c r="F1122" s="299">
        <v>2</v>
      </c>
      <c r="G1122" s="299">
        <v>15</v>
      </c>
      <c r="H1122" s="299">
        <v>17</v>
      </c>
      <c r="I1122" s="299">
        <v>20</v>
      </c>
      <c r="J1122" s="299">
        <v>32</v>
      </c>
      <c r="K1122" s="299">
        <v>34</v>
      </c>
      <c r="L1122" s="299">
        <v>0.13</v>
      </c>
      <c r="M1122" s="299">
        <v>1.96</v>
      </c>
      <c r="N1122" s="299">
        <v>2.09</v>
      </c>
      <c r="O1122" s="299"/>
      <c r="P1122" s="299" t="s">
        <v>498</v>
      </c>
      <c r="Q1122" s="299">
        <v>2.6</v>
      </c>
      <c r="R1122" s="299">
        <v>1.1000000000000001</v>
      </c>
      <c r="S1122" s="300">
        <v>50</v>
      </c>
      <c r="W1122" s="309"/>
      <c r="X1122" s="309"/>
      <c r="AB1122" s="309"/>
      <c r="AC1122" s="309">
        <v>19</v>
      </c>
      <c r="AD1122" s="309">
        <v>2.1000000000000001E-2</v>
      </c>
      <c r="AE1122" s="309">
        <v>8.0000000000000002E-3</v>
      </c>
      <c r="AF1122" s="309">
        <v>1.6E-2</v>
      </c>
      <c r="AG1122" s="309">
        <v>0.11</v>
      </c>
      <c r="AH1122" s="309" t="s">
        <v>506</v>
      </c>
      <c r="AI1122" s="309">
        <v>1.9</v>
      </c>
      <c r="AJ1122" s="309">
        <v>1E-3</v>
      </c>
      <c r="AL1122" s="309"/>
    </row>
    <row r="1123" spans="2:38" ht="15" customHeight="1">
      <c r="B1123" s="460"/>
      <c r="C1123" s="458"/>
      <c r="D1123" s="297" t="s">
        <v>517</v>
      </c>
      <c r="E1123" s="298">
        <v>0</v>
      </c>
      <c r="F1123" s="299">
        <v>0</v>
      </c>
      <c r="G1123" s="299">
        <v>10</v>
      </c>
      <c r="H1123" s="299">
        <v>10</v>
      </c>
      <c r="I1123" s="299">
        <v>29</v>
      </c>
      <c r="J1123" s="299">
        <v>33</v>
      </c>
      <c r="K1123" s="299">
        <v>29</v>
      </c>
      <c r="L1123" s="299">
        <v>0.11</v>
      </c>
      <c r="M1123" s="299">
        <v>1.93</v>
      </c>
      <c r="N1123" s="299">
        <v>2.04</v>
      </c>
      <c r="O1123" s="299"/>
      <c r="P1123" s="299" t="s">
        <v>498</v>
      </c>
      <c r="Q1123" s="299">
        <v>2</v>
      </c>
      <c r="R1123" s="299">
        <v>1.8</v>
      </c>
      <c r="S1123" s="300">
        <v>50</v>
      </c>
      <c r="W1123" s="309"/>
      <c r="X1123" s="309"/>
      <c r="AB1123" s="309"/>
      <c r="AC1123" s="309">
        <v>22</v>
      </c>
      <c r="AD1123" s="309">
        <v>2.5999999999999999E-2</v>
      </c>
      <c r="AE1123" s="309">
        <v>8.0000000000000002E-3</v>
      </c>
      <c r="AF1123" s="309">
        <v>1.7999999999999999E-2</v>
      </c>
      <c r="AG1123" s="309">
        <v>0.11</v>
      </c>
      <c r="AH1123" s="309" t="s">
        <v>493</v>
      </c>
      <c r="AI1123" s="309">
        <v>2.2999999999999998</v>
      </c>
      <c r="AJ1123" s="309">
        <v>1E-3</v>
      </c>
      <c r="AL1123" s="309"/>
    </row>
    <row r="1124" spans="2:38" ht="15" customHeight="1">
      <c r="B1124" s="460"/>
      <c r="C1124" s="458"/>
      <c r="D1124" s="297" t="s">
        <v>519</v>
      </c>
      <c r="E1124" s="298">
        <v>0</v>
      </c>
      <c r="F1124" s="299">
        <v>0</v>
      </c>
      <c r="G1124" s="299">
        <v>10</v>
      </c>
      <c r="H1124" s="299">
        <v>10</v>
      </c>
      <c r="I1124" s="299">
        <v>25</v>
      </c>
      <c r="J1124" s="299">
        <v>35</v>
      </c>
      <c r="K1124" s="299">
        <v>29</v>
      </c>
      <c r="L1124" s="299">
        <v>0.09</v>
      </c>
      <c r="M1124" s="299">
        <v>1.97</v>
      </c>
      <c r="N1124" s="299">
        <v>2.06</v>
      </c>
      <c r="O1124" s="299"/>
      <c r="P1124" s="299" t="s">
        <v>506</v>
      </c>
      <c r="Q1124" s="299">
        <v>1</v>
      </c>
      <c r="R1124" s="299">
        <v>2.5</v>
      </c>
      <c r="S1124" s="300">
        <v>53</v>
      </c>
      <c r="W1124" s="309"/>
      <c r="X1124" s="309"/>
      <c r="AB1124" s="309"/>
      <c r="AC1124" s="309">
        <v>22</v>
      </c>
      <c r="AD1124" s="309">
        <v>2.9000000000000001E-2</v>
      </c>
      <c r="AE1124" s="309">
        <v>8.0000000000000002E-3</v>
      </c>
      <c r="AF1124" s="309">
        <v>2.3E-2</v>
      </c>
      <c r="AG1124" s="309">
        <v>0.12</v>
      </c>
      <c r="AH1124" s="309" t="s">
        <v>506</v>
      </c>
      <c r="AI1124" s="309">
        <v>2.4</v>
      </c>
      <c r="AJ1124" s="309">
        <v>1E-3</v>
      </c>
      <c r="AL1124" s="309"/>
    </row>
    <row r="1125" spans="2:38" ht="15" customHeight="1">
      <c r="B1125" s="460"/>
      <c r="C1125" s="458"/>
      <c r="D1125" s="297" t="s">
        <v>520</v>
      </c>
      <c r="E1125" s="298">
        <v>1</v>
      </c>
      <c r="F1125" s="299">
        <v>1</v>
      </c>
      <c r="G1125" s="299">
        <v>12</v>
      </c>
      <c r="H1125" s="299">
        <v>13</v>
      </c>
      <c r="I1125" s="299">
        <v>24</v>
      </c>
      <c r="J1125" s="299">
        <v>37</v>
      </c>
      <c r="K1125" s="299">
        <v>33</v>
      </c>
      <c r="L1125" s="299">
        <v>0.14000000000000001</v>
      </c>
      <c r="M1125" s="299">
        <v>2</v>
      </c>
      <c r="N1125" s="299">
        <v>2.14</v>
      </c>
      <c r="O1125" s="299"/>
      <c r="P1125" s="299" t="s">
        <v>498</v>
      </c>
      <c r="Q1125" s="299">
        <v>2.5</v>
      </c>
      <c r="R1125" s="299">
        <v>3.1</v>
      </c>
      <c r="S1125" s="300">
        <v>57</v>
      </c>
      <c r="W1125" s="309"/>
      <c r="X1125" s="309"/>
      <c r="AB1125" s="309"/>
      <c r="AC1125" s="309">
        <v>25</v>
      </c>
      <c r="AD1125" s="309">
        <v>0.03</v>
      </c>
      <c r="AE1125" s="309">
        <v>1.4999999999999999E-2</v>
      </c>
      <c r="AF1125" s="309">
        <v>1.9E-2</v>
      </c>
      <c r="AG1125" s="309">
        <v>0.13</v>
      </c>
      <c r="AH1125" s="309" t="s">
        <v>531</v>
      </c>
      <c r="AI1125" s="309">
        <v>0.9</v>
      </c>
      <c r="AJ1125" s="309">
        <v>1E-3</v>
      </c>
      <c r="AL1125" s="309"/>
    </row>
    <row r="1126" spans="2:38" ht="15" customHeight="1">
      <c r="B1126" s="460"/>
      <c r="C1126" s="458"/>
      <c r="D1126" s="297" t="s">
        <v>521</v>
      </c>
      <c r="E1126" s="298">
        <v>1</v>
      </c>
      <c r="F1126" s="299">
        <v>0</v>
      </c>
      <c r="G1126" s="299">
        <v>12</v>
      </c>
      <c r="H1126" s="299">
        <v>12</v>
      </c>
      <c r="I1126" s="299">
        <v>26</v>
      </c>
      <c r="J1126" s="299">
        <v>35</v>
      </c>
      <c r="K1126" s="299">
        <v>23</v>
      </c>
      <c r="L1126" s="299">
        <v>0.11</v>
      </c>
      <c r="M1126" s="299">
        <v>1.95</v>
      </c>
      <c r="N1126" s="299">
        <v>2.06</v>
      </c>
      <c r="O1126" s="299"/>
      <c r="P1126" s="299" t="s">
        <v>493</v>
      </c>
      <c r="Q1126" s="299">
        <v>2.5</v>
      </c>
      <c r="R1126" s="299">
        <v>1.7</v>
      </c>
      <c r="S1126" s="300">
        <v>76</v>
      </c>
      <c r="W1126" s="309"/>
      <c r="X1126" s="309"/>
      <c r="AB1126" s="309"/>
      <c r="AC1126" s="309">
        <v>29</v>
      </c>
      <c r="AD1126" s="309">
        <v>3.5999999999999997E-2</v>
      </c>
      <c r="AE1126" s="309">
        <v>1.0999999999999999E-2</v>
      </c>
      <c r="AF1126" s="309">
        <v>2.4E-2</v>
      </c>
      <c r="AG1126" s="309">
        <v>0.14000000000000001</v>
      </c>
      <c r="AH1126" s="309" t="s">
        <v>498</v>
      </c>
      <c r="AI1126" s="309">
        <v>0.9</v>
      </c>
      <c r="AJ1126" s="309">
        <v>1E-3</v>
      </c>
      <c r="AL1126" s="309"/>
    </row>
    <row r="1127" spans="2:38" ht="15" customHeight="1">
      <c r="B1127" s="460"/>
      <c r="C1127" s="458"/>
      <c r="D1127" s="297" t="s">
        <v>522</v>
      </c>
      <c r="E1127" s="298">
        <v>0</v>
      </c>
      <c r="F1127" s="299">
        <v>0</v>
      </c>
      <c r="G1127" s="299">
        <v>16</v>
      </c>
      <c r="H1127" s="299">
        <v>16</v>
      </c>
      <c r="I1127" s="299">
        <v>21</v>
      </c>
      <c r="J1127" s="299">
        <v>25</v>
      </c>
      <c r="K1127" s="299">
        <v>28</v>
      </c>
      <c r="L1127" s="299">
        <v>0.1</v>
      </c>
      <c r="M1127" s="299">
        <v>1.92</v>
      </c>
      <c r="N1127" s="299">
        <v>2.02</v>
      </c>
      <c r="O1127" s="299"/>
      <c r="P1127" s="299" t="s">
        <v>493</v>
      </c>
      <c r="Q1127" s="299">
        <v>1.6</v>
      </c>
      <c r="R1127" s="299">
        <v>0.5</v>
      </c>
      <c r="S1127" s="300">
        <v>91</v>
      </c>
      <c r="W1127" s="309"/>
      <c r="X1127" s="309"/>
      <c r="AB1127" s="309"/>
      <c r="AC1127" s="309">
        <v>34</v>
      </c>
      <c r="AD1127" s="309">
        <v>3.2000000000000001E-2</v>
      </c>
      <c r="AE1127" s="309">
        <v>0.02</v>
      </c>
      <c r="AF1127" s="309">
        <v>1.7000000000000001E-2</v>
      </c>
      <c r="AG1127" s="309">
        <v>0.13</v>
      </c>
      <c r="AH1127" s="309" t="s">
        <v>498</v>
      </c>
      <c r="AI1127" s="309">
        <v>2.6</v>
      </c>
      <c r="AJ1127" s="309">
        <v>1E-3</v>
      </c>
      <c r="AL1127" s="309"/>
    </row>
    <row r="1128" spans="2:38" ht="15" customHeight="1">
      <c r="B1128" s="460"/>
      <c r="C1128" s="458"/>
      <c r="D1128" s="297" t="s">
        <v>523</v>
      </c>
      <c r="E1128" s="298">
        <v>0</v>
      </c>
      <c r="F1128" s="299">
        <v>1</v>
      </c>
      <c r="G1128" s="299">
        <v>20</v>
      </c>
      <c r="H1128" s="299">
        <v>21</v>
      </c>
      <c r="I1128" s="299">
        <v>14</v>
      </c>
      <c r="J1128" s="299">
        <v>37</v>
      </c>
      <c r="K1128" s="299">
        <v>23</v>
      </c>
      <c r="L1128" s="299">
        <v>0.14000000000000001</v>
      </c>
      <c r="M1128" s="299">
        <v>1.93</v>
      </c>
      <c r="N1128" s="299">
        <v>2.0699999999999998</v>
      </c>
      <c r="O1128" s="299"/>
      <c r="P1128" s="299" t="s">
        <v>498</v>
      </c>
      <c r="Q1128" s="299">
        <v>1.1000000000000001</v>
      </c>
      <c r="R1128" s="299">
        <v>0.4</v>
      </c>
      <c r="S1128" s="300">
        <v>93</v>
      </c>
      <c r="W1128" s="309"/>
      <c r="X1128" s="309"/>
      <c r="AB1128" s="309"/>
      <c r="AC1128" s="309">
        <v>29</v>
      </c>
      <c r="AD1128" s="309">
        <v>3.3000000000000002E-2</v>
      </c>
      <c r="AE1128" s="309">
        <v>2.9000000000000001E-2</v>
      </c>
      <c r="AF1128" s="309">
        <v>0.01</v>
      </c>
      <c r="AG1128" s="309">
        <v>0.11</v>
      </c>
      <c r="AH1128" s="309" t="s">
        <v>498</v>
      </c>
      <c r="AI1128" s="309">
        <v>2</v>
      </c>
      <c r="AJ1128" s="309">
        <v>0</v>
      </c>
      <c r="AL1128" s="309"/>
    </row>
    <row r="1129" spans="2:38" ht="15" customHeight="1">
      <c r="B1129" s="460"/>
      <c r="C1129" s="458"/>
      <c r="D1129" s="297" t="s">
        <v>524</v>
      </c>
      <c r="E1129" s="298">
        <v>0</v>
      </c>
      <c r="F1129" s="299">
        <v>0</v>
      </c>
      <c r="G1129" s="299">
        <v>18</v>
      </c>
      <c r="H1129" s="299">
        <v>18</v>
      </c>
      <c r="I1129" s="299">
        <v>14</v>
      </c>
      <c r="J1129" s="299">
        <v>30</v>
      </c>
      <c r="K1129" s="299">
        <v>22</v>
      </c>
      <c r="L1129" s="299">
        <v>0.12</v>
      </c>
      <c r="M1129" s="299">
        <v>1.94</v>
      </c>
      <c r="N1129" s="299">
        <v>2.06</v>
      </c>
      <c r="O1129" s="299"/>
      <c r="P1129" s="299" t="s">
        <v>498</v>
      </c>
      <c r="Q1129" s="299">
        <v>1.2</v>
      </c>
      <c r="R1129" s="299">
        <v>1</v>
      </c>
      <c r="S1129" s="300">
        <v>93</v>
      </c>
      <c r="W1129" s="309"/>
      <c r="X1129" s="309"/>
      <c r="AB1129" s="309"/>
      <c r="AC1129" s="309">
        <v>29</v>
      </c>
      <c r="AD1129" s="309">
        <v>3.5000000000000003E-2</v>
      </c>
      <c r="AE1129" s="309">
        <v>2.5000000000000001E-2</v>
      </c>
      <c r="AF1129" s="309">
        <v>0.01</v>
      </c>
      <c r="AG1129" s="309">
        <v>0.09</v>
      </c>
      <c r="AH1129" s="309" t="s">
        <v>506</v>
      </c>
      <c r="AI1129" s="309">
        <v>1</v>
      </c>
      <c r="AJ1129" s="309">
        <v>0</v>
      </c>
      <c r="AL1129" s="309"/>
    </row>
    <row r="1130" spans="2:38" ht="15" customHeight="1">
      <c r="B1130" s="460"/>
      <c r="C1130" s="458"/>
      <c r="D1130" s="297" t="s">
        <v>525</v>
      </c>
      <c r="E1130" s="298">
        <v>0</v>
      </c>
      <c r="F1130" s="299">
        <v>0</v>
      </c>
      <c r="G1130" s="299">
        <v>13</v>
      </c>
      <c r="H1130" s="299">
        <v>13</v>
      </c>
      <c r="I1130" s="299">
        <v>20</v>
      </c>
      <c r="J1130" s="299">
        <v>22</v>
      </c>
      <c r="K1130" s="299">
        <v>17</v>
      </c>
      <c r="L1130" s="299">
        <v>0.13</v>
      </c>
      <c r="M1130" s="299">
        <v>1.93</v>
      </c>
      <c r="N1130" s="299">
        <v>2.06</v>
      </c>
      <c r="O1130" s="299"/>
      <c r="P1130" s="299" t="s">
        <v>498</v>
      </c>
      <c r="Q1130" s="299">
        <v>2.7</v>
      </c>
      <c r="R1130" s="299">
        <v>1.1000000000000001</v>
      </c>
      <c r="S1130" s="300">
        <v>91</v>
      </c>
      <c r="W1130" s="309"/>
      <c r="X1130" s="309"/>
      <c r="AB1130" s="309"/>
      <c r="AC1130" s="309">
        <v>33</v>
      </c>
      <c r="AD1130" s="309">
        <v>3.6999999999999998E-2</v>
      </c>
      <c r="AE1130" s="309">
        <v>2.4E-2</v>
      </c>
      <c r="AF1130" s="309">
        <v>1.2999999999999999E-2</v>
      </c>
      <c r="AG1130" s="309">
        <v>0.14000000000000001</v>
      </c>
      <c r="AH1130" s="309" t="s">
        <v>498</v>
      </c>
      <c r="AI1130" s="309">
        <v>2.5</v>
      </c>
      <c r="AJ1130" s="309">
        <v>1E-3</v>
      </c>
      <c r="AL1130" s="309"/>
    </row>
    <row r="1131" spans="2:38" ht="15" customHeight="1">
      <c r="B1131" s="460"/>
      <c r="C1131" s="458"/>
      <c r="D1131" s="297" t="s">
        <v>526</v>
      </c>
      <c r="E1131" s="298">
        <v>0</v>
      </c>
      <c r="F1131" s="299">
        <v>0</v>
      </c>
      <c r="G1131" s="299">
        <v>8</v>
      </c>
      <c r="H1131" s="299">
        <v>8</v>
      </c>
      <c r="I1131" s="299">
        <v>23</v>
      </c>
      <c r="J1131" s="299">
        <v>17</v>
      </c>
      <c r="K1131" s="299">
        <v>15</v>
      </c>
      <c r="L1131" s="299">
        <v>0.11</v>
      </c>
      <c r="M1131" s="299">
        <v>1.94</v>
      </c>
      <c r="N1131" s="299">
        <v>2.0499999999999998</v>
      </c>
      <c r="O1131" s="299"/>
      <c r="P1131" s="299" t="s">
        <v>498</v>
      </c>
      <c r="Q1131" s="299">
        <v>3</v>
      </c>
      <c r="R1131" s="299">
        <v>1.5</v>
      </c>
      <c r="S1131" s="300">
        <v>91</v>
      </c>
      <c r="W1131" s="309"/>
      <c r="X1131" s="309"/>
      <c r="AB1131" s="309"/>
      <c r="AC1131" s="309">
        <v>23</v>
      </c>
      <c r="AD1131" s="309">
        <v>3.5000000000000003E-2</v>
      </c>
      <c r="AE1131" s="309">
        <v>2.5999999999999999E-2</v>
      </c>
      <c r="AF1131" s="309">
        <v>1.2E-2</v>
      </c>
      <c r="AG1131" s="309">
        <v>0.11</v>
      </c>
      <c r="AH1131" s="309" t="s">
        <v>493</v>
      </c>
      <c r="AI1131" s="309">
        <v>2.5</v>
      </c>
      <c r="AJ1131" s="309">
        <v>1E-3</v>
      </c>
      <c r="AL1131" s="309"/>
    </row>
    <row r="1132" spans="2:38" ht="15" customHeight="1">
      <c r="B1132" s="460"/>
      <c r="C1132" s="458"/>
      <c r="D1132" s="297" t="s">
        <v>527</v>
      </c>
      <c r="E1132" s="298">
        <v>0</v>
      </c>
      <c r="F1132" s="299">
        <v>0</v>
      </c>
      <c r="G1132" s="299">
        <v>5</v>
      </c>
      <c r="H1132" s="299">
        <v>5</v>
      </c>
      <c r="I1132" s="299">
        <v>27</v>
      </c>
      <c r="J1132" s="299">
        <v>13</v>
      </c>
      <c r="K1132" s="299">
        <v>8</v>
      </c>
      <c r="L1132" s="299">
        <v>0.09</v>
      </c>
      <c r="M1132" s="299">
        <v>1.92</v>
      </c>
      <c r="N1132" s="299">
        <v>2.0099999999999998</v>
      </c>
      <c r="O1132" s="299"/>
      <c r="P1132" s="299" t="s">
        <v>498</v>
      </c>
      <c r="Q1132" s="299">
        <v>2.6</v>
      </c>
      <c r="R1132" s="299">
        <v>1.7</v>
      </c>
      <c r="S1132" s="300">
        <v>89</v>
      </c>
      <c r="W1132" s="309"/>
      <c r="X1132" s="309"/>
      <c r="AB1132" s="309"/>
      <c r="AC1132" s="309">
        <v>28</v>
      </c>
      <c r="AD1132" s="309">
        <v>2.5000000000000001E-2</v>
      </c>
      <c r="AE1132" s="309">
        <v>2.1000000000000001E-2</v>
      </c>
      <c r="AF1132" s="309">
        <v>1.6E-2</v>
      </c>
      <c r="AG1132" s="309">
        <v>0.1</v>
      </c>
      <c r="AH1132" s="309" t="s">
        <v>493</v>
      </c>
      <c r="AI1132" s="309">
        <v>1.6</v>
      </c>
      <c r="AJ1132" s="309">
        <v>0</v>
      </c>
      <c r="AL1132" s="309"/>
    </row>
    <row r="1133" spans="2:38" ht="15" customHeight="1">
      <c r="B1133" s="460"/>
      <c r="C1133" s="458"/>
      <c r="D1133" s="297" t="s">
        <v>528</v>
      </c>
      <c r="E1133" s="298">
        <v>0</v>
      </c>
      <c r="F1133" s="299">
        <v>0</v>
      </c>
      <c r="G1133" s="299">
        <v>5</v>
      </c>
      <c r="H1133" s="299">
        <v>5</v>
      </c>
      <c r="I1133" s="299">
        <v>25</v>
      </c>
      <c r="J1133" s="299">
        <v>6</v>
      </c>
      <c r="K1133" s="299">
        <v>5</v>
      </c>
      <c r="L1133" s="299">
        <v>0.08</v>
      </c>
      <c r="M1133" s="299">
        <v>1.9</v>
      </c>
      <c r="N1133" s="299">
        <v>1.98</v>
      </c>
      <c r="O1133" s="299"/>
      <c r="P1133" s="299" t="s">
        <v>493</v>
      </c>
      <c r="Q1133" s="299">
        <v>3.1</v>
      </c>
      <c r="R1133" s="299">
        <v>1.4</v>
      </c>
      <c r="S1133" s="300">
        <v>85</v>
      </c>
      <c r="W1133" s="309"/>
      <c r="X1133" s="309"/>
      <c r="AB1133" s="309"/>
      <c r="AC1133" s="309">
        <v>23</v>
      </c>
      <c r="AD1133" s="309">
        <v>3.6999999999999998E-2</v>
      </c>
      <c r="AE1133" s="309">
        <v>1.4E-2</v>
      </c>
      <c r="AF1133" s="309">
        <v>2.1000000000000001E-2</v>
      </c>
      <c r="AG1133" s="309">
        <v>0.14000000000000001</v>
      </c>
      <c r="AH1133" s="309" t="s">
        <v>498</v>
      </c>
      <c r="AI1133" s="309">
        <v>1.1000000000000001</v>
      </c>
      <c r="AJ1133" s="309">
        <v>0</v>
      </c>
      <c r="AL1133" s="309"/>
    </row>
    <row r="1134" spans="2:38" ht="15" customHeight="1">
      <c r="B1134" s="460"/>
      <c r="C1134" s="459"/>
      <c r="D1134" s="297" t="s">
        <v>529</v>
      </c>
      <c r="E1134" s="298">
        <v>0</v>
      </c>
      <c r="F1134" s="299">
        <v>0</v>
      </c>
      <c r="G1134" s="299">
        <v>4</v>
      </c>
      <c r="H1134" s="299">
        <v>4</v>
      </c>
      <c r="I1134" s="299">
        <v>26</v>
      </c>
      <c r="J1134" s="299">
        <v>6</v>
      </c>
      <c r="K1134" s="299">
        <v>2</v>
      </c>
      <c r="L1134" s="299">
        <v>0.08</v>
      </c>
      <c r="M1134" s="299">
        <v>1.92</v>
      </c>
      <c r="N1134" s="299">
        <v>2</v>
      </c>
      <c r="O1134" s="299"/>
      <c r="P1134" s="299" t="s">
        <v>493</v>
      </c>
      <c r="Q1134" s="299">
        <v>3.9</v>
      </c>
      <c r="R1134" s="299">
        <v>1.9</v>
      </c>
      <c r="S1134" s="300">
        <v>78</v>
      </c>
      <c r="W1134" s="309"/>
      <c r="X1134" s="309"/>
      <c r="AB1134" s="309"/>
      <c r="AC1134" s="309">
        <v>22</v>
      </c>
      <c r="AD1134" s="309">
        <v>0.03</v>
      </c>
      <c r="AE1134" s="309">
        <v>1.4E-2</v>
      </c>
      <c r="AF1134" s="309">
        <v>1.7999999999999999E-2</v>
      </c>
      <c r="AG1134" s="309">
        <v>0.12</v>
      </c>
      <c r="AH1134" s="309" t="s">
        <v>498</v>
      </c>
      <c r="AI1134" s="309">
        <v>1.2</v>
      </c>
      <c r="AJ1134" s="309">
        <v>0</v>
      </c>
      <c r="AL1134" s="309"/>
    </row>
    <row r="1135" spans="2:38" ht="15" customHeight="1">
      <c r="B1135" s="460"/>
      <c r="C1135" s="457">
        <v>42756</v>
      </c>
      <c r="D1135" s="297" t="s">
        <v>492</v>
      </c>
      <c r="E1135" s="298">
        <v>0</v>
      </c>
      <c r="F1135" s="299">
        <v>0</v>
      </c>
      <c r="G1135" s="299">
        <v>4</v>
      </c>
      <c r="H1135" s="299">
        <v>4</v>
      </c>
      <c r="I1135" s="299">
        <v>30</v>
      </c>
      <c r="J1135" s="299">
        <v>5</v>
      </c>
      <c r="K1135" s="299">
        <v>1</v>
      </c>
      <c r="L1135" s="299">
        <v>0.09</v>
      </c>
      <c r="M1135" s="299">
        <v>1.91</v>
      </c>
      <c r="N1135" s="299">
        <v>2</v>
      </c>
      <c r="O1135" s="299"/>
      <c r="P1135" s="299" t="s">
        <v>498</v>
      </c>
      <c r="Q1135" s="299">
        <v>3.9</v>
      </c>
      <c r="R1135" s="299">
        <v>2</v>
      </c>
      <c r="S1135" s="300">
        <v>76</v>
      </c>
      <c r="W1135" s="309"/>
      <c r="AB1135" s="309"/>
      <c r="AC1135" s="309">
        <v>17</v>
      </c>
      <c r="AD1135" s="309">
        <v>2.1999999999999999E-2</v>
      </c>
      <c r="AE1135" s="309">
        <v>0.02</v>
      </c>
      <c r="AF1135" s="309">
        <v>1.2999999999999999E-2</v>
      </c>
      <c r="AG1135" s="309">
        <v>0.13</v>
      </c>
      <c r="AH1135" s="309" t="s">
        <v>498</v>
      </c>
      <c r="AI1135" s="309">
        <v>2.7</v>
      </c>
      <c r="AJ1135" s="309">
        <v>0</v>
      </c>
      <c r="AL1135" s="309"/>
    </row>
    <row r="1136" spans="2:38" ht="15" customHeight="1">
      <c r="B1136" s="460"/>
      <c r="C1136" s="458"/>
      <c r="D1136" s="297" t="s">
        <v>495</v>
      </c>
      <c r="E1136" s="298">
        <v>0</v>
      </c>
      <c r="F1136" s="299">
        <v>0</v>
      </c>
      <c r="G1136" s="299">
        <v>3</v>
      </c>
      <c r="H1136" s="299">
        <v>3</v>
      </c>
      <c r="I1136" s="299">
        <v>31</v>
      </c>
      <c r="J1136" s="299">
        <v>5</v>
      </c>
      <c r="K1136" s="299">
        <v>1</v>
      </c>
      <c r="L1136" s="299">
        <v>0.05</v>
      </c>
      <c r="M1136" s="299">
        <v>1.91</v>
      </c>
      <c r="N1136" s="299">
        <v>1.96</v>
      </c>
      <c r="O1136" s="299"/>
      <c r="P1136" s="299" t="s">
        <v>498</v>
      </c>
      <c r="Q1136" s="299">
        <v>4.7</v>
      </c>
      <c r="R1136" s="299">
        <v>2.1</v>
      </c>
      <c r="S1136" s="300">
        <v>73</v>
      </c>
      <c r="W1136" s="309"/>
      <c r="X1136" s="309"/>
      <c r="AB1136" s="309"/>
      <c r="AC1136" s="309">
        <v>15</v>
      </c>
      <c r="AD1136" s="309">
        <v>1.7000000000000001E-2</v>
      </c>
      <c r="AE1136" s="309">
        <v>2.3E-2</v>
      </c>
      <c r="AF1136" s="309">
        <v>8.0000000000000002E-3</v>
      </c>
      <c r="AG1136" s="309">
        <v>0.11</v>
      </c>
      <c r="AH1136" s="309" t="s">
        <v>498</v>
      </c>
      <c r="AI1136" s="309">
        <v>3</v>
      </c>
      <c r="AJ1136" s="309">
        <v>0</v>
      </c>
      <c r="AL1136" s="309"/>
    </row>
    <row r="1137" spans="2:38" ht="15" customHeight="1">
      <c r="B1137" s="460"/>
      <c r="C1137" s="458"/>
      <c r="D1137" s="297" t="s">
        <v>497</v>
      </c>
      <c r="E1137" s="298">
        <v>0</v>
      </c>
      <c r="F1137" s="299">
        <v>0</v>
      </c>
      <c r="G1137" s="299">
        <v>2</v>
      </c>
      <c r="H1137" s="299">
        <v>2</v>
      </c>
      <c r="I1137" s="299">
        <v>34</v>
      </c>
      <c r="J1137" s="299">
        <v>8</v>
      </c>
      <c r="K1137" s="299">
        <v>6</v>
      </c>
      <c r="L1137" s="299">
        <v>0.06</v>
      </c>
      <c r="M1137" s="299">
        <v>1.9</v>
      </c>
      <c r="N1137" s="299">
        <v>1.96</v>
      </c>
      <c r="O1137" s="299"/>
      <c r="P1137" s="299" t="s">
        <v>498</v>
      </c>
      <c r="Q1137" s="299">
        <v>6.1</v>
      </c>
      <c r="R1137" s="299">
        <v>2</v>
      </c>
      <c r="S1137" s="300">
        <v>73</v>
      </c>
      <c r="W1137" s="309"/>
      <c r="X1137" s="309"/>
      <c r="AB1137" s="309"/>
      <c r="AC1137" s="309">
        <v>8</v>
      </c>
      <c r="AD1137" s="309">
        <v>1.2999999999999999E-2</v>
      </c>
      <c r="AE1137" s="309">
        <v>2.7E-2</v>
      </c>
      <c r="AF1137" s="309">
        <v>5.0000000000000001E-3</v>
      </c>
      <c r="AG1137" s="309">
        <v>0.09</v>
      </c>
      <c r="AH1137" s="309" t="s">
        <v>498</v>
      </c>
      <c r="AI1137" s="309">
        <v>2.6</v>
      </c>
      <c r="AJ1137" s="309">
        <v>0</v>
      </c>
      <c r="AL1137" s="309"/>
    </row>
    <row r="1138" spans="2:38" ht="15" customHeight="1">
      <c r="B1138" s="460"/>
      <c r="C1138" s="458"/>
      <c r="D1138" s="297" t="s">
        <v>500</v>
      </c>
      <c r="E1138" s="298">
        <v>0</v>
      </c>
      <c r="F1138" s="299">
        <v>0</v>
      </c>
      <c r="G1138" s="299">
        <v>2</v>
      </c>
      <c r="H1138" s="299">
        <v>2</v>
      </c>
      <c r="I1138" s="299">
        <v>35</v>
      </c>
      <c r="J1138" s="299">
        <v>12</v>
      </c>
      <c r="K1138" s="299">
        <v>-1</v>
      </c>
      <c r="L1138" s="299">
        <v>0.03</v>
      </c>
      <c r="M1138" s="299">
        <v>1.91</v>
      </c>
      <c r="N1138" s="299">
        <v>1.94</v>
      </c>
      <c r="O1138" s="299"/>
      <c r="P1138" s="299" t="s">
        <v>498</v>
      </c>
      <c r="Q1138" s="299">
        <v>3.5</v>
      </c>
      <c r="R1138" s="299">
        <v>1.9</v>
      </c>
      <c r="S1138" s="300">
        <v>74</v>
      </c>
      <c r="W1138" s="309"/>
      <c r="X1138" s="309"/>
      <c r="AB1138" s="309"/>
      <c r="AC1138" s="309">
        <v>5</v>
      </c>
      <c r="AD1138" s="309">
        <v>6.0000000000000001E-3</v>
      </c>
      <c r="AE1138" s="309">
        <v>2.5000000000000001E-2</v>
      </c>
      <c r="AF1138" s="309">
        <v>5.0000000000000001E-3</v>
      </c>
      <c r="AG1138" s="309">
        <v>0.08</v>
      </c>
      <c r="AH1138" s="309" t="s">
        <v>493</v>
      </c>
      <c r="AI1138" s="309">
        <v>3.1</v>
      </c>
      <c r="AJ1138" s="309">
        <v>0</v>
      </c>
      <c r="AL1138" s="309"/>
    </row>
    <row r="1139" spans="2:38" ht="15" customHeight="1">
      <c r="B1139" s="460"/>
      <c r="C1139" s="458"/>
      <c r="D1139" s="297" t="s">
        <v>503</v>
      </c>
      <c r="E1139" s="298">
        <v>0</v>
      </c>
      <c r="F1139" s="299">
        <v>0</v>
      </c>
      <c r="G1139" s="299">
        <v>2</v>
      </c>
      <c r="H1139" s="299">
        <v>2</v>
      </c>
      <c r="I1139" s="299">
        <v>32</v>
      </c>
      <c r="J1139" s="299">
        <v>13</v>
      </c>
      <c r="K1139" s="299">
        <v>6</v>
      </c>
      <c r="L1139" s="299">
        <v>0.05</v>
      </c>
      <c r="M1139" s="299">
        <v>1.9</v>
      </c>
      <c r="N1139" s="299">
        <v>1.95</v>
      </c>
      <c r="O1139" s="299"/>
      <c r="P1139" s="299" t="s">
        <v>493</v>
      </c>
      <c r="Q1139" s="299">
        <v>2.2000000000000002</v>
      </c>
      <c r="R1139" s="299">
        <v>1.1000000000000001</v>
      </c>
      <c r="S1139" s="300">
        <v>77</v>
      </c>
      <c r="W1139" s="309"/>
      <c r="X1139" s="309"/>
      <c r="AB1139" s="309"/>
      <c r="AC1139" s="309">
        <v>2</v>
      </c>
      <c r="AD1139" s="309">
        <v>6.0000000000000001E-3</v>
      </c>
      <c r="AE1139" s="309">
        <v>2.5999999999999999E-2</v>
      </c>
      <c r="AF1139" s="309">
        <v>4.0000000000000001E-3</v>
      </c>
      <c r="AG1139" s="309">
        <v>0.08</v>
      </c>
      <c r="AH1139" s="309" t="s">
        <v>493</v>
      </c>
      <c r="AI1139" s="309">
        <v>3.9</v>
      </c>
      <c r="AJ1139" s="309">
        <v>0</v>
      </c>
      <c r="AL1139" s="309"/>
    </row>
    <row r="1140" spans="2:38" ht="15" customHeight="1">
      <c r="B1140" s="460"/>
      <c r="C1140" s="458"/>
      <c r="D1140" s="297" t="s">
        <v>505</v>
      </c>
      <c r="E1140" s="298">
        <v>0</v>
      </c>
      <c r="F1140" s="299">
        <v>0</v>
      </c>
      <c r="G1140" s="299">
        <v>5</v>
      </c>
      <c r="H1140" s="299">
        <v>5</v>
      </c>
      <c r="I1140" s="299">
        <v>26</v>
      </c>
      <c r="J1140" s="299">
        <v>3</v>
      </c>
      <c r="K1140" s="299">
        <v>1</v>
      </c>
      <c r="L1140" s="299">
        <v>0.06</v>
      </c>
      <c r="M1140" s="299">
        <v>1.91</v>
      </c>
      <c r="N1140" s="299">
        <v>1.97</v>
      </c>
      <c r="O1140" s="299"/>
      <c r="P1140" s="299" t="s">
        <v>513</v>
      </c>
      <c r="Q1140" s="299">
        <v>2</v>
      </c>
      <c r="R1140" s="299">
        <v>0.9</v>
      </c>
      <c r="S1140" s="300">
        <v>81</v>
      </c>
      <c r="W1140" s="309"/>
      <c r="X1140" s="309"/>
      <c r="AB1140" s="309"/>
      <c r="AC1140" s="309">
        <v>1</v>
      </c>
      <c r="AD1140" s="309">
        <v>5.0000000000000001E-3</v>
      </c>
      <c r="AE1140" s="309">
        <v>0.03</v>
      </c>
      <c r="AF1140" s="309">
        <v>4.0000000000000001E-3</v>
      </c>
      <c r="AG1140" s="309">
        <v>0.09</v>
      </c>
      <c r="AH1140" s="309" t="s">
        <v>498</v>
      </c>
      <c r="AI1140" s="309">
        <v>3.9</v>
      </c>
      <c r="AJ1140" s="309">
        <v>0</v>
      </c>
      <c r="AL1140" s="309"/>
    </row>
    <row r="1141" spans="2:38" ht="15" customHeight="1">
      <c r="B1141" s="460"/>
      <c r="C1141" s="458"/>
      <c r="D1141" s="297" t="s">
        <v>508</v>
      </c>
      <c r="E1141" s="298">
        <v>0</v>
      </c>
      <c r="F1141" s="299">
        <v>1</v>
      </c>
      <c r="G1141" s="299">
        <v>15</v>
      </c>
      <c r="H1141" s="299">
        <v>16</v>
      </c>
      <c r="I1141" s="299">
        <v>18</v>
      </c>
      <c r="J1141" s="299">
        <v>12</v>
      </c>
      <c r="K1141" s="299">
        <v>4</v>
      </c>
      <c r="L1141" s="299">
        <v>7.0000000000000007E-2</v>
      </c>
      <c r="M1141" s="299">
        <v>1.9</v>
      </c>
      <c r="N1141" s="299">
        <v>1.97</v>
      </c>
      <c r="O1141" s="299"/>
      <c r="P1141" s="299" t="s">
        <v>498</v>
      </c>
      <c r="Q1141" s="299">
        <v>0.3</v>
      </c>
      <c r="R1141" s="299">
        <v>0.2</v>
      </c>
      <c r="S1141" s="300">
        <v>81</v>
      </c>
      <c r="W1141" s="309"/>
      <c r="X1141" s="309"/>
      <c r="AB1141" s="309"/>
      <c r="AC1141" s="309">
        <v>1</v>
      </c>
      <c r="AD1141" s="309">
        <v>5.0000000000000001E-3</v>
      </c>
      <c r="AE1141" s="309">
        <v>3.1E-2</v>
      </c>
      <c r="AF1141" s="309">
        <v>3.0000000000000001E-3</v>
      </c>
      <c r="AG1141" s="309">
        <v>0.05</v>
      </c>
      <c r="AH1141" s="309" t="s">
        <v>498</v>
      </c>
      <c r="AI1141" s="309">
        <v>4.7</v>
      </c>
      <c r="AJ1141" s="309">
        <v>0</v>
      </c>
      <c r="AL1141" s="309"/>
    </row>
    <row r="1142" spans="2:38" ht="15" customHeight="1">
      <c r="B1142" s="460"/>
      <c r="C1142" s="458"/>
      <c r="D1142" s="297" t="s">
        <v>510</v>
      </c>
      <c r="E1142" s="298">
        <v>0</v>
      </c>
      <c r="F1142" s="299">
        <v>9</v>
      </c>
      <c r="G1142" s="299">
        <v>26</v>
      </c>
      <c r="H1142" s="299">
        <v>35</v>
      </c>
      <c r="I1142" s="299">
        <v>5</v>
      </c>
      <c r="J1142" s="299">
        <v>9</v>
      </c>
      <c r="K1142" s="299">
        <v>12</v>
      </c>
      <c r="L1142" s="299">
        <v>0.23</v>
      </c>
      <c r="M1142" s="299">
        <v>1.9</v>
      </c>
      <c r="N1142" s="299">
        <v>2.13</v>
      </c>
      <c r="O1142" s="299"/>
      <c r="P1142" s="299" t="s">
        <v>535</v>
      </c>
      <c r="Q1142" s="299">
        <v>1.3</v>
      </c>
      <c r="R1142" s="299">
        <v>2.1</v>
      </c>
      <c r="S1142" s="300">
        <v>77</v>
      </c>
      <c r="W1142" s="309"/>
      <c r="X1142" s="309"/>
      <c r="AB1142" s="309"/>
      <c r="AC1142" s="309">
        <v>6</v>
      </c>
      <c r="AD1142" s="309">
        <v>8.0000000000000002E-3</v>
      </c>
      <c r="AE1142" s="309">
        <v>3.4000000000000002E-2</v>
      </c>
      <c r="AF1142" s="309">
        <v>2E-3</v>
      </c>
      <c r="AG1142" s="309">
        <v>0.06</v>
      </c>
      <c r="AH1142" s="309" t="s">
        <v>498</v>
      </c>
      <c r="AI1142" s="309">
        <v>6.1</v>
      </c>
      <c r="AJ1142" s="309">
        <v>0</v>
      </c>
      <c r="AL1142" s="309"/>
    </row>
    <row r="1143" spans="2:38" ht="15" customHeight="1">
      <c r="B1143" s="460"/>
      <c r="C1143" s="458"/>
      <c r="D1143" s="297" t="s">
        <v>511</v>
      </c>
      <c r="E1143" s="298">
        <v>1</v>
      </c>
      <c r="F1143" s="299">
        <v>6</v>
      </c>
      <c r="G1143" s="299">
        <v>16</v>
      </c>
      <c r="H1143" s="299">
        <v>22</v>
      </c>
      <c r="I1143" s="299">
        <v>15</v>
      </c>
      <c r="J1143" s="299">
        <v>15</v>
      </c>
      <c r="K1143" s="299">
        <v>11</v>
      </c>
      <c r="L1143" s="299">
        <v>0.17</v>
      </c>
      <c r="M1143" s="299">
        <v>1.9</v>
      </c>
      <c r="N1143" s="299">
        <v>2.0699999999999998</v>
      </c>
      <c r="O1143" s="299"/>
      <c r="P1143" s="299" t="s">
        <v>506</v>
      </c>
      <c r="Q1143" s="299">
        <v>2.8</v>
      </c>
      <c r="R1143" s="299">
        <v>3.4</v>
      </c>
      <c r="S1143" s="300">
        <v>69</v>
      </c>
      <c r="W1143" s="309"/>
      <c r="X1143" s="309"/>
      <c r="AB1143" s="309"/>
      <c r="AC1143" s="309">
        <v>-1</v>
      </c>
      <c r="AD1143" s="309">
        <v>1.2E-2</v>
      </c>
      <c r="AE1143" s="309">
        <v>3.5000000000000003E-2</v>
      </c>
      <c r="AF1143" s="309">
        <v>2E-3</v>
      </c>
      <c r="AG1143" s="309">
        <v>0.03</v>
      </c>
      <c r="AH1143" s="309" t="s">
        <v>498</v>
      </c>
      <c r="AI1143" s="309">
        <v>3.5</v>
      </c>
      <c r="AJ1143" s="309">
        <v>0</v>
      </c>
      <c r="AL1143" s="309"/>
    </row>
    <row r="1144" spans="2:38" ht="15" customHeight="1" thickBot="1">
      <c r="B1144" s="460"/>
      <c r="C1144" s="458"/>
      <c r="D1144" s="310" t="s">
        <v>512</v>
      </c>
      <c r="E1144" s="311">
        <v>1</v>
      </c>
      <c r="F1144" s="304">
        <v>1</v>
      </c>
      <c r="G1144" s="304">
        <v>7</v>
      </c>
      <c r="H1144" s="304">
        <v>8</v>
      </c>
      <c r="I1144" s="304">
        <v>28</v>
      </c>
      <c r="J1144" s="304">
        <v>9</v>
      </c>
      <c r="K1144" s="304">
        <v>6</v>
      </c>
      <c r="L1144" s="304">
        <v>7.0000000000000007E-2</v>
      </c>
      <c r="M1144" s="304">
        <v>1.9</v>
      </c>
      <c r="N1144" s="304">
        <v>1.97</v>
      </c>
      <c r="O1144" s="304"/>
      <c r="P1144" s="304" t="s">
        <v>498</v>
      </c>
      <c r="Q1144" s="304">
        <v>3.2</v>
      </c>
      <c r="R1144" s="304">
        <v>6.8</v>
      </c>
      <c r="S1144" s="305">
        <v>61</v>
      </c>
      <c r="W1144" s="309"/>
      <c r="X1144" s="309"/>
      <c r="AB1144" s="309"/>
      <c r="AC1144" s="309">
        <v>6</v>
      </c>
      <c r="AD1144" s="309">
        <v>1.2999999999999999E-2</v>
      </c>
      <c r="AE1144" s="309">
        <v>3.2000000000000001E-2</v>
      </c>
      <c r="AF1144" s="309">
        <v>2E-3</v>
      </c>
      <c r="AG1144" s="309">
        <v>0.05</v>
      </c>
      <c r="AH1144" s="309" t="s">
        <v>493</v>
      </c>
      <c r="AI1144" s="309">
        <v>2.2000000000000002</v>
      </c>
      <c r="AJ1144" s="309">
        <v>0</v>
      </c>
      <c r="AL1144" s="309"/>
    </row>
    <row r="1145" spans="2:38" ht="15" customHeight="1">
      <c r="B1145" s="460"/>
      <c r="C1145" s="458"/>
      <c r="D1145" s="293" t="s">
        <v>514</v>
      </c>
      <c r="E1145" s="294">
        <v>1</v>
      </c>
      <c r="F1145" s="295">
        <v>1</v>
      </c>
      <c r="G1145" s="295">
        <v>5</v>
      </c>
      <c r="H1145" s="295">
        <v>6</v>
      </c>
      <c r="I1145" s="295">
        <v>34</v>
      </c>
      <c r="J1145" s="295">
        <v>9</v>
      </c>
      <c r="K1145" s="295">
        <v>-1</v>
      </c>
      <c r="L1145" s="295">
        <v>0.15</v>
      </c>
      <c r="M1145" s="295">
        <v>1.89</v>
      </c>
      <c r="N1145" s="295">
        <v>2.04</v>
      </c>
      <c r="O1145" s="295"/>
      <c r="P1145" s="295" t="s">
        <v>498</v>
      </c>
      <c r="Q1145" s="295">
        <v>4.5</v>
      </c>
      <c r="R1145" s="295">
        <v>8.4</v>
      </c>
      <c r="S1145" s="296">
        <v>37</v>
      </c>
      <c r="W1145" s="309"/>
      <c r="X1145" s="309"/>
      <c r="AB1145" s="309"/>
      <c r="AC1145" s="309">
        <v>1</v>
      </c>
      <c r="AD1145" s="309">
        <v>3.0000000000000001E-3</v>
      </c>
      <c r="AE1145" s="309">
        <v>2.5999999999999999E-2</v>
      </c>
      <c r="AF1145" s="309">
        <v>5.0000000000000001E-3</v>
      </c>
      <c r="AG1145" s="309">
        <v>0.06</v>
      </c>
      <c r="AH1145" s="309" t="s">
        <v>513</v>
      </c>
      <c r="AI1145" s="309">
        <v>2</v>
      </c>
      <c r="AJ1145" s="309">
        <v>0</v>
      </c>
      <c r="AL1145" s="309"/>
    </row>
    <row r="1146" spans="2:38" ht="15" customHeight="1">
      <c r="B1146" s="460"/>
      <c r="C1146" s="458"/>
      <c r="D1146" s="297" t="s">
        <v>516</v>
      </c>
      <c r="E1146" s="298">
        <v>1</v>
      </c>
      <c r="F1146" s="299">
        <v>1</v>
      </c>
      <c r="G1146" s="299">
        <v>5</v>
      </c>
      <c r="H1146" s="299">
        <v>6</v>
      </c>
      <c r="I1146" s="299">
        <v>37</v>
      </c>
      <c r="J1146" s="299">
        <v>9</v>
      </c>
      <c r="K1146" s="299">
        <v>3</v>
      </c>
      <c r="L1146" s="299">
        <v>0.04</v>
      </c>
      <c r="M1146" s="299">
        <v>1.87</v>
      </c>
      <c r="N1146" s="299">
        <v>1.91</v>
      </c>
      <c r="O1146" s="299"/>
      <c r="P1146" s="299" t="s">
        <v>493</v>
      </c>
      <c r="Q1146" s="299">
        <v>5.5</v>
      </c>
      <c r="R1146" s="299">
        <v>9.1</v>
      </c>
      <c r="S1146" s="300">
        <v>38</v>
      </c>
      <c r="W1146" s="309"/>
      <c r="X1146" s="309"/>
      <c r="AB1146" s="309"/>
      <c r="AC1146" s="309">
        <v>4</v>
      </c>
      <c r="AD1146" s="309">
        <v>1.2E-2</v>
      </c>
      <c r="AE1146" s="309">
        <v>1.7999999999999999E-2</v>
      </c>
      <c r="AF1146" s="309">
        <v>1.6E-2</v>
      </c>
      <c r="AG1146" s="309">
        <v>7.0000000000000007E-2</v>
      </c>
      <c r="AH1146" s="309" t="s">
        <v>498</v>
      </c>
      <c r="AI1146" s="309">
        <v>0.3</v>
      </c>
      <c r="AJ1146" s="309">
        <v>0</v>
      </c>
      <c r="AL1146" s="309"/>
    </row>
    <row r="1147" spans="2:38" ht="15" customHeight="1">
      <c r="B1147" s="460"/>
      <c r="C1147" s="458"/>
      <c r="D1147" s="297" t="s">
        <v>517</v>
      </c>
      <c r="E1147" s="298">
        <v>1</v>
      </c>
      <c r="F1147" s="299">
        <v>0</v>
      </c>
      <c r="G1147" s="299">
        <v>3</v>
      </c>
      <c r="H1147" s="299">
        <v>3</v>
      </c>
      <c r="I1147" s="299">
        <v>38</v>
      </c>
      <c r="J1147" s="299">
        <v>7</v>
      </c>
      <c r="K1147" s="299">
        <v>-1</v>
      </c>
      <c r="L1147" s="299">
        <v>0.06</v>
      </c>
      <c r="M1147" s="299">
        <v>1.86</v>
      </c>
      <c r="N1147" s="299">
        <v>1.92</v>
      </c>
      <c r="O1147" s="299"/>
      <c r="P1147" s="299" t="s">
        <v>493</v>
      </c>
      <c r="Q1147" s="299">
        <v>7</v>
      </c>
      <c r="R1147" s="299">
        <v>7.6</v>
      </c>
      <c r="S1147" s="300">
        <v>47</v>
      </c>
      <c r="W1147" s="309"/>
      <c r="X1147" s="309"/>
      <c r="AB1147" s="309"/>
      <c r="AC1147" s="309">
        <v>12</v>
      </c>
      <c r="AD1147" s="309">
        <v>8.9999999999999993E-3</v>
      </c>
      <c r="AE1147" s="309">
        <v>5.0000000000000001E-3</v>
      </c>
      <c r="AF1147" s="309">
        <v>3.5000000000000003E-2</v>
      </c>
      <c r="AG1147" s="309">
        <v>0.23</v>
      </c>
      <c r="AH1147" s="309" t="s">
        <v>535</v>
      </c>
      <c r="AI1147" s="309">
        <v>1.3</v>
      </c>
      <c r="AJ1147" s="309">
        <v>0</v>
      </c>
      <c r="AL1147" s="309"/>
    </row>
    <row r="1148" spans="2:38" ht="15" customHeight="1">
      <c r="B1148" s="460"/>
      <c r="C1148" s="458"/>
      <c r="D1148" s="297" t="s">
        <v>519</v>
      </c>
      <c r="E1148" s="298">
        <v>1</v>
      </c>
      <c r="F1148" s="299">
        <v>0</v>
      </c>
      <c r="G1148" s="299">
        <v>3</v>
      </c>
      <c r="H1148" s="299">
        <v>3</v>
      </c>
      <c r="I1148" s="299">
        <v>37</v>
      </c>
      <c r="J1148" s="299">
        <v>6</v>
      </c>
      <c r="K1148" s="299">
        <v>3</v>
      </c>
      <c r="L1148" s="299">
        <v>0.05</v>
      </c>
      <c r="M1148" s="299">
        <v>1.87</v>
      </c>
      <c r="N1148" s="299">
        <v>1.92</v>
      </c>
      <c r="O1148" s="299"/>
      <c r="P1148" s="299" t="s">
        <v>493</v>
      </c>
      <c r="Q1148" s="299">
        <v>7.1</v>
      </c>
      <c r="R1148" s="299">
        <v>8.6999999999999993</v>
      </c>
      <c r="S1148" s="300">
        <v>35</v>
      </c>
      <c r="W1148" s="309"/>
      <c r="X1148" s="309"/>
      <c r="AB1148" s="309"/>
      <c r="AC1148" s="309">
        <v>11</v>
      </c>
      <c r="AD1148" s="309">
        <v>1.4999999999999999E-2</v>
      </c>
      <c r="AE1148" s="309">
        <v>1.4999999999999999E-2</v>
      </c>
      <c r="AF1148" s="309">
        <v>2.1999999999999999E-2</v>
      </c>
      <c r="AG1148" s="309">
        <v>0.17</v>
      </c>
      <c r="AH1148" s="309" t="s">
        <v>506</v>
      </c>
      <c r="AI1148" s="309">
        <v>2.8</v>
      </c>
      <c r="AJ1148" s="309">
        <v>1E-3</v>
      </c>
      <c r="AL1148" s="309"/>
    </row>
    <row r="1149" spans="2:38" ht="15" customHeight="1">
      <c r="B1149" s="460"/>
      <c r="C1149" s="458"/>
      <c r="D1149" s="297" t="s">
        <v>520</v>
      </c>
      <c r="E1149" s="298">
        <v>1</v>
      </c>
      <c r="F1149" s="299">
        <v>0</v>
      </c>
      <c r="G1149" s="299">
        <v>3</v>
      </c>
      <c r="H1149" s="299">
        <v>3</v>
      </c>
      <c r="I1149" s="299">
        <v>39</v>
      </c>
      <c r="J1149" s="299">
        <v>7</v>
      </c>
      <c r="K1149" s="299">
        <v>7</v>
      </c>
      <c r="L1149" s="299">
        <v>0.06</v>
      </c>
      <c r="M1149" s="299">
        <v>1.89</v>
      </c>
      <c r="N1149" s="299">
        <v>1.95</v>
      </c>
      <c r="O1149" s="299"/>
      <c r="P1149" s="299" t="s">
        <v>493</v>
      </c>
      <c r="Q1149" s="299">
        <v>3.7</v>
      </c>
      <c r="R1149" s="299">
        <v>8.6</v>
      </c>
      <c r="S1149" s="300">
        <v>30</v>
      </c>
      <c r="W1149" s="309"/>
      <c r="X1149" s="309"/>
      <c r="AB1149" s="309"/>
      <c r="AC1149" s="309">
        <v>6</v>
      </c>
      <c r="AD1149" s="309">
        <v>8.9999999999999993E-3</v>
      </c>
      <c r="AE1149" s="309">
        <v>2.8000000000000001E-2</v>
      </c>
      <c r="AF1149" s="309">
        <v>8.0000000000000002E-3</v>
      </c>
      <c r="AG1149" s="309">
        <v>7.0000000000000007E-2</v>
      </c>
      <c r="AH1149" s="309" t="s">
        <v>498</v>
      </c>
      <c r="AI1149" s="309">
        <v>3.2</v>
      </c>
      <c r="AJ1149" s="309">
        <v>1E-3</v>
      </c>
      <c r="AL1149" s="309"/>
    </row>
    <row r="1150" spans="2:38" ht="15" customHeight="1">
      <c r="B1150" s="460"/>
      <c r="C1150" s="458"/>
      <c r="D1150" s="297" t="s">
        <v>521</v>
      </c>
      <c r="E1150" s="298">
        <v>1</v>
      </c>
      <c r="F1150" s="299">
        <v>0</v>
      </c>
      <c r="G1150" s="299">
        <v>4</v>
      </c>
      <c r="H1150" s="299">
        <v>4</v>
      </c>
      <c r="I1150" s="299">
        <v>40</v>
      </c>
      <c r="J1150" s="299">
        <v>13</v>
      </c>
      <c r="K1150" s="299">
        <v>8</v>
      </c>
      <c r="L1150" s="299">
        <v>0.08</v>
      </c>
      <c r="M1150" s="299">
        <v>1.89</v>
      </c>
      <c r="N1150" s="299">
        <v>1.97</v>
      </c>
      <c r="O1150" s="299"/>
      <c r="P1150" s="299" t="s">
        <v>493</v>
      </c>
      <c r="Q1150" s="299">
        <v>4.9000000000000004</v>
      </c>
      <c r="R1150" s="299">
        <v>7</v>
      </c>
      <c r="S1150" s="300">
        <v>35</v>
      </c>
      <c r="W1150" s="309"/>
      <c r="X1150" s="309"/>
      <c r="AB1150" s="309"/>
      <c r="AC1150" s="309">
        <v>-1</v>
      </c>
      <c r="AD1150" s="309">
        <v>8.9999999999999993E-3</v>
      </c>
      <c r="AE1150" s="309">
        <v>3.4000000000000002E-2</v>
      </c>
      <c r="AF1150" s="309">
        <v>6.0000000000000001E-3</v>
      </c>
      <c r="AG1150" s="309">
        <v>0.15</v>
      </c>
      <c r="AH1150" s="309" t="s">
        <v>498</v>
      </c>
      <c r="AI1150" s="309">
        <v>4.5</v>
      </c>
      <c r="AJ1150" s="309">
        <v>1E-3</v>
      </c>
      <c r="AL1150" s="309"/>
    </row>
    <row r="1151" spans="2:38" ht="15" customHeight="1">
      <c r="B1151" s="460"/>
      <c r="C1151" s="458"/>
      <c r="D1151" s="297" t="s">
        <v>522</v>
      </c>
      <c r="E1151" s="298">
        <v>1</v>
      </c>
      <c r="F1151" s="299">
        <v>0</v>
      </c>
      <c r="G1151" s="299">
        <v>4</v>
      </c>
      <c r="H1151" s="299">
        <v>4</v>
      </c>
      <c r="I1151" s="299">
        <v>38</v>
      </c>
      <c r="J1151" s="299">
        <v>15</v>
      </c>
      <c r="K1151" s="299">
        <v>8</v>
      </c>
      <c r="L1151" s="299">
        <v>7.0000000000000007E-2</v>
      </c>
      <c r="M1151" s="299">
        <v>1.89</v>
      </c>
      <c r="N1151" s="299">
        <v>1.96</v>
      </c>
      <c r="O1151" s="299"/>
      <c r="P1151" s="299" t="s">
        <v>498</v>
      </c>
      <c r="Q1151" s="299">
        <v>2.2000000000000002</v>
      </c>
      <c r="R1151" s="299">
        <v>5.2</v>
      </c>
      <c r="S1151" s="300">
        <v>37</v>
      </c>
      <c r="W1151" s="309"/>
      <c r="X1151" s="309"/>
      <c r="AB1151" s="309"/>
      <c r="AC1151" s="309">
        <v>3</v>
      </c>
      <c r="AD1151" s="309">
        <v>8.9999999999999993E-3</v>
      </c>
      <c r="AE1151" s="309">
        <v>3.6999999999999998E-2</v>
      </c>
      <c r="AF1151" s="309">
        <v>6.0000000000000001E-3</v>
      </c>
      <c r="AG1151" s="309">
        <v>0.04</v>
      </c>
      <c r="AH1151" s="309" t="s">
        <v>493</v>
      </c>
      <c r="AI1151" s="309">
        <v>5.5</v>
      </c>
      <c r="AJ1151" s="309">
        <v>1E-3</v>
      </c>
      <c r="AL1151" s="309"/>
    </row>
    <row r="1152" spans="2:38" ht="15" customHeight="1">
      <c r="B1152" s="460"/>
      <c r="C1152" s="458"/>
      <c r="D1152" s="297" t="s">
        <v>523</v>
      </c>
      <c r="E1152" s="298">
        <v>1</v>
      </c>
      <c r="F1152" s="299">
        <v>0</v>
      </c>
      <c r="G1152" s="299">
        <v>9</v>
      </c>
      <c r="H1152" s="299">
        <v>9</v>
      </c>
      <c r="I1152" s="299">
        <v>30</v>
      </c>
      <c r="J1152" s="299">
        <v>13</v>
      </c>
      <c r="K1152" s="299">
        <v>6</v>
      </c>
      <c r="L1152" s="299">
        <v>7.0000000000000007E-2</v>
      </c>
      <c r="M1152" s="299">
        <v>1.9</v>
      </c>
      <c r="N1152" s="299">
        <v>1.97</v>
      </c>
      <c r="O1152" s="299"/>
      <c r="P1152" s="299" t="s">
        <v>506</v>
      </c>
      <c r="Q1152" s="299">
        <v>2.2000000000000002</v>
      </c>
      <c r="R1152" s="299">
        <v>3.4</v>
      </c>
      <c r="S1152" s="300">
        <v>42</v>
      </c>
      <c r="W1152" s="309"/>
      <c r="X1152" s="309"/>
      <c r="AB1152" s="309"/>
      <c r="AC1152" s="309">
        <v>-1</v>
      </c>
      <c r="AD1152" s="309">
        <v>7.0000000000000001E-3</v>
      </c>
      <c r="AE1152" s="309">
        <v>3.7999999999999999E-2</v>
      </c>
      <c r="AF1152" s="309">
        <v>3.0000000000000001E-3</v>
      </c>
      <c r="AG1152" s="309">
        <v>0.06</v>
      </c>
      <c r="AH1152" s="309" t="s">
        <v>493</v>
      </c>
      <c r="AI1152" s="309">
        <v>7</v>
      </c>
      <c r="AJ1152" s="309">
        <v>1E-3</v>
      </c>
      <c r="AL1152" s="309"/>
    </row>
    <row r="1153" spans="2:38" ht="15" customHeight="1">
      <c r="B1153" s="460"/>
      <c r="C1153" s="458"/>
      <c r="D1153" s="297" t="s">
        <v>524</v>
      </c>
      <c r="E1153" s="298">
        <v>1</v>
      </c>
      <c r="F1153" s="299">
        <v>0</v>
      </c>
      <c r="G1153" s="299">
        <v>7</v>
      </c>
      <c r="H1153" s="299">
        <v>7</v>
      </c>
      <c r="I1153" s="299">
        <v>32</v>
      </c>
      <c r="J1153" s="299">
        <v>11</v>
      </c>
      <c r="K1153" s="299">
        <v>12</v>
      </c>
      <c r="L1153" s="299">
        <v>0.08</v>
      </c>
      <c r="M1153" s="299">
        <v>1.91</v>
      </c>
      <c r="N1153" s="299">
        <v>1.99</v>
      </c>
      <c r="O1153" s="299"/>
      <c r="P1153" s="299" t="s">
        <v>498</v>
      </c>
      <c r="Q1153" s="299">
        <v>1.3</v>
      </c>
      <c r="R1153" s="299">
        <v>1.8</v>
      </c>
      <c r="S1153" s="300">
        <v>53</v>
      </c>
      <c r="W1153" s="309"/>
      <c r="X1153" s="309"/>
      <c r="AB1153" s="309"/>
      <c r="AC1153" s="309">
        <v>3</v>
      </c>
      <c r="AD1153" s="309">
        <v>6.0000000000000001E-3</v>
      </c>
      <c r="AE1153" s="309">
        <v>3.6999999999999998E-2</v>
      </c>
      <c r="AF1153" s="309">
        <v>3.0000000000000001E-3</v>
      </c>
      <c r="AG1153" s="309">
        <v>0.05</v>
      </c>
      <c r="AH1153" s="309" t="s">
        <v>493</v>
      </c>
      <c r="AI1153" s="309">
        <v>7.1</v>
      </c>
      <c r="AJ1153" s="309">
        <v>1E-3</v>
      </c>
      <c r="AL1153" s="309"/>
    </row>
    <row r="1154" spans="2:38" ht="15" customHeight="1">
      <c r="B1154" s="460"/>
      <c r="C1154" s="458"/>
      <c r="D1154" s="297" t="s">
        <v>525</v>
      </c>
      <c r="E1154" s="298">
        <v>1</v>
      </c>
      <c r="F1154" s="299">
        <v>0</v>
      </c>
      <c r="G1154" s="299">
        <v>14</v>
      </c>
      <c r="H1154" s="299">
        <v>14</v>
      </c>
      <c r="I1154" s="299">
        <v>23</v>
      </c>
      <c r="J1154" s="299">
        <v>18</v>
      </c>
      <c r="K1154" s="299">
        <v>14</v>
      </c>
      <c r="L1154" s="299">
        <v>0.16</v>
      </c>
      <c r="M1154" s="299">
        <v>1.92</v>
      </c>
      <c r="N1154" s="299">
        <v>2.08</v>
      </c>
      <c r="O1154" s="299"/>
      <c r="P1154" s="299" t="s">
        <v>506</v>
      </c>
      <c r="Q1154" s="299">
        <v>1.1000000000000001</v>
      </c>
      <c r="R1154" s="299">
        <v>0.5</v>
      </c>
      <c r="S1154" s="300">
        <v>56</v>
      </c>
      <c r="W1154" s="309"/>
      <c r="X1154" s="309"/>
      <c r="AB1154" s="309"/>
      <c r="AC1154" s="309">
        <v>7</v>
      </c>
      <c r="AD1154" s="309">
        <v>7.0000000000000001E-3</v>
      </c>
      <c r="AE1154" s="309">
        <v>3.9E-2</v>
      </c>
      <c r="AF1154" s="309">
        <v>3.0000000000000001E-3</v>
      </c>
      <c r="AG1154" s="309">
        <v>0.06</v>
      </c>
      <c r="AH1154" s="309" t="s">
        <v>493</v>
      </c>
      <c r="AI1154" s="309">
        <v>3.7</v>
      </c>
      <c r="AJ1154" s="309">
        <v>1E-3</v>
      </c>
      <c r="AL1154" s="309"/>
    </row>
    <row r="1155" spans="2:38" ht="15" customHeight="1">
      <c r="B1155" s="460"/>
      <c r="C1155" s="458"/>
      <c r="D1155" s="297" t="s">
        <v>526</v>
      </c>
      <c r="E1155" s="298">
        <v>1</v>
      </c>
      <c r="F1155" s="299">
        <v>0</v>
      </c>
      <c r="G1155" s="299">
        <v>14</v>
      </c>
      <c r="H1155" s="299">
        <v>14</v>
      </c>
      <c r="I1155" s="299">
        <v>22</v>
      </c>
      <c r="J1155" s="299">
        <v>21</v>
      </c>
      <c r="K1155" s="299">
        <v>16</v>
      </c>
      <c r="L1155" s="299">
        <v>0.14000000000000001</v>
      </c>
      <c r="M1155" s="299">
        <v>1.93</v>
      </c>
      <c r="N1155" s="299">
        <v>2.0699999999999998</v>
      </c>
      <c r="O1155" s="299"/>
      <c r="P1155" s="299" t="s">
        <v>498</v>
      </c>
      <c r="Q1155" s="299">
        <v>1</v>
      </c>
      <c r="R1155" s="299">
        <v>-0.2</v>
      </c>
      <c r="S1155" s="300">
        <v>64</v>
      </c>
      <c r="W1155" s="309"/>
      <c r="X1155" s="309"/>
      <c r="AB1155" s="309"/>
      <c r="AC1155" s="309">
        <v>8</v>
      </c>
      <c r="AD1155" s="309">
        <v>1.2999999999999999E-2</v>
      </c>
      <c r="AE1155" s="309">
        <v>0.04</v>
      </c>
      <c r="AF1155" s="309">
        <v>4.0000000000000001E-3</v>
      </c>
      <c r="AG1155" s="309">
        <v>0.08</v>
      </c>
      <c r="AH1155" s="309" t="s">
        <v>493</v>
      </c>
      <c r="AI1155" s="309">
        <v>4.9000000000000004</v>
      </c>
      <c r="AJ1155" s="309">
        <v>1E-3</v>
      </c>
      <c r="AL1155" s="309"/>
    </row>
    <row r="1156" spans="2:38" ht="15" customHeight="1">
      <c r="B1156" s="460"/>
      <c r="C1156" s="458"/>
      <c r="D1156" s="297" t="s">
        <v>527</v>
      </c>
      <c r="E1156" s="298">
        <v>1</v>
      </c>
      <c r="F1156" s="299">
        <v>0</v>
      </c>
      <c r="G1156" s="299">
        <v>8</v>
      </c>
      <c r="H1156" s="299">
        <v>8</v>
      </c>
      <c r="I1156" s="299">
        <v>22</v>
      </c>
      <c r="J1156" s="299">
        <v>8</v>
      </c>
      <c r="K1156" s="299">
        <v>8</v>
      </c>
      <c r="L1156" s="299">
        <v>0.11</v>
      </c>
      <c r="M1156" s="299">
        <v>1.96</v>
      </c>
      <c r="N1156" s="299">
        <v>2.0699999999999998</v>
      </c>
      <c r="O1156" s="299"/>
      <c r="P1156" s="299" t="s">
        <v>506</v>
      </c>
      <c r="Q1156" s="299">
        <v>1.1000000000000001</v>
      </c>
      <c r="R1156" s="299">
        <v>-0.8</v>
      </c>
      <c r="S1156" s="300">
        <v>65</v>
      </c>
      <c r="W1156" s="309"/>
      <c r="X1156" s="309"/>
      <c r="AB1156" s="309"/>
      <c r="AC1156" s="309">
        <v>8</v>
      </c>
      <c r="AD1156" s="309">
        <v>1.4999999999999999E-2</v>
      </c>
      <c r="AE1156" s="309">
        <v>3.7999999999999999E-2</v>
      </c>
      <c r="AF1156" s="309">
        <v>4.0000000000000001E-3</v>
      </c>
      <c r="AG1156" s="309">
        <v>7.0000000000000007E-2</v>
      </c>
      <c r="AH1156" s="309" t="s">
        <v>498</v>
      </c>
      <c r="AI1156" s="309">
        <v>2.2000000000000002</v>
      </c>
      <c r="AJ1156" s="309">
        <v>1E-3</v>
      </c>
      <c r="AL1156" s="309"/>
    </row>
    <row r="1157" spans="2:38" ht="15" customHeight="1">
      <c r="B1157" s="460"/>
      <c r="C1157" s="458"/>
      <c r="D1157" s="297" t="s">
        <v>528</v>
      </c>
      <c r="E1157" s="298">
        <v>0</v>
      </c>
      <c r="F1157" s="299">
        <v>0</v>
      </c>
      <c r="G1157" s="299">
        <v>7</v>
      </c>
      <c r="H1157" s="299">
        <v>7</v>
      </c>
      <c r="I1157" s="299">
        <v>20</v>
      </c>
      <c r="J1157" s="299">
        <v>10</v>
      </c>
      <c r="K1157" s="299">
        <v>7</v>
      </c>
      <c r="L1157" s="299">
        <v>0.09</v>
      </c>
      <c r="M1157" s="299">
        <v>2</v>
      </c>
      <c r="N1157" s="299">
        <v>2.09</v>
      </c>
      <c r="O1157" s="299"/>
      <c r="P1157" s="299" t="s">
        <v>539</v>
      </c>
      <c r="Q1157" s="299">
        <v>1.3</v>
      </c>
      <c r="R1157" s="299">
        <v>-2.5</v>
      </c>
      <c r="S1157" s="300">
        <v>71</v>
      </c>
      <c r="W1157" s="309"/>
      <c r="X1157" s="309"/>
      <c r="AB1157" s="309"/>
      <c r="AC1157" s="309">
        <v>6</v>
      </c>
      <c r="AD1157" s="309">
        <v>1.2999999999999999E-2</v>
      </c>
      <c r="AE1157" s="309">
        <v>0.03</v>
      </c>
      <c r="AF1157" s="309">
        <v>8.9999999999999993E-3</v>
      </c>
      <c r="AG1157" s="309">
        <v>7.0000000000000007E-2</v>
      </c>
      <c r="AH1157" s="309" t="s">
        <v>506</v>
      </c>
      <c r="AI1157" s="309">
        <v>2.2000000000000002</v>
      </c>
      <c r="AJ1157" s="309">
        <v>1E-3</v>
      </c>
      <c r="AL1157" s="309"/>
    </row>
    <row r="1158" spans="2:38" ht="15" customHeight="1">
      <c r="B1158" s="460"/>
      <c r="C1158" s="459"/>
      <c r="D1158" s="297" t="s">
        <v>529</v>
      </c>
      <c r="E1158" s="298">
        <v>0</v>
      </c>
      <c r="F1158" s="299">
        <v>0</v>
      </c>
      <c r="G1158" s="299">
        <v>6</v>
      </c>
      <c r="H1158" s="299">
        <v>6</v>
      </c>
      <c r="I1158" s="299">
        <v>21</v>
      </c>
      <c r="J1158" s="299">
        <v>9</v>
      </c>
      <c r="K1158" s="299">
        <v>5</v>
      </c>
      <c r="L1158" s="299">
        <v>0.11</v>
      </c>
      <c r="M1158" s="299">
        <v>1.98</v>
      </c>
      <c r="N1158" s="299">
        <v>2.09</v>
      </c>
      <c r="O1158" s="299"/>
      <c r="P1158" s="299" t="s">
        <v>493</v>
      </c>
      <c r="Q1158" s="299">
        <v>0.7</v>
      </c>
      <c r="R1158" s="299">
        <v>-1.4</v>
      </c>
      <c r="S1158" s="300">
        <v>71</v>
      </c>
      <c r="W1158" s="309"/>
      <c r="X1158" s="309"/>
      <c r="AB1158" s="309"/>
      <c r="AC1158" s="309">
        <v>12</v>
      </c>
      <c r="AD1158" s="309">
        <v>1.0999999999999999E-2</v>
      </c>
      <c r="AE1158" s="309">
        <v>3.2000000000000001E-2</v>
      </c>
      <c r="AF1158" s="309">
        <v>7.0000000000000001E-3</v>
      </c>
      <c r="AG1158" s="309">
        <v>0.08</v>
      </c>
      <c r="AH1158" s="309" t="s">
        <v>498</v>
      </c>
      <c r="AI1158" s="309">
        <v>1.3</v>
      </c>
      <c r="AJ1158" s="309">
        <v>1E-3</v>
      </c>
      <c r="AL1158" s="309"/>
    </row>
    <row r="1159" spans="2:38" ht="15" customHeight="1">
      <c r="B1159" s="460"/>
      <c r="C1159" s="457">
        <v>42757</v>
      </c>
      <c r="D1159" s="297" t="s">
        <v>492</v>
      </c>
      <c r="E1159" s="298">
        <v>0</v>
      </c>
      <c r="F1159" s="299">
        <v>0</v>
      </c>
      <c r="G1159" s="299">
        <v>7</v>
      </c>
      <c r="H1159" s="299">
        <v>7</v>
      </c>
      <c r="I1159" s="299">
        <v>18</v>
      </c>
      <c r="J1159" s="299">
        <v>12</v>
      </c>
      <c r="K1159" s="299">
        <v>6</v>
      </c>
      <c r="L1159" s="299">
        <v>0.12</v>
      </c>
      <c r="M1159" s="299">
        <v>1.97</v>
      </c>
      <c r="N1159" s="299">
        <v>2.09</v>
      </c>
      <c r="O1159" s="299"/>
      <c r="P1159" s="299" t="s">
        <v>498</v>
      </c>
      <c r="Q1159" s="299">
        <v>0.4</v>
      </c>
      <c r="R1159" s="299">
        <v>-0.7</v>
      </c>
      <c r="S1159" s="300">
        <v>65</v>
      </c>
      <c r="W1159" s="309"/>
      <c r="AB1159" s="309"/>
      <c r="AC1159" s="309">
        <v>14</v>
      </c>
      <c r="AD1159" s="309">
        <v>1.7999999999999999E-2</v>
      </c>
      <c r="AE1159" s="309">
        <v>2.3E-2</v>
      </c>
      <c r="AF1159" s="309">
        <v>1.4E-2</v>
      </c>
      <c r="AG1159" s="309">
        <v>0.16</v>
      </c>
      <c r="AH1159" s="309" t="s">
        <v>506</v>
      </c>
      <c r="AI1159" s="309">
        <v>1.1000000000000001</v>
      </c>
      <c r="AJ1159" s="309">
        <v>1E-3</v>
      </c>
      <c r="AL1159" s="309"/>
    </row>
    <row r="1160" spans="2:38" ht="15" customHeight="1">
      <c r="B1160" s="460"/>
      <c r="C1160" s="458"/>
      <c r="D1160" s="297" t="s">
        <v>495</v>
      </c>
      <c r="E1160" s="298">
        <v>1</v>
      </c>
      <c r="F1160" s="299">
        <v>0</v>
      </c>
      <c r="G1160" s="299">
        <v>7</v>
      </c>
      <c r="H1160" s="299">
        <v>7</v>
      </c>
      <c r="I1160" s="299">
        <v>15</v>
      </c>
      <c r="J1160" s="299">
        <v>14</v>
      </c>
      <c r="K1160" s="299">
        <v>10</v>
      </c>
      <c r="L1160" s="299">
        <v>0.09</v>
      </c>
      <c r="M1160" s="299">
        <v>1.98</v>
      </c>
      <c r="N1160" s="299">
        <v>2.0699999999999998</v>
      </c>
      <c r="O1160" s="299"/>
      <c r="P1160" s="299" t="s">
        <v>506</v>
      </c>
      <c r="Q1160" s="299">
        <v>0.7</v>
      </c>
      <c r="R1160" s="299">
        <v>-0.8</v>
      </c>
      <c r="S1160" s="300">
        <v>64</v>
      </c>
      <c r="W1160" s="309"/>
      <c r="X1160" s="309"/>
      <c r="AB1160" s="309"/>
      <c r="AC1160" s="309">
        <v>16</v>
      </c>
      <c r="AD1160" s="309">
        <v>2.1000000000000001E-2</v>
      </c>
      <c r="AE1160" s="309">
        <v>2.1999999999999999E-2</v>
      </c>
      <c r="AF1160" s="309">
        <v>1.4E-2</v>
      </c>
      <c r="AG1160" s="309">
        <v>0.14000000000000001</v>
      </c>
      <c r="AH1160" s="309" t="s">
        <v>498</v>
      </c>
      <c r="AI1160" s="309">
        <v>1</v>
      </c>
      <c r="AJ1160" s="309">
        <v>1E-3</v>
      </c>
      <c r="AL1160" s="309"/>
    </row>
    <row r="1161" spans="2:38" ht="15" customHeight="1">
      <c r="B1161" s="460"/>
      <c r="C1161" s="458"/>
      <c r="D1161" s="297" t="s">
        <v>497</v>
      </c>
      <c r="E1161" s="298">
        <v>1</v>
      </c>
      <c r="F1161" s="299">
        <v>0</v>
      </c>
      <c r="G1161" s="299">
        <v>7</v>
      </c>
      <c r="H1161" s="299">
        <v>7</v>
      </c>
      <c r="I1161" s="299">
        <v>13</v>
      </c>
      <c r="J1161" s="299">
        <v>18</v>
      </c>
      <c r="K1161" s="299">
        <v>9</v>
      </c>
      <c r="L1161" s="299">
        <v>0.12</v>
      </c>
      <c r="M1161" s="299">
        <v>2.0299999999999998</v>
      </c>
      <c r="N1161" s="299">
        <v>2.15</v>
      </c>
      <c r="O1161" s="299"/>
      <c r="P1161" s="299" t="s">
        <v>531</v>
      </c>
      <c r="Q1161" s="299">
        <v>1.1000000000000001</v>
      </c>
      <c r="R1161" s="299">
        <v>-0.8</v>
      </c>
      <c r="S1161" s="300">
        <v>60</v>
      </c>
      <c r="W1161" s="309"/>
      <c r="X1161" s="309"/>
      <c r="AB1161" s="309"/>
      <c r="AC1161" s="309">
        <v>8</v>
      </c>
      <c r="AD1161" s="309">
        <v>8.0000000000000002E-3</v>
      </c>
      <c r="AE1161" s="309">
        <v>2.1999999999999999E-2</v>
      </c>
      <c r="AF1161" s="309">
        <v>8.0000000000000002E-3</v>
      </c>
      <c r="AG1161" s="309">
        <v>0.11</v>
      </c>
      <c r="AH1161" s="309" t="s">
        <v>506</v>
      </c>
      <c r="AI1161" s="309">
        <v>1.1000000000000001</v>
      </c>
      <c r="AJ1161" s="309">
        <v>1E-3</v>
      </c>
      <c r="AL1161" s="309"/>
    </row>
    <row r="1162" spans="2:38" ht="15" customHeight="1">
      <c r="B1162" s="460"/>
      <c r="C1162" s="458"/>
      <c r="D1162" s="297" t="s">
        <v>500</v>
      </c>
      <c r="E1162" s="298">
        <v>1</v>
      </c>
      <c r="F1162" s="299">
        <v>0</v>
      </c>
      <c r="G1162" s="299">
        <v>5</v>
      </c>
      <c r="H1162" s="299">
        <v>5</v>
      </c>
      <c r="I1162" s="299">
        <v>16</v>
      </c>
      <c r="J1162" s="299">
        <v>11</v>
      </c>
      <c r="K1162" s="299">
        <v>9</v>
      </c>
      <c r="L1162" s="299">
        <v>0.1</v>
      </c>
      <c r="M1162" s="299">
        <v>2.14</v>
      </c>
      <c r="N1162" s="299">
        <v>2.2400000000000002</v>
      </c>
      <c r="O1162" s="299"/>
      <c r="P1162" s="299" t="s">
        <v>498</v>
      </c>
      <c r="Q1162" s="299">
        <v>1.7</v>
      </c>
      <c r="R1162" s="299">
        <v>-1.9</v>
      </c>
      <c r="S1162" s="300">
        <v>60</v>
      </c>
      <c r="W1162" s="309"/>
      <c r="X1162" s="309"/>
      <c r="AB1162" s="309"/>
      <c r="AC1162" s="309">
        <v>7</v>
      </c>
      <c r="AD1162" s="309">
        <v>0.01</v>
      </c>
      <c r="AE1162" s="309">
        <v>0.02</v>
      </c>
      <c r="AF1162" s="309">
        <v>7.0000000000000001E-3</v>
      </c>
      <c r="AG1162" s="309">
        <v>0.09</v>
      </c>
      <c r="AH1162" s="309" t="s">
        <v>539</v>
      </c>
      <c r="AI1162" s="309">
        <v>1.3</v>
      </c>
      <c r="AJ1162" s="309">
        <v>0</v>
      </c>
      <c r="AL1162" s="309"/>
    </row>
    <row r="1163" spans="2:38" ht="15" customHeight="1">
      <c r="B1163" s="460"/>
      <c r="C1163" s="458"/>
      <c r="D1163" s="297" t="s">
        <v>503</v>
      </c>
      <c r="E1163" s="298">
        <v>0</v>
      </c>
      <c r="F1163" s="299">
        <v>0</v>
      </c>
      <c r="G1163" s="299">
        <v>4</v>
      </c>
      <c r="H1163" s="299">
        <v>4</v>
      </c>
      <c r="I1163" s="299">
        <v>15</v>
      </c>
      <c r="J1163" s="299">
        <v>10</v>
      </c>
      <c r="K1163" s="299">
        <v>6</v>
      </c>
      <c r="L1163" s="299">
        <v>0.06</v>
      </c>
      <c r="M1163" s="299">
        <v>2.1800000000000002</v>
      </c>
      <c r="N1163" s="299">
        <v>2.2400000000000002</v>
      </c>
      <c r="O1163" s="299"/>
      <c r="P1163" s="299" t="s">
        <v>498</v>
      </c>
      <c r="Q1163" s="299">
        <v>1.8</v>
      </c>
      <c r="R1163" s="299">
        <v>-0.5</v>
      </c>
      <c r="S1163" s="300">
        <v>65</v>
      </c>
      <c r="W1163" s="309"/>
      <c r="X1163" s="309"/>
      <c r="AB1163" s="309"/>
      <c r="AC1163" s="309">
        <v>5</v>
      </c>
      <c r="AD1163" s="309">
        <v>8.9999999999999993E-3</v>
      </c>
      <c r="AE1163" s="309">
        <v>2.1000000000000001E-2</v>
      </c>
      <c r="AF1163" s="309">
        <v>6.0000000000000001E-3</v>
      </c>
      <c r="AG1163" s="309">
        <v>0.11</v>
      </c>
      <c r="AH1163" s="309" t="s">
        <v>493</v>
      </c>
      <c r="AI1163" s="309">
        <v>0.7</v>
      </c>
      <c r="AJ1163" s="309">
        <v>0</v>
      </c>
      <c r="AL1163" s="309"/>
    </row>
    <row r="1164" spans="2:38" ht="15" customHeight="1">
      <c r="B1164" s="460"/>
      <c r="C1164" s="458"/>
      <c r="D1164" s="297" t="s">
        <v>505</v>
      </c>
      <c r="E1164" s="298">
        <v>0</v>
      </c>
      <c r="F1164" s="299">
        <v>0</v>
      </c>
      <c r="G1164" s="299">
        <v>3</v>
      </c>
      <c r="H1164" s="299">
        <v>3</v>
      </c>
      <c r="I1164" s="299">
        <v>16</v>
      </c>
      <c r="J1164" s="299">
        <v>11</v>
      </c>
      <c r="K1164" s="299">
        <v>13</v>
      </c>
      <c r="L1164" s="299">
        <v>7.0000000000000007E-2</v>
      </c>
      <c r="M1164" s="299">
        <v>2.15</v>
      </c>
      <c r="N1164" s="299">
        <v>2.2200000000000002</v>
      </c>
      <c r="O1164" s="299"/>
      <c r="P1164" s="299" t="s">
        <v>498</v>
      </c>
      <c r="Q1164" s="299">
        <v>1.7</v>
      </c>
      <c r="R1164" s="299">
        <v>-0.9</v>
      </c>
      <c r="S1164" s="300">
        <v>72</v>
      </c>
      <c r="W1164" s="309"/>
      <c r="X1164" s="309"/>
      <c r="AB1164" s="309"/>
      <c r="AC1164" s="309">
        <v>6</v>
      </c>
      <c r="AD1164" s="309">
        <v>1.2E-2</v>
      </c>
      <c r="AE1164" s="309">
        <v>1.7999999999999999E-2</v>
      </c>
      <c r="AF1164" s="309">
        <v>7.0000000000000001E-3</v>
      </c>
      <c r="AG1164" s="309">
        <v>0.12</v>
      </c>
      <c r="AH1164" s="309" t="s">
        <v>498</v>
      </c>
      <c r="AI1164" s="309">
        <v>0.4</v>
      </c>
      <c r="AJ1164" s="309">
        <v>0</v>
      </c>
      <c r="AL1164" s="309"/>
    </row>
    <row r="1165" spans="2:38" ht="15" customHeight="1">
      <c r="B1165" s="460"/>
      <c r="C1165" s="458"/>
      <c r="D1165" s="297" t="s">
        <v>508</v>
      </c>
      <c r="E1165" s="298">
        <v>0</v>
      </c>
      <c r="F1165" s="299">
        <v>0</v>
      </c>
      <c r="G1165" s="299">
        <v>5</v>
      </c>
      <c r="H1165" s="299">
        <v>5</v>
      </c>
      <c r="I1165" s="299">
        <v>14</v>
      </c>
      <c r="J1165" s="299">
        <v>8</v>
      </c>
      <c r="K1165" s="299">
        <v>9</v>
      </c>
      <c r="L1165" s="299">
        <v>0.06</v>
      </c>
      <c r="M1165" s="299">
        <v>2.0699999999999998</v>
      </c>
      <c r="N1165" s="299">
        <v>2.13</v>
      </c>
      <c r="O1165" s="299"/>
      <c r="P1165" s="299" t="s">
        <v>493</v>
      </c>
      <c r="Q1165" s="299">
        <v>1.3</v>
      </c>
      <c r="R1165" s="299">
        <v>-2.4</v>
      </c>
      <c r="S1165" s="300">
        <v>69</v>
      </c>
      <c r="W1165" s="309"/>
      <c r="X1165" s="309"/>
      <c r="AB1165" s="309"/>
      <c r="AC1165" s="309">
        <v>10</v>
      </c>
      <c r="AD1165" s="309">
        <v>1.4E-2</v>
      </c>
      <c r="AE1165" s="309">
        <v>1.4999999999999999E-2</v>
      </c>
      <c r="AF1165" s="309">
        <v>7.0000000000000001E-3</v>
      </c>
      <c r="AG1165" s="309">
        <v>0.09</v>
      </c>
      <c r="AH1165" s="309" t="s">
        <v>506</v>
      </c>
      <c r="AI1165" s="309">
        <v>0.7</v>
      </c>
      <c r="AJ1165" s="309">
        <v>1E-3</v>
      </c>
      <c r="AL1165" s="309"/>
    </row>
    <row r="1166" spans="2:38" ht="15" customHeight="1">
      <c r="B1166" s="460"/>
      <c r="C1166" s="458"/>
      <c r="D1166" s="297" t="s">
        <v>510</v>
      </c>
      <c r="E1166" s="298">
        <v>0</v>
      </c>
      <c r="F1166" s="299">
        <v>0</v>
      </c>
      <c r="G1166" s="299">
        <v>7</v>
      </c>
      <c r="H1166" s="299">
        <v>7</v>
      </c>
      <c r="I1166" s="299">
        <v>10</v>
      </c>
      <c r="J1166" s="299">
        <v>13</v>
      </c>
      <c r="K1166" s="299">
        <v>9</v>
      </c>
      <c r="L1166" s="299">
        <v>0.15</v>
      </c>
      <c r="M1166" s="299">
        <v>2.06</v>
      </c>
      <c r="N1166" s="299">
        <v>2.21</v>
      </c>
      <c r="O1166" s="299"/>
      <c r="P1166" s="299" t="s">
        <v>515</v>
      </c>
      <c r="Q1166" s="299">
        <v>0.3</v>
      </c>
      <c r="R1166" s="299">
        <v>-0.6</v>
      </c>
      <c r="S1166" s="300">
        <v>69</v>
      </c>
      <c r="W1166" s="309"/>
      <c r="X1166" s="309"/>
      <c r="AB1166" s="309"/>
      <c r="AC1166" s="309">
        <v>9</v>
      </c>
      <c r="AD1166" s="309">
        <v>1.7999999999999999E-2</v>
      </c>
      <c r="AE1166" s="309">
        <v>1.2999999999999999E-2</v>
      </c>
      <c r="AF1166" s="309">
        <v>7.0000000000000001E-3</v>
      </c>
      <c r="AG1166" s="309">
        <v>0.12</v>
      </c>
      <c r="AH1166" s="309" t="s">
        <v>531</v>
      </c>
      <c r="AI1166" s="309">
        <v>1.1000000000000001</v>
      </c>
      <c r="AJ1166" s="309">
        <v>1E-3</v>
      </c>
      <c r="AL1166" s="309"/>
    </row>
    <row r="1167" spans="2:38" ht="15" customHeight="1">
      <c r="B1167" s="460"/>
      <c r="C1167" s="458"/>
      <c r="D1167" s="297" t="s">
        <v>511</v>
      </c>
      <c r="E1167" s="298">
        <v>1</v>
      </c>
      <c r="F1167" s="299">
        <v>1</v>
      </c>
      <c r="G1167" s="299">
        <v>7</v>
      </c>
      <c r="H1167" s="299">
        <v>8</v>
      </c>
      <c r="I1167" s="299">
        <v>15</v>
      </c>
      <c r="J1167" s="299">
        <v>16</v>
      </c>
      <c r="K1167" s="299">
        <v>15</v>
      </c>
      <c r="L1167" s="299">
        <v>0.11</v>
      </c>
      <c r="M1167" s="299">
        <v>2.0099999999999998</v>
      </c>
      <c r="N1167" s="299">
        <v>2.12</v>
      </c>
      <c r="O1167" s="299"/>
      <c r="P1167" s="299" t="s">
        <v>536</v>
      </c>
      <c r="Q1167" s="299">
        <v>0.2</v>
      </c>
      <c r="R1167" s="299">
        <v>2.2000000000000002</v>
      </c>
      <c r="S1167" s="300">
        <v>55</v>
      </c>
      <c r="W1167" s="309"/>
      <c r="X1167" s="309"/>
      <c r="AB1167" s="309"/>
      <c r="AC1167" s="309">
        <v>9</v>
      </c>
      <c r="AD1167" s="309">
        <v>1.0999999999999999E-2</v>
      </c>
      <c r="AE1167" s="309">
        <v>1.6E-2</v>
      </c>
      <c r="AF1167" s="309">
        <v>5.0000000000000001E-3</v>
      </c>
      <c r="AG1167" s="309">
        <v>0.1</v>
      </c>
      <c r="AH1167" s="309" t="s">
        <v>498</v>
      </c>
      <c r="AI1167" s="309">
        <v>1.7</v>
      </c>
      <c r="AJ1167" s="309">
        <v>1E-3</v>
      </c>
      <c r="AL1167" s="309"/>
    </row>
    <row r="1168" spans="2:38" ht="15" customHeight="1" thickBot="1">
      <c r="B1168" s="460"/>
      <c r="C1168" s="458"/>
      <c r="D1168" s="310" t="s">
        <v>512</v>
      </c>
      <c r="E1168" s="311">
        <v>1</v>
      </c>
      <c r="F1168" s="304">
        <v>1</v>
      </c>
      <c r="G1168" s="304">
        <v>6</v>
      </c>
      <c r="H1168" s="304">
        <v>7</v>
      </c>
      <c r="I1168" s="304">
        <v>25</v>
      </c>
      <c r="J1168" s="304">
        <v>24</v>
      </c>
      <c r="K1168" s="304">
        <v>15</v>
      </c>
      <c r="L1168" s="304">
        <v>0.01</v>
      </c>
      <c r="M1168" s="304">
        <v>1.96</v>
      </c>
      <c r="N1168" s="304">
        <v>1.97</v>
      </c>
      <c r="O1168" s="304"/>
      <c r="P1168" s="304" t="s">
        <v>533</v>
      </c>
      <c r="Q1168" s="304">
        <v>1.1000000000000001</v>
      </c>
      <c r="R1168" s="304">
        <v>5.2</v>
      </c>
      <c r="S1168" s="305">
        <v>47</v>
      </c>
      <c r="W1168" s="309"/>
      <c r="X1168" s="309"/>
      <c r="AB1168" s="309"/>
      <c r="AC1168" s="309">
        <v>6</v>
      </c>
      <c r="AD1168" s="309">
        <v>0.01</v>
      </c>
      <c r="AE1168" s="309">
        <v>1.4999999999999999E-2</v>
      </c>
      <c r="AF1168" s="309">
        <v>4.0000000000000001E-3</v>
      </c>
      <c r="AG1168" s="309">
        <v>0.06</v>
      </c>
      <c r="AH1168" s="309" t="s">
        <v>498</v>
      </c>
      <c r="AI1168" s="309">
        <v>1.8</v>
      </c>
      <c r="AJ1168" s="309">
        <v>0</v>
      </c>
      <c r="AL1168" s="309"/>
    </row>
    <row r="1169" spans="2:38" ht="15" customHeight="1">
      <c r="B1169" s="460"/>
      <c r="C1169" s="458"/>
      <c r="D1169" s="293" t="s">
        <v>514</v>
      </c>
      <c r="E1169" s="294">
        <v>1</v>
      </c>
      <c r="F1169" s="295">
        <v>1</v>
      </c>
      <c r="G1169" s="295">
        <v>7</v>
      </c>
      <c r="H1169" s="295">
        <v>8</v>
      </c>
      <c r="I1169" s="295">
        <v>32</v>
      </c>
      <c r="J1169" s="295">
        <v>27</v>
      </c>
      <c r="K1169" s="295">
        <v>21</v>
      </c>
      <c r="L1169" s="295">
        <v>0.11</v>
      </c>
      <c r="M1169" s="295">
        <v>1.92</v>
      </c>
      <c r="N1169" s="295">
        <v>2.0299999999999998</v>
      </c>
      <c r="O1169" s="295"/>
      <c r="P1169" s="295" t="s">
        <v>533</v>
      </c>
      <c r="Q1169" s="295">
        <v>4.0999999999999996</v>
      </c>
      <c r="R1169" s="295">
        <v>5.9</v>
      </c>
      <c r="S1169" s="296">
        <v>44</v>
      </c>
      <c r="W1169" s="309"/>
      <c r="X1169" s="309"/>
      <c r="AB1169" s="309"/>
      <c r="AC1169" s="309">
        <v>13</v>
      </c>
      <c r="AD1169" s="309">
        <v>1.0999999999999999E-2</v>
      </c>
      <c r="AE1169" s="309">
        <v>1.6E-2</v>
      </c>
      <c r="AF1169" s="309">
        <v>3.0000000000000001E-3</v>
      </c>
      <c r="AG1169" s="309">
        <v>7.0000000000000007E-2</v>
      </c>
      <c r="AH1169" s="309" t="s">
        <v>498</v>
      </c>
      <c r="AI1169" s="309">
        <v>1.7</v>
      </c>
      <c r="AJ1169" s="309">
        <v>0</v>
      </c>
      <c r="AL1169" s="309"/>
    </row>
    <row r="1170" spans="2:38" ht="15" customHeight="1">
      <c r="B1170" s="460"/>
      <c r="C1170" s="458"/>
      <c r="D1170" s="297" t="s">
        <v>516</v>
      </c>
      <c r="E1170" s="298">
        <v>2</v>
      </c>
      <c r="F1170" s="299">
        <v>1</v>
      </c>
      <c r="G1170" s="299">
        <v>10</v>
      </c>
      <c r="H1170" s="299">
        <v>11</v>
      </c>
      <c r="I1170" s="299">
        <v>34</v>
      </c>
      <c r="J1170" s="299">
        <v>23</v>
      </c>
      <c r="K1170" s="299">
        <v>23</v>
      </c>
      <c r="L1170" s="299">
        <v>0.12</v>
      </c>
      <c r="M1170" s="299">
        <v>1.93</v>
      </c>
      <c r="N1170" s="299">
        <v>2.0499999999999998</v>
      </c>
      <c r="O1170" s="299"/>
      <c r="P1170" s="299" t="s">
        <v>515</v>
      </c>
      <c r="Q1170" s="299">
        <v>4.0999999999999996</v>
      </c>
      <c r="R1170" s="299">
        <v>7.8</v>
      </c>
      <c r="S1170" s="300">
        <v>36</v>
      </c>
      <c r="W1170" s="309"/>
      <c r="X1170" s="309"/>
      <c r="AB1170" s="309"/>
      <c r="AC1170" s="309">
        <v>9</v>
      </c>
      <c r="AD1170" s="309">
        <v>8.0000000000000002E-3</v>
      </c>
      <c r="AE1170" s="309">
        <v>1.4E-2</v>
      </c>
      <c r="AF1170" s="309">
        <v>5.0000000000000001E-3</v>
      </c>
      <c r="AG1170" s="309">
        <v>0.06</v>
      </c>
      <c r="AH1170" s="309" t="s">
        <v>493</v>
      </c>
      <c r="AI1170" s="309">
        <v>1.3</v>
      </c>
      <c r="AJ1170" s="309">
        <v>0</v>
      </c>
      <c r="AL1170" s="309"/>
    </row>
    <row r="1171" spans="2:38" ht="15" customHeight="1">
      <c r="B1171" s="460"/>
      <c r="C1171" s="458"/>
      <c r="D1171" s="297" t="s">
        <v>517</v>
      </c>
      <c r="E1171" s="298">
        <v>2</v>
      </c>
      <c r="F1171" s="299">
        <v>1</v>
      </c>
      <c r="G1171" s="299">
        <v>6</v>
      </c>
      <c r="H1171" s="299">
        <v>7</v>
      </c>
      <c r="I1171" s="299">
        <v>41</v>
      </c>
      <c r="J1171" s="299">
        <v>21</v>
      </c>
      <c r="K1171" s="299">
        <v>18</v>
      </c>
      <c r="L1171" s="299">
        <v>0.1</v>
      </c>
      <c r="M1171" s="299">
        <v>1.92</v>
      </c>
      <c r="N1171" s="299">
        <v>2.02</v>
      </c>
      <c r="O1171" s="299"/>
      <c r="P1171" s="299" t="s">
        <v>515</v>
      </c>
      <c r="Q1171" s="299">
        <v>4.5</v>
      </c>
      <c r="R1171" s="299">
        <v>9.8000000000000007</v>
      </c>
      <c r="S1171" s="300">
        <v>31</v>
      </c>
      <c r="W1171" s="309"/>
      <c r="X1171" s="309"/>
      <c r="AB1171" s="309"/>
      <c r="AC1171" s="309">
        <v>9</v>
      </c>
      <c r="AD1171" s="309">
        <v>1.2999999999999999E-2</v>
      </c>
      <c r="AE1171" s="309">
        <v>0.01</v>
      </c>
      <c r="AF1171" s="309">
        <v>7.0000000000000001E-3</v>
      </c>
      <c r="AG1171" s="309">
        <v>0.15</v>
      </c>
      <c r="AH1171" s="309" t="s">
        <v>515</v>
      </c>
      <c r="AI1171" s="309">
        <v>0.3</v>
      </c>
      <c r="AJ1171" s="309">
        <v>0</v>
      </c>
      <c r="AL1171" s="309"/>
    </row>
    <row r="1172" spans="2:38" ht="15" customHeight="1">
      <c r="B1172" s="460"/>
      <c r="C1172" s="458"/>
      <c r="D1172" s="297" t="s">
        <v>519</v>
      </c>
      <c r="E1172" s="298">
        <v>1</v>
      </c>
      <c r="F1172" s="299">
        <v>0</v>
      </c>
      <c r="G1172" s="299">
        <v>3</v>
      </c>
      <c r="H1172" s="299">
        <v>3</v>
      </c>
      <c r="I1172" s="299">
        <v>44</v>
      </c>
      <c r="J1172" s="299">
        <v>14</v>
      </c>
      <c r="K1172" s="299">
        <v>5</v>
      </c>
      <c r="L1172" s="299">
        <v>7.0000000000000007E-2</v>
      </c>
      <c r="M1172" s="299">
        <v>1.89</v>
      </c>
      <c r="N1172" s="299">
        <v>1.96</v>
      </c>
      <c r="O1172" s="299"/>
      <c r="P1172" s="299" t="s">
        <v>515</v>
      </c>
      <c r="Q1172" s="299">
        <v>4.0999999999999996</v>
      </c>
      <c r="R1172" s="299">
        <v>10.5</v>
      </c>
      <c r="S1172" s="300">
        <v>26</v>
      </c>
      <c r="W1172" s="309"/>
      <c r="X1172" s="309"/>
      <c r="AB1172" s="309"/>
      <c r="AC1172" s="309">
        <v>15</v>
      </c>
      <c r="AD1172" s="309">
        <v>1.6E-2</v>
      </c>
      <c r="AE1172" s="309">
        <v>1.4999999999999999E-2</v>
      </c>
      <c r="AF1172" s="309">
        <v>8.0000000000000002E-3</v>
      </c>
      <c r="AG1172" s="309">
        <v>0.11</v>
      </c>
      <c r="AH1172" s="309" t="s">
        <v>536</v>
      </c>
      <c r="AI1172" s="309">
        <v>0.2</v>
      </c>
      <c r="AJ1172" s="309">
        <v>1E-3</v>
      </c>
      <c r="AL1172" s="309"/>
    </row>
    <row r="1173" spans="2:38" ht="15" customHeight="1">
      <c r="B1173" s="460"/>
      <c r="C1173" s="458"/>
      <c r="D1173" s="297" t="s">
        <v>520</v>
      </c>
      <c r="E1173" s="298">
        <v>1</v>
      </c>
      <c r="F1173" s="299">
        <v>0</v>
      </c>
      <c r="G1173" s="299">
        <v>3</v>
      </c>
      <c r="H1173" s="299">
        <v>3</v>
      </c>
      <c r="I1173" s="299">
        <v>45</v>
      </c>
      <c r="J1173" s="299">
        <v>19</v>
      </c>
      <c r="K1173" s="299">
        <v>8</v>
      </c>
      <c r="L1173" s="299">
        <v>0.04</v>
      </c>
      <c r="M1173" s="299">
        <v>1.88</v>
      </c>
      <c r="N1173" s="299">
        <v>1.92</v>
      </c>
      <c r="O1173" s="299"/>
      <c r="P1173" s="299" t="s">
        <v>533</v>
      </c>
      <c r="Q1173" s="299">
        <v>3.2</v>
      </c>
      <c r="R1173" s="299">
        <v>10.7</v>
      </c>
      <c r="S1173" s="300">
        <v>24</v>
      </c>
      <c r="W1173" s="309"/>
      <c r="X1173" s="309"/>
      <c r="AB1173" s="309"/>
      <c r="AC1173" s="309">
        <v>15</v>
      </c>
      <c r="AD1173" s="309">
        <v>2.4E-2</v>
      </c>
      <c r="AE1173" s="309">
        <v>2.5000000000000001E-2</v>
      </c>
      <c r="AF1173" s="309">
        <v>7.0000000000000001E-3</v>
      </c>
      <c r="AG1173" s="309">
        <v>0.01</v>
      </c>
      <c r="AH1173" s="309" t="s">
        <v>533</v>
      </c>
      <c r="AI1173" s="309">
        <v>1.1000000000000001</v>
      </c>
      <c r="AJ1173" s="309">
        <v>1E-3</v>
      </c>
      <c r="AL1173" s="309"/>
    </row>
    <row r="1174" spans="2:38" ht="15" customHeight="1">
      <c r="B1174" s="460"/>
      <c r="C1174" s="458"/>
      <c r="D1174" s="297" t="s">
        <v>521</v>
      </c>
      <c r="E1174" s="298">
        <v>1</v>
      </c>
      <c r="F1174" s="299">
        <v>0</v>
      </c>
      <c r="G1174" s="299">
        <v>3</v>
      </c>
      <c r="H1174" s="299">
        <v>3</v>
      </c>
      <c r="I1174" s="299">
        <v>45</v>
      </c>
      <c r="J1174" s="299">
        <v>13</v>
      </c>
      <c r="K1174" s="299">
        <v>7</v>
      </c>
      <c r="L1174" s="299">
        <v>0.08</v>
      </c>
      <c r="M1174" s="299">
        <v>1.88</v>
      </c>
      <c r="N1174" s="299">
        <v>1.96</v>
      </c>
      <c r="O1174" s="299"/>
      <c r="P1174" s="299" t="s">
        <v>533</v>
      </c>
      <c r="Q1174" s="299">
        <v>4</v>
      </c>
      <c r="R1174" s="299">
        <v>10.1</v>
      </c>
      <c r="S1174" s="300">
        <v>21</v>
      </c>
      <c r="W1174" s="309"/>
      <c r="X1174" s="309"/>
      <c r="AB1174" s="309"/>
      <c r="AC1174" s="309">
        <v>21</v>
      </c>
      <c r="AD1174" s="309">
        <v>2.7E-2</v>
      </c>
      <c r="AE1174" s="309">
        <v>3.2000000000000001E-2</v>
      </c>
      <c r="AF1174" s="309">
        <v>8.0000000000000002E-3</v>
      </c>
      <c r="AG1174" s="309">
        <v>0.11</v>
      </c>
      <c r="AH1174" s="309" t="s">
        <v>533</v>
      </c>
      <c r="AI1174" s="309">
        <v>4.0999999999999996</v>
      </c>
      <c r="AJ1174" s="309">
        <v>1E-3</v>
      </c>
      <c r="AL1174" s="309"/>
    </row>
    <row r="1175" spans="2:38" ht="15" customHeight="1">
      <c r="B1175" s="460"/>
      <c r="C1175" s="458"/>
      <c r="D1175" s="297" t="s">
        <v>522</v>
      </c>
      <c r="E1175" s="298">
        <v>1</v>
      </c>
      <c r="F1175" s="299">
        <v>0</v>
      </c>
      <c r="G1175" s="299">
        <v>4</v>
      </c>
      <c r="H1175" s="299">
        <v>4</v>
      </c>
      <c r="I1175" s="299">
        <v>42</v>
      </c>
      <c r="J1175" s="299">
        <v>14</v>
      </c>
      <c r="K1175" s="299">
        <v>10</v>
      </c>
      <c r="L1175" s="299">
        <v>7.0000000000000007E-2</v>
      </c>
      <c r="M1175" s="299">
        <v>1.89</v>
      </c>
      <c r="N1175" s="299">
        <v>1.96</v>
      </c>
      <c r="O1175" s="299"/>
      <c r="P1175" s="299" t="s">
        <v>515</v>
      </c>
      <c r="Q1175" s="299">
        <v>2.6</v>
      </c>
      <c r="R1175" s="299">
        <v>8.4</v>
      </c>
      <c r="S1175" s="300">
        <v>23</v>
      </c>
      <c r="W1175" s="309"/>
      <c r="X1175" s="309"/>
      <c r="AB1175" s="309"/>
      <c r="AC1175" s="309">
        <v>23</v>
      </c>
      <c r="AD1175" s="309">
        <v>2.3E-2</v>
      </c>
      <c r="AE1175" s="309">
        <v>3.4000000000000002E-2</v>
      </c>
      <c r="AF1175" s="309">
        <v>1.0999999999999999E-2</v>
      </c>
      <c r="AG1175" s="309">
        <v>0.12</v>
      </c>
      <c r="AH1175" s="309" t="s">
        <v>515</v>
      </c>
      <c r="AI1175" s="309">
        <v>4.0999999999999996</v>
      </c>
      <c r="AJ1175" s="309">
        <v>2E-3</v>
      </c>
      <c r="AL1175" s="309"/>
    </row>
    <row r="1176" spans="2:38" ht="15" customHeight="1">
      <c r="B1176" s="460"/>
      <c r="C1176" s="458"/>
      <c r="D1176" s="297" t="s">
        <v>523</v>
      </c>
      <c r="E1176" s="298">
        <v>1</v>
      </c>
      <c r="F1176" s="299">
        <v>0</v>
      </c>
      <c r="G1176" s="299">
        <v>7</v>
      </c>
      <c r="H1176" s="299">
        <v>7</v>
      </c>
      <c r="I1176" s="299">
        <v>37</v>
      </c>
      <c r="J1176" s="299">
        <v>11</v>
      </c>
      <c r="K1176" s="299">
        <v>11</v>
      </c>
      <c r="L1176" s="299">
        <v>0.1</v>
      </c>
      <c r="M1176" s="299">
        <v>1.88</v>
      </c>
      <c r="N1176" s="299">
        <v>1.98</v>
      </c>
      <c r="O1176" s="299"/>
      <c r="P1176" s="299" t="s">
        <v>533</v>
      </c>
      <c r="Q1176" s="299">
        <v>1.6</v>
      </c>
      <c r="R1176" s="299">
        <v>6.6</v>
      </c>
      <c r="S1176" s="300">
        <v>28</v>
      </c>
      <c r="W1176" s="309"/>
      <c r="X1176" s="309"/>
      <c r="AB1176" s="309"/>
      <c r="AC1176" s="309">
        <v>18</v>
      </c>
      <c r="AD1176" s="309">
        <v>2.1000000000000001E-2</v>
      </c>
      <c r="AE1176" s="309">
        <v>4.1000000000000002E-2</v>
      </c>
      <c r="AF1176" s="309">
        <v>7.0000000000000001E-3</v>
      </c>
      <c r="AG1176" s="309">
        <v>0.1</v>
      </c>
      <c r="AH1176" s="309" t="s">
        <v>515</v>
      </c>
      <c r="AI1176" s="309">
        <v>4.5</v>
      </c>
      <c r="AJ1176" s="309">
        <v>2E-3</v>
      </c>
      <c r="AL1176" s="309"/>
    </row>
    <row r="1177" spans="2:38" ht="15" customHeight="1">
      <c r="B1177" s="460"/>
      <c r="C1177" s="458"/>
      <c r="D1177" s="297" t="s">
        <v>524</v>
      </c>
      <c r="E1177" s="298">
        <v>1</v>
      </c>
      <c r="F1177" s="299">
        <v>0</v>
      </c>
      <c r="G1177" s="299">
        <v>10</v>
      </c>
      <c r="H1177" s="299">
        <v>10</v>
      </c>
      <c r="I1177" s="299">
        <v>32</v>
      </c>
      <c r="J1177" s="299">
        <v>14</v>
      </c>
      <c r="K1177" s="299">
        <v>17</v>
      </c>
      <c r="L1177" s="299">
        <v>0.08</v>
      </c>
      <c r="M1177" s="299">
        <v>1.91</v>
      </c>
      <c r="N1177" s="299">
        <v>1.99</v>
      </c>
      <c r="O1177" s="299"/>
      <c r="P1177" s="299" t="s">
        <v>515</v>
      </c>
      <c r="Q1177" s="299">
        <v>1.6</v>
      </c>
      <c r="R1177" s="299">
        <v>3.2</v>
      </c>
      <c r="S1177" s="300">
        <v>47</v>
      </c>
      <c r="W1177" s="309"/>
      <c r="X1177" s="309"/>
      <c r="AB1177" s="309"/>
      <c r="AC1177" s="309">
        <v>5</v>
      </c>
      <c r="AD1177" s="309">
        <v>1.4E-2</v>
      </c>
      <c r="AE1177" s="309">
        <v>4.3999999999999997E-2</v>
      </c>
      <c r="AF1177" s="309">
        <v>3.0000000000000001E-3</v>
      </c>
      <c r="AG1177" s="309">
        <v>7.0000000000000007E-2</v>
      </c>
      <c r="AH1177" s="309" t="s">
        <v>515</v>
      </c>
      <c r="AI1177" s="309">
        <v>4.0999999999999996</v>
      </c>
      <c r="AJ1177" s="309">
        <v>1E-3</v>
      </c>
      <c r="AL1177" s="309"/>
    </row>
    <row r="1178" spans="2:38" ht="15" customHeight="1">
      <c r="B1178" s="460"/>
      <c r="C1178" s="458"/>
      <c r="D1178" s="297" t="s">
        <v>525</v>
      </c>
      <c r="E1178" s="298">
        <v>1</v>
      </c>
      <c r="F1178" s="299">
        <v>0</v>
      </c>
      <c r="G1178" s="299">
        <v>10</v>
      </c>
      <c r="H1178" s="299">
        <v>10</v>
      </c>
      <c r="I1178" s="299">
        <v>29</v>
      </c>
      <c r="J1178" s="299">
        <v>16</v>
      </c>
      <c r="K1178" s="299">
        <v>16</v>
      </c>
      <c r="L1178" s="299">
        <v>0.13</v>
      </c>
      <c r="M1178" s="299">
        <v>1.93</v>
      </c>
      <c r="N1178" s="299">
        <v>2.06</v>
      </c>
      <c r="O1178" s="299"/>
      <c r="P1178" s="299" t="s">
        <v>539</v>
      </c>
      <c r="Q1178" s="299">
        <v>2.6</v>
      </c>
      <c r="R1178" s="299">
        <v>3.8</v>
      </c>
      <c r="S1178" s="300">
        <v>49</v>
      </c>
      <c r="W1178" s="309"/>
      <c r="X1178" s="309"/>
      <c r="AB1178" s="309"/>
      <c r="AC1178" s="309">
        <v>8</v>
      </c>
      <c r="AD1178" s="309">
        <v>1.9E-2</v>
      </c>
      <c r="AE1178" s="309">
        <v>4.4999999999999998E-2</v>
      </c>
      <c r="AF1178" s="309">
        <v>3.0000000000000001E-3</v>
      </c>
      <c r="AG1178" s="309">
        <v>0.04</v>
      </c>
      <c r="AH1178" s="309" t="s">
        <v>533</v>
      </c>
      <c r="AI1178" s="309">
        <v>3.2</v>
      </c>
      <c r="AJ1178" s="309">
        <v>1E-3</v>
      </c>
      <c r="AL1178" s="309"/>
    </row>
    <row r="1179" spans="2:38" ht="15" customHeight="1">
      <c r="B1179" s="460"/>
      <c r="C1179" s="458"/>
      <c r="D1179" s="297" t="s">
        <v>526</v>
      </c>
      <c r="E1179" s="298">
        <v>1</v>
      </c>
      <c r="F1179" s="299">
        <v>0</v>
      </c>
      <c r="G1179" s="299">
        <v>9</v>
      </c>
      <c r="H1179" s="299">
        <v>9</v>
      </c>
      <c r="I1179" s="299">
        <v>30</v>
      </c>
      <c r="J1179" s="299">
        <v>21</v>
      </c>
      <c r="K1179" s="299">
        <v>20</v>
      </c>
      <c r="L1179" s="299">
        <v>0.11</v>
      </c>
      <c r="M1179" s="299">
        <v>1.94</v>
      </c>
      <c r="N1179" s="299">
        <v>2.0499999999999998</v>
      </c>
      <c r="O1179" s="299"/>
      <c r="P1179" s="299" t="s">
        <v>506</v>
      </c>
      <c r="Q1179" s="299">
        <v>0.8</v>
      </c>
      <c r="R1179" s="299">
        <v>-0.2</v>
      </c>
      <c r="S1179" s="300">
        <v>57</v>
      </c>
      <c r="W1179" s="309"/>
      <c r="X1179" s="309"/>
      <c r="AB1179" s="309"/>
      <c r="AC1179" s="309">
        <v>7</v>
      </c>
      <c r="AD1179" s="309">
        <v>1.2999999999999999E-2</v>
      </c>
      <c r="AE1179" s="309">
        <v>4.4999999999999998E-2</v>
      </c>
      <c r="AF1179" s="309">
        <v>3.0000000000000001E-3</v>
      </c>
      <c r="AG1179" s="309">
        <v>0.08</v>
      </c>
      <c r="AH1179" s="309" t="s">
        <v>533</v>
      </c>
      <c r="AI1179" s="309">
        <v>4</v>
      </c>
      <c r="AJ1179" s="309">
        <v>1E-3</v>
      </c>
      <c r="AL1179" s="309"/>
    </row>
    <row r="1180" spans="2:38" ht="15" customHeight="1">
      <c r="B1180" s="460"/>
      <c r="C1180" s="458"/>
      <c r="D1180" s="297" t="s">
        <v>527</v>
      </c>
      <c r="E1180" s="298">
        <v>1</v>
      </c>
      <c r="F1180" s="299">
        <v>0</v>
      </c>
      <c r="G1180" s="299">
        <v>14</v>
      </c>
      <c r="H1180" s="299">
        <v>14</v>
      </c>
      <c r="I1180" s="299">
        <v>21</v>
      </c>
      <c r="J1180" s="299">
        <v>23</v>
      </c>
      <c r="K1180" s="299">
        <v>22</v>
      </c>
      <c r="L1180" s="299">
        <v>0.15</v>
      </c>
      <c r="M1180" s="299">
        <v>1.97</v>
      </c>
      <c r="N1180" s="299">
        <v>2.12</v>
      </c>
      <c r="O1180" s="299"/>
      <c r="P1180" s="299" t="s">
        <v>493</v>
      </c>
      <c r="Q1180" s="299">
        <v>1.4</v>
      </c>
      <c r="R1180" s="299">
        <v>-0.8</v>
      </c>
      <c r="S1180" s="300">
        <v>63</v>
      </c>
      <c r="W1180" s="309"/>
      <c r="X1180" s="309"/>
      <c r="AB1180" s="309"/>
      <c r="AC1180" s="309">
        <v>10</v>
      </c>
      <c r="AD1180" s="309">
        <v>1.4E-2</v>
      </c>
      <c r="AE1180" s="309">
        <v>4.2000000000000003E-2</v>
      </c>
      <c r="AF1180" s="309">
        <v>4.0000000000000001E-3</v>
      </c>
      <c r="AG1180" s="309">
        <v>7.0000000000000007E-2</v>
      </c>
      <c r="AH1180" s="309" t="s">
        <v>515</v>
      </c>
      <c r="AI1180" s="309">
        <v>2.6</v>
      </c>
      <c r="AJ1180" s="309">
        <v>1E-3</v>
      </c>
      <c r="AL1180" s="309"/>
    </row>
    <row r="1181" spans="2:38" ht="15" customHeight="1">
      <c r="B1181" s="460"/>
      <c r="C1181" s="458"/>
      <c r="D1181" s="297" t="s">
        <v>528</v>
      </c>
      <c r="E1181" s="298">
        <v>1</v>
      </c>
      <c r="F1181" s="299">
        <v>0</v>
      </c>
      <c r="G1181" s="299">
        <v>16</v>
      </c>
      <c r="H1181" s="299">
        <v>16</v>
      </c>
      <c r="I1181" s="299">
        <v>19</v>
      </c>
      <c r="J1181" s="299">
        <v>22</v>
      </c>
      <c r="K1181" s="299">
        <v>19</v>
      </c>
      <c r="L1181" s="299">
        <v>0.17</v>
      </c>
      <c r="M1181" s="299">
        <v>1.96</v>
      </c>
      <c r="N1181" s="299">
        <v>2.13</v>
      </c>
      <c r="O1181" s="299"/>
      <c r="P1181" s="299" t="s">
        <v>518</v>
      </c>
      <c r="Q1181" s="299">
        <v>0.8</v>
      </c>
      <c r="R1181" s="299">
        <v>-0.8</v>
      </c>
      <c r="S1181" s="300">
        <v>63</v>
      </c>
      <c r="W1181" s="309"/>
      <c r="X1181" s="309"/>
      <c r="AB1181" s="309"/>
      <c r="AC1181" s="309">
        <v>11</v>
      </c>
      <c r="AD1181" s="309">
        <v>1.0999999999999999E-2</v>
      </c>
      <c r="AE1181" s="309">
        <v>3.6999999999999998E-2</v>
      </c>
      <c r="AF1181" s="309">
        <v>7.0000000000000001E-3</v>
      </c>
      <c r="AG1181" s="309">
        <v>0.1</v>
      </c>
      <c r="AH1181" s="309" t="s">
        <v>533</v>
      </c>
      <c r="AI1181" s="309">
        <v>1.6</v>
      </c>
      <c r="AJ1181" s="309">
        <v>1E-3</v>
      </c>
      <c r="AL1181" s="309"/>
    </row>
    <row r="1182" spans="2:38" ht="15" customHeight="1">
      <c r="B1182" s="460"/>
      <c r="C1182" s="459"/>
      <c r="D1182" s="297" t="s">
        <v>529</v>
      </c>
      <c r="E1182" s="298">
        <v>1</v>
      </c>
      <c r="F1182" s="299">
        <v>0</v>
      </c>
      <c r="G1182" s="299">
        <v>18</v>
      </c>
      <c r="H1182" s="299">
        <v>18</v>
      </c>
      <c r="I1182" s="299">
        <v>15</v>
      </c>
      <c r="J1182" s="299">
        <v>25</v>
      </c>
      <c r="K1182" s="299">
        <v>18</v>
      </c>
      <c r="L1182" s="299">
        <v>0.22</v>
      </c>
      <c r="M1182" s="299">
        <v>1.97</v>
      </c>
      <c r="N1182" s="299">
        <v>2.19</v>
      </c>
      <c r="O1182" s="299"/>
      <c r="P1182" s="299" t="s">
        <v>533</v>
      </c>
      <c r="Q1182" s="299">
        <v>3.9</v>
      </c>
      <c r="R1182" s="299">
        <v>1.5</v>
      </c>
      <c r="S1182" s="300">
        <v>50</v>
      </c>
      <c r="W1182" s="309"/>
      <c r="X1182" s="309"/>
      <c r="AB1182" s="309"/>
      <c r="AC1182" s="309">
        <v>17</v>
      </c>
      <c r="AD1182" s="309">
        <v>1.4E-2</v>
      </c>
      <c r="AE1182" s="309">
        <v>3.2000000000000001E-2</v>
      </c>
      <c r="AF1182" s="309">
        <v>0.01</v>
      </c>
      <c r="AG1182" s="309">
        <v>0.08</v>
      </c>
      <c r="AH1182" s="309" t="s">
        <v>515</v>
      </c>
      <c r="AI1182" s="309">
        <v>1.6</v>
      </c>
      <c r="AJ1182" s="309">
        <v>1E-3</v>
      </c>
      <c r="AL1182" s="309"/>
    </row>
    <row r="1183" spans="2:38" ht="15" customHeight="1">
      <c r="B1183" s="460"/>
      <c r="C1183" s="457">
        <v>42758</v>
      </c>
      <c r="D1183" s="297" t="s">
        <v>492</v>
      </c>
      <c r="E1183" s="298">
        <v>1</v>
      </c>
      <c r="F1183" s="299">
        <v>0</v>
      </c>
      <c r="G1183" s="299">
        <v>9</v>
      </c>
      <c r="H1183" s="299">
        <v>9</v>
      </c>
      <c r="I1183" s="299">
        <v>21</v>
      </c>
      <c r="J1183" s="299">
        <v>10</v>
      </c>
      <c r="K1183" s="299">
        <v>15</v>
      </c>
      <c r="L1183" s="299">
        <v>0.1</v>
      </c>
      <c r="M1183" s="299">
        <v>1.97</v>
      </c>
      <c r="N1183" s="299">
        <v>2.0699999999999998</v>
      </c>
      <c r="O1183" s="299"/>
      <c r="P1183" s="299" t="s">
        <v>539</v>
      </c>
      <c r="Q1183" s="299">
        <v>1.7</v>
      </c>
      <c r="R1183" s="299">
        <v>2</v>
      </c>
      <c r="S1183" s="300">
        <v>51</v>
      </c>
      <c r="W1183" s="309"/>
      <c r="AB1183" s="309"/>
      <c r="AC1183" s="309">
        <v>16</v>
      </c>
      <c r="AD1183" s="309">
        <v>1.6E-2</v>
      </c>
      <c r="AE1183" s="309">
        <v>2.9000000000000001E-2</v>
      </c>
      <c r="AF1183" s="309">
        <v>0.01</v>
      </c>
      <c r="AG1183" s="309">
        <v>0.13</v>
      </c>
      <c r="AH1183" s="309" t="s">
        <v>539</v>
      </c>
      <c r="AI1183" s="309">
        <v>2.6</v>
      </c>
      <c r="AJ1183" s="309">
        <v>1E-3</v>
      </c>
      <c r="AL1183" s="309"/>
    </row>
    <row r="1184" spans="2:38" ht="15" customHeight="1">
      <c r="B1184" s="460"/>
      <c r="C1184" s="458"/>
      <c r="D1184" s="297" t="s">
        <v>495</v>
      </c>
      <c r="E1184" s="298">
        <v>1</v>
      </c>
      <c r="F1184" s="299">
        <v>0</v>
      </c>
      <c r="G1184" s="299">
        <v>8</v>
      </c>
      <c r="H1184" s="299">
        <v>8</v>
      </c>
      <c r="I1184" s="299">
        <v>24</v>
      </c>
      <c r="J1184" s="299">
        <v>13</v>
      </c>
      <c r="K1184" s="299">
        <v>10</v>
      </c>
      <c r="L1184" s="299">
        <v>0.1</v>
      </c>
      <c r="M1184" s="299">
        <v>1.97</v>
      </c>
      <c r="N1184" s="299">
        <v>2.0699999999999998</v>
      </c>
      <c r="O1184" s="299"/>
      <c r="P1184" s="299" t="s">
        <v>498</v>
      </c>
      <c r="Q1184" s="299">
        <v>2.2999999999999998</v>
      </c>
      <c r="R1184" s="299">
        <v>2</v>
      </c>
      <c r="S1184" s="300">
        <v>50</v>
      </c>
      <c r="W1184" s="309"/>
      <c r="X1184" s="309"/>
      <c r="AB1184" s="309"/>
      <c r="AC1184" s="309">
        <v>20</v>
      </c>
      <c r="AD1184" s="309">
        <v>2.1000000000000001E-2</v>
      </c>
      <c r="AE1184" s="309">
        <v>0.03</v>
      </c>
      <c r="AF1184" s="309">
        <v>8.9999999999999993E-3</v>
      </c>
      <c r="AG1184" s="309">
        <v>0.11</v>
      </c>
      <c r="AH1184" s="309" t="s">
        <v>506</v>
      </c>
      <c r="AI1184" s="309">
        <v>0.8</v>
      </c>
      <c r="AJ1184" s="309">
        <v>1E-3</v>
      </c>
      <c r="AL1184" s="309"/>
    </row>
    <row r="1185" spans="2:38" ht="15" customHeight="1">
      <c r="B1185" s="460"/>
      <c r="C1185" s="458"/>
      <c r="D1185" s="297" t="s">
        <v>497</v>
      </c>
      <c r="E1185" s="298">
        <v>1</v>
      </c>
      <c r="F1185" s="299">
        <v>0</v>
      </c>
      <c r="G1185" s="299">
        <v>3</v>
      </c>
      <c r="H1185" s="299">
        <v>3</v>
      </c>
      <c r="I1185" s="299">
        <v>31</v>
      </c>
      <c r="J1185" s="299">
        <v>12</v>
      </c>
      <c r="K1185" s="299">
        <v>3</v>
      </c>
      <c r="L1185" s="299">
        <v>7.0000000000000007E-2</v>
      </c>
      <c r="M1185" s="299">
        <v>1.94</v>
      </c>
      <c r="N1185" s="299">
        <v>2.0099999999999998</v>
      </c>
      <c r="O1185" s="299"/>
      <c r="P1185" s="299" t="s">
        <v>498</v>
      </c>
      <c r="Q1185" s="299">
        <v>1.6</v>
      </c>
      <c r="R1185" s="299">
        <v>1.3</v>
      </c>
      <c r="S1185" s="300">
        <v>47</v>
      </c>
      <c r="W1185" s="309"/>
      <c r="X1185" s="309"/>
      <c r="AB1185" s="309"/>
      <c r="AC1185" s="309">
        <v>22</v>
      </c>
      <c r="AD1185" s="309">
        <v>2.3E-2</v>
      </c>
      <c r="AE1185" s="309">
        <v>2.1000000000000001E-2</v>
      </c>
      <c r="AF1185" s="309">
        <v>1.4E-2</v>
      </c>
      <c r="AG1185" s="309">
        <v>0.15</v>
      </c>
      <c r="AH1185" s="309" t="s">
        <v>493</v>
      </c>
      <c r="AI1185" s="309">
        <v>1.4</v>
      </c>
      <c r="AJ1185" s="309">
        <v>1E-3</v>
      </c>
      <c r="AL1185" s="309"/>
    </row>
    <row r="1186" spans="2:38" ht="15" customHeight="1">
      <c r="B1186" s="460"/>
      <c r="C1186" s="458"/>
      <c r="D1186" s="297" t="s">
        <v>500</v>
      </c>
      <c r="E1186" s="298">
        <v>1</v>
      </c>
      <c r="F1186" s="299">
        <v>0</v>
      </c>
      <c r="G1186" s="299">
        <v>4</v>
      </c>
      <c r="H1186" s="299">
        <v>4</v>
      </c>
      <c r="I1186" s="299">
        <v>30</v>
      </c>
      <c r="J1186" s="299">
        <v>8</v>
      </c>
      <c r="K1186" s="299">
        <v>-1</v>
      </c>
      <c r="L1186" s="299">
        <v>7.0000000000000007E-2</v>
      </c>
      <c r="M1186" s="299">
        <v>1.92</v>
      </c>
      <c r="N1186" s="299">
        <v>1.99</v>
      </c>
      <c r="O1186" s="299"/>
      <c r="P1186" s="299" t="s">
        <v>498</v>
      </c>
      <c r="Q1186" s="299">
        <v>1</v>
      </c>
      <c r="R1186" s="299">
        <v>-0.7</v>
      </c>
      <c r="S1186" s="300">
        <v>49</v>
      </c>
      <c r="W1186" s="309"/>
      <c r="X1186" s="309"/>
      <c r="AB1186" s="309"/>
      <c r="AC1186" s="309">
        <v>19</v>
      </c>
      <c r="AD1186" s="309">
        <v>2.1999999999999999E-2</v>
      </c>
      <c r="AE1186" s="309">
        <v>1.9E-2</v>
      </c>
      <c r="AF1186" s="309">
        <v>1.6E-2</v>
      </c>
      <c r="AG1186" s="309">
        <v>0.17</v>
      </c>
      <c r="AH1186" s="309" t="s">
        <v>518</v>
      </c>
      <c r="AI1186" s="309">
        <v>0.8</v>
      </c>
      <c r="AJ1186" s="309">
        <v>1E-3</v>
      </c>
      <c r="AL1186" s="309"/>
    </row>
    <row r="1187" spans="2:38" ht="15" customHeight="1">
      <c r="B1187" s="460"/>
      <c r="C1187" s="458"/>
      <c r="D1187" s="297" t="s">
        <v>503</v>
      </c>
      <c r="E1187" s="298">
        <v>1</v>
      </c>
      <c r="F1187" s="299">
        <v>0</v>
      </c>
      <c r="G1187" s="299">
        <v>7</v>
      </c>
      <c r="H1187" s="299">
        <v>7</v>
      </c>
      <c r="I1187" s="299">
        <v>25</v>
      </c>
      <c r="J1187" s="299">
        <v>9</v>
      </c>
      <c r="K1187" s="299">
        <v>4</v>
      </c>
      <c r="L1187" s="299">
        <v>0.09</v>
      </c>
      <c r="M1187" s="299">
        <v>1.92</v>
      </c>
      <c r="N1187" s="299">
        <v>2.0099999999999998</v>
      </c>
      <c r="O1187" s="299"/>
      <c r="P1187" s="299" t="s">
        <v>538</v>
      </c>
      <c r="Q1187" s="299">
        <v>0.8</v>
      </c>
      <c r="R1187" s="299">
        <v>-2.4</v>
      </c>
      <c r="S1187" s="300">
        <v>58</v>
      </c>
      <c r="W1187" s="309"/>
      <c r="X1187" s="309"/>
      <c r="AB1187" s="309"/>
      <c r="AC1187" s="309">
        <v>18</v>
      </c>
      <c r="AD1187" s="309">
        <v>2.5000000000000001E-2</v>
      </c>
      <c r="AE1187" s="309">
        <v>1.4999999999999999E-2</v>
      </c>
      <c r="AF1187" s="309">
        <v>1.7999999999999999E-2</v>
      </c>
      <c r="AG1187" s="309">
        <v>0.22</v>
      </c>
      <c r="AH1187" s="309" t="s">
        <v>533</v>
      </c>
      <c r="AI1187" s="309">
        <v>3.9</v>
      </c>
      <c r="AJ1187" s="309">
        <v>1E-3</v>
      </c>
      <c r="AL1187" s="309"/>
    </row>
    <row r="1188" spans="2:38" ht="15" customHeight="1">
      <c r="B1188" s="460"/>
      <c r="C1188" s="458"/>
      <c r="D1188" s="297" t="s">
        <v>505</v>
      </c>
      <c r="E1188" s="298">
        <v>1</v>
      </c>
      <c r="F1188" s="299">
        <v>0</v>
      </c>
      <c r="G1188" s="299">
        <v>13</v>
      </c>
      <c r="H1188" s="299">
        <v>13</v>
      </c>
      <c r="I1188" s="299">
        <v>16</v>
      </c>
      <c r="J1188" s="299">
        <v>10</v>
      </c>
      <c r="K1188" s="299">
        <v>8</v>
      </c>
      <c r="L1188" s="299">
        <v>0.1</v>
      </c>
      <c r="M1188" s="299">
        <v>1.94</v>
      </c>
      <c r="N1188" s="299">
        <v>2.04</v>
      </c>
      <c r="O1188" s="299"/>
      <c r="P1188" s="299" t="s">
        <v>515</v>
      </c>
      <c r="Q1188" s="299">
        <v>0.3</v>
      </c>
      <c r="R1188" s="299">
        <v>-4.3</v>
      </c>
      <c r="S1188" s="300">
        <v>64</v>
      </c>
      <c r="W1188" s="309"/>
      <c r="X1188" s="309"/>
      <c r="AB1188" s="309"/>
      <c r="AC1188" s="309">
        <v>15</v>
      </c>
      <c r="AD1188" s="309">
        <v>0.01</v>
      </c>
      <c r="AE1188" s="309">
        <v>2.1000000000000001E-2</v>
      </c>
      <c r="AF1188" s="309">
        <v>8.9999999999999993E-3</v>
      </c>
      <c r="AG1188" s="309">
        <v>0.1</v>
      </c>
      <c r="AH1188" s="309" t="s">
        <v>539</v>
      </c>
      <c r="AI1188" s="309">
        <v>1.7</v>
      </c>
      <c r="AJ1188" s="309">
        <v>1E-3</v>
      </c>
      <c r="AL1188" s="309"/>
    </row>
    <row r="1189" spans="2:38" ht="15" customHeight="1">
      <c r="B1189" s="460"/>
      <c r="C1189" s="458"/>
      <c r="D1189" s="297" t="s">
        <v>508</v>
      </c>
      <c r="E1189" s="298">
        <v>0</v>
      </c>
      <c r="F1189" s="299">
        <v>4</v>
      </c>
      <c r="G1189" s="299">
        <v>22</v>
      </c>
      <c r="H1189" s="299">
        <v>26</v>
      </c>
      <c r="I1189" s="299">
        <v>7</v>
      </c>
      <c r="J1189" s="299">
        <v>12</v>
      </c>
      <c r="K1189" s="299">
        <v>7</v>
      </c>
      <c r="L1189" s="299">
        <v>0.14000000000000001</v>
      </c>
      <c r="M1189" s="299">
        <v>1.95</v>
      </c>
      <c r="N1189" s="299">
        <v>2.09</v>
      </c>
      <c r="O1189" s="299"/>
      <c r="P1189" s="299" t="s">
        <v>533</v>
      </c>
      <c r="Q1189" s="299">
        <v>0.6</v>
      </c>
      <c r="R1189" s="299">
        <v>-4.5</v>
      </c>
      <c r="S1189" s="300">
        <v>70</v>
      </c>
      <c r="W1189" s="309"/>
      <c r="X1189" s="309"/>
      <c r="AB1189" s="309"/>
      <c r="AC1189" s="309">
        <v>10</v>
      </c>
      <c r="AD1189" s="309">
        <v>1.2999999999999999E-2</v>
      </c>
      <c r="AE1189" s="309">
        <v>2.4E-2</v>
      </c>
      <c r="AF1189" s="309">
        <v>8.0000000000000002E-3</v>
      </c>
      <c r="AG1189" s="309">
        <v>0.1</v>
      </c>
      <c r="AH1189" s="309" t="s">
        <v>498</v>
      </c>
      <c r="AI1189" s="309">
        <v>2.2999999999999998</v>
      </c>
      <c r="AJ1189" s="309">
        <v>1E-3</v>
      </c>
      <c r="AL1189" s="309"/>
    </row>
    <row r="1190" spans="2:38" ht="15" customHeight="1">
      <c r="B1190" s="460"/>
      <c r="C1190" s="458"/>
      <c r="D1190" s="297" t="s">
        <v>510</v>
      </c>
      <c r="E1190" s="298">
        <v>1</v>
      </c>
      <c r="F1190" s="299">
        <v>19</v>
      </c>
      <c r="G1190" s="299">
        <v>31</v>
      </c>
      <c r="H1190" s="299">
        <v>50</v>
      </c>
      <c r="I1190" s="299">
        <v>2</v>
      </c>
      <c r="J1190" s="299">
        <v>18</v>
      </c>
      <c r="K1190" s="299">
        <v>11</v>
      </c>
      <c r="L1190" s="299">
        <v>0.13</v>
      </c>
      <c r="M1190" s="299">
        <v>2</v>
      </c>
      <c r="N1190" s="299">
        <v>2.13</v>
      </c>
      <c r="O1190" s="299"/>
      <c r="P1190" s="299" t="s">
        <v>518</v>
      </c>
      <c r="Q1190" s="299">
        <v>1</v>
      </c>
      <c r="R1190" s="299">
        <v>-0.7</v>
      </c>
      <c r="S1190" s="300">
        <v>58</v>
      </c>
      <c r="W1190" s="309"/>
      <c r="X1190" s="309"/>
      <c r="AB1190" s="309"/>
      <c r="AC1190" s="309">
        <v>3</v>
      </c>
      <c r="AD1190" s="309">
        <v>1.2E-2</v>
      </c>
      <c r="AE1190" s="309">
        <v>3.1E-2</v>
      </c>
      <c r="AF1190" s="309">
        <v>3.0000000000000001E-3</v>
      </c>
      <c r="AG1190" s="309">
        <v>7.0000000000000007E-2</v>
      </c>
      <c r="AH1190" s="309" t="s">
        <v>498</v>
      </c>
      <c r="AI1190" s="309">
        <v>1.6</v>
      </c>
      <c r="AJ1190" s="309">
        <v>1E-3</v>
      </c>
      <c r="AL1190" s="309"/>
    </row>
    <row r="1191" spans="2:38" ht="15" customHeight="1">
      <c r="B1191" s="460"/>
      <c r="C1191" s="458"/>
      <c r="D1191" s="297" t="s">
        <v>511</v>
      </c>
      <c r="E1191" s="298">
        <v>2</v>
      </c>
      <c r="F1191" s="299">
        <v>10</v>
      </c>
      <c r="G1191" s="299">
        <v>24</v>
      </c>
      <c r="H1191" s="299">
        <v>34</v>
      </c>
      <c r="I1191" s="299">
        <v>12</v>
      </c>
      <c r="J1191" s="299">
        <v>17</v>
      </c>
      <c r="K1191" s="299">
        <v>11</v>
      </c>
      <c r="L1191" s="299">
        <v>0.15</v>
      </c>
      <c r="M1191" s="299">
        <v>2.0499999999999998</v>
      </c>
      <c r="N1191" s="299">
        <v>2.2000000000000002</v>
      </c>
      <c r="O1191" s="299"/>
      <c r="P1191" s="299" t="s">
        <v>533</v>
      </c>
      <c r="Q1191" s="299">
        <v>3</v>
      </c>
      <c r="R1191" s="299">
        <v>2.5</v>
      </c>
      <c r="S1191" s="300">
        <v>48</v>
      </c>
      <c r="W1191" s="309"/>
      <c r="X1191" s="309"/>
      <c r="AB1191" s="309"/>
      <c r="AC1191" s="309">
        <v>-1</v>
      </c>
      <c r="AD1191" s="309">
        <v>8.0000000000000002E-3</v>
      </c>
      <c r="AE1191" s="309">
        <v>0.03</v>
      </c>
      <c r="AF1191" s="309">
        <v>4.0000000000000001E-3</v>
      </c>
      <c r="AG1191" s="309">
        <v>7.0000000000000007E-2</v>
      </c>
      <c r="AH1191" s="309" t="s">
        <v>498</v>
      </c>
      <c r="AI1191" s="309">
        <v>1</v>
      </c>
      <c r="AJ1191" s="309">
        <v>1E-3</v>
      </c>
      <c r="AL1191" s="309"/>
    </row>
    <row r="1192" spans="2:38" ht="15" customHeight="1" thickBot="1">
      <c r="B1192" s="460"/>
      <c r="C1192" s="458"/>
      <c r="D1192" s="310" t="s">
        <v>512</v>
      </c>
      <c r="E1192" s="311">
        <v>2</v>
      </c>
      <c r="F1192" s="304">
        <v>1</v>
      </c>
      <c r="G1192" s="304">
        <v>9</v>
      </c>
      <c r="H1192" s="304">
        <v>10</v>
      </c>
      <c r="I1192" s="304">
        <v>29</v>
      </c>
      <c r="J1192" s="304">
        <v>14</v>
      </c>
      <c r="K1192" s="304">
        <v>-1</v>
      </c>
      <c r="L1192" s="304">
        <v>7.0000000000000007E-2</v>
      </c>
      <c r="M1192" s="304">
        <v>1.92</v>
      </c>
      <c r="N1192" s="304">
        <v>1.99</v>
      </c>
      <c r="O1192" s="304"/>
      <c r="P1192" s="304" t="s">
        <v>532</v>
      </c>
      <c r="Q1192" s="304">
        <v>4.3</v>
      </c>
      <c r="R1192" s="304">
        <v>5.0999999999999996</v>
      </c>
      <c r="S1192" s="305">
        <v>30</v>
      </c>
      <c r="W1192" s="309"/>
      <c r="X1192" s="309"/>
      <c r="AB1192" s="309"/>
      <c r="AC1192" s="309">
        <v>4</v>
      </c>
      <c r="AD1192" s="309">
        <v>8.9999999999999993E-3</v>
      </c>
      <c r="AE1192" s="309">
        <v>2.5000000000000001E-2</v>
      </c>
      <c r="AF1192" s="309">
        <v>7.0000000000000001E-3</v>
      </c>
      <c r="AG1192" s="309">
        <v>0.09</v>
      </c>
      <c r="AH1192" s="309" t="s">
        <v>538</v>
      </c>
      <c r="AI1192" s="309">
        <v>0.8</v>
      </c>
      <c r="AJ1192" s="309">
        <v>1E-3</v>
      </c>
      <c r="AL1192" s="309"/>
    </row>
    <row r="1193" spans="2:38" ht="15" customHeight="1">
      <c r="B1193" s="456" t="s">
        <v>537</v>
      </c>
      <c r="C1193" s="458"/>
      <c r="D1193" s="293" t="s">
        <v>514</v>
      </c>
      <c r="E1193" s="294">
        <v>1</v>
      </c>
      <c r="F1193" s="295">
        <v>0</v>
      </c>
      <c r="G1193" s="295">
        <v>4</v>
      </c>
      <c r="H1193" s="295">
        <v>4</v>
      </c>
      <c r="I1193" s="295">
        <v>36</v>
      </c>
      <c r="J1193" s="295">
        <v>9</v>
      </c>
      <c r="K1193" s="295">
        <v>4</v>
      </c>
      <c r="L1193" s="295">
        <v>7.0000000000000007E-2</v>
      </c>
      <c r="M1193" s="295">
        <v>1.9</v>
      </c>
      <c r="N1193" s="295">
        <v>1.97</v>
      </c>
      <c r="O1193" s="295"/>
      <c r="P1193" s="295" t="s">
        <v>532</v>
      </c>
      <c r="Q1193" s="295">
        <v>4.0999999999999996</v>
      </c>
      <c r="R1193" s="295">
        <v>6.1</v>
      </c>
      <c r="S1193" s="296">
        <v>25</v>
      </c>
      <c r="W1193" s="309"/>
      <c r="X1193" s="309"/>
      <c r="AB1193" s="309"/>
      <c r="AC1193" s="309">
        <v>8</v>
      </c>
      <c r="AD1193" s="309">
        <v>0.01</v>
      </c>
      <c r="AE1193" s="309">
        <v>1.6E-2</v>
      </c>
      <c r="AF1193" s="309">
        <v>1.2999999999999999E-2</v>
      </c>
      <c r="AG1193" s="309">
        <v>0.1</v>
      </c>
      <c r="AH1193" s="309" t="s">
        <v>515</v>
      </c>
      <c r="AI1193" s="309">
        <v>0.3</v>
      </c>
      <c r="AJ1193" s="309">
        <v>1E-3</v>
      </c>
      <c r="AL1193" s="309"/>
    </row>
    <row r="1194" spans="2:38" ht="15" customHeight="1">
      <c r="B1194" s="456"/>
      <c r="C1194" s="458"/>
      <c r="D1194" s="297" t="s">
        <v>516</v>
      </c>
      <c r="E1194" s="298">
        <v>1</v>
      </c>
      <c r="F1194" s="299">
        <v>0</v>
      </c>
      <c r="G1194" s="299">
        <v>3</v>
      </c>
      <c r="H1194" s="299">
        <v>3</v>
      </c>
      <c r="I1194" s="299">
        <v>37</v>
      </c>
      <c r="J1194" s="299">
        <v>10</v>
      </c>
      <c r="K1194" s="299">
        <v>2</v>
      </c>
      <c r="L1194" s="299">
        <v>0.06</v>
      </c>
      <c r="M1194" s="299">
        <v>1.9</v>
      </c>
      <c r="N1194" s="299">
        <v>1.96</v>
      </c>
      <c r="O1194" s="299"/>
      <c r="P1194" s="299" t="s">
        <v>547</v>
      </c>
      <c r="Q1194" s="299">
        <v>4.5999999999999996</v>
      </c>
      <c r="R1194" s="299">
        <v>5.6</v>
      </c>
      <c r="S1194" s="300">
        <v>18</v>
      </c>
      <c r="W1194" s="309"/>
      <c r="X1194" s="309"/>
      <c r="AB1194" s="309"/>
      <c r="AC1194" s="309">
        <v>7</v>
      </c>
      <c r="AD1194" s="309">
        <v>1.2E-2</v>
      </c>
      <c r="AE1194" s="309">
        <v>7.0000000000000001E-3</v>
      </c>
      <c r="AF1194" s="309">
        <v>2.5999999999999999E-2</v>
      </c>
      <c r="AG1194" s="309">
        <v>0.14000000000000001</v>
      </c>
      <c r="AH1194" s="309" t="s">
        <v>533</v>
      </c>
      <c r="AI1194" s="309">
        <v>0.6</v>
      </c>
      <c r="AJ1194" s="309">
        <v>0</v>
      </c>
      <c r="AL1194" s="309"/>
    </row>
    <row r="1195" spans="2:38" ht="15" customHeight="1">
      <c r="B1195" s="456"/>
      <c r="C1195" s="458"/>
      <c r="D1195" s="297" t="s">
        <v>517</v>
      </c>
      <c r="E1195" s="298">
        <v>1</v>
      </c>
      <c r="F1195" s="299">
        <v>0</v>
      </c>
      <c r="G1195" s="299">
        <v>2</v>
      </c>
      <c r="H1195" s="299">
        <v>2</v>
      </c>
      <c r="I1195" s="299">
        <v>38</v>
      </c>
      <c r="J1195" s="299">
        <v>7</v>
      </c>
      <c r="K1195" s="299">
        <v>5</v>
      </c>
      <c r="L1195" s="299">
        <v>0.05</v>
      </c>
      <c r="M1195" s="299">
        <v>1.9</v>
      </c>
      <c r="N1195" s="299">
        <v>1.95</v>
      </c>
      <c r="O1195" s="299"/>
      <c r="P1195" s="299" t="s">
        <v>513</v>
      </c>
      <c r="Q1195" s="299">
        <v>7.5</v>
      </c>
      <c r="R1195" s="299">
        <v>4.9000000000000004</v>
      </c>
      <c r="S1195" s="300">
        <v>16</v>
      </c>
      <c r="W1195" s="309"/>
      <c r="X1195" s="309"/>
      <c r="AB1195" s="309"/>
      <c r="AC1195" s="309">
        <v>11</v>
      </c>
      <c r="AD1195" s="309">
        <v>1.7999999999999999E-2</v>
      </c>
      <c r="AE1195" s="309">
        <v>2E-3</v>
      </c>
      <c r="AF1195" s="309">
        <v>0.05</v>
      </c>
      <c r="AG1195" s="309">
        <v>0.13</v>
      </c>
      <c r="AH1195" s="309" t="s">
        <v>518</v>
      </c>
      <c r="AI1195" s="309">
        <v>1</v>
      </c>
      <c r="AJ1195" s="309">
        <v>1E-3</v>
      </c>
      <c r="AL1195" s="309"/>
    </row>
    <row r="1196" spans="2:38" ht="15" customHeight="1">
      <c r="B1196" s="456"/>
      <c r="C1196" s="458"/>
      <c r="D1196" s="297" t="s">
        <v>519</v>
      </c>
      <c r="E1196" s="298">
        <v>1</v>
      </c>
      <c r="F1196" s="299">
        <v>0</v>
      </c>
      <c r="G1196" s="299">
        <v>3</v>
      </c>
      <c r="H1196" s="299">
        <v>3</v>
      </c>
      <c r="I1196" s="299">
        <v>39</v>
      </c>
      <c r="J1196" s="299">
        <v>12</v>
      </c>
      <c r="K1196" s="299">
        <v>2</v>
      </c>
      <c r="L1196" s="299">
        <v>0.06</v>
      </c>
      <c r="M1196" s="299">
        <v>1.89</v>
      </c>
      <c r="N1196" s="299">
        <v>1.95</v>
      </c>
      <c r="O1196" s="299"/>
      <c r="P1196" s="299" t="s">
        <v>265</v>
      </c>
      <c r="Q1196" s="299">
        <v>4.3</v>
      </c>
      <c r="R1196" s="299">
        <v>5.9</v>
      </c>
      <c r="S1196" s="300">
        <v>16</v>
      </c>
      <c r="W1196" s="309"/>
      <c r="X1196" s="309"/>
      <c r="AB1196" s="309"/>
      <c r="AC1196" s="309">
        <v>11</v>
      </c>
      <c r="AD1196" s="309">
        <v>1.7000000000000001E-2</v>
      </c>
      <c r="AE1196" s="309">
        <v>1.2E-2</v>
      </c>
      <c r="AF1196" s="309">
        <v>3.4000000000000002E-2</v>
      </c>
      <c r="AG1196" s="309">
        <v>0.15</v>
      </c>
      <c r="AH1196" s="309" t="s">
        <v>533</v>
      </c>
      <c r="AI1196" s="309">
        <v>3</v>
      </c>
      <c r="AJ1196" s="309">
        <v>2E-3</v>
      </c>
      <c r="AL1196" s="309"/>
    </row>
    <row r="1197" spans="2:38" ht="15" customHeight="1">
      <c r="B1197" s="456"/>
      <c r="C1197" s="458"/>
      <c r="D1197" s="297" t="s">
        <v>520</v>
      </c>
      <c r="E1197" s="298">
        <v>0</v>
      </c>
      <c r="F1197" s="299">
        <v>0</v>
      </c>
      <c r="G1197" s="299">
        <v>2</v>
      </c>
      <c r="H1197" s="299">
        <v>2</v>
      </c>
      <c r="I1197" s="299">
        <v>41</v>
      </c>
      <c r="J1197" s="299">
        <v>8</v>
      </c>
      <c r="K1197" s="299">
        <v>5</v>
      </c>
      <c r="L1197" s="299">
        <v>7.0000000000000007E-2</v>
      </c>
      <c r="M1197" s="299">
        <v>1.89</v>
      </c>
      <c r="N1197" s="299">
        <v>1.96</v>
      </c>
      <c r="O1197" s="299"/>
      <c r="P1197" s="299" t="s">
        <v>547</v>
      </c>
      <c r="Q1197" s="299">
        <v>4</v>
      </c>
      <c r="R1197" s="299">
        <v>5.0999999999999996</v>
      </c>
      <c r="S1197" s="300">
        <v>19</v>
      </c>
      <c r="W1197" s="309"/>
      <c r="X1197" s="309"/>
      <c r="AB1197" s="309"/>
      <c r="AC1197" s="309">
        <v>-1</v>
      </c>
      <c r="AD1197" s="309">
        <v>1.4E-2</v>
      </c>
      <c r="AE1197" s="309">
        <v>2.9000000000000001E-2</v>
      </c>
      <c r="AF1197" s="309">
        <v>0.01</v>
      </c>
      <c r="AG1197" s="309">
        <v>7.0000000000000007E-2</v>
      </c>
      <c r="AH1197" s="309" t="s">
        <v>532</v>
      </c>
      <c r="AI1197" s="309">
        <v>4.3</v>
      </c>
      <c r="AJ1197" s="309">
        <v>2E-3</v>
      </c>
      <c r="AL1197" s="309"/>
    </row>
    <row r="1198" spans="2:38" ht="15" customHeight="1">
      <c r="B1198" s="456"/>
      <c r="C1198" s="458"/>
      <c r="D1198" s="297" t="s">
        <v>521</v>
      </c>
      <c r="E1198" s="298">
        <v>0</v>
      </c>
      <c r="F1198" s="299">
        <v>0</v>
      </c>
      <c r="G1198" s="299">
        <v>2</v>
      </c>
      <c r="H1198" s="299">
        <v>2</v>
      </c>
      <c r="I1198" s="299">
        <v>41</v>
      </c>
      <c r="J1198" s="299">
        <v>8</v>
      </c>
      <c r="K1198" s="299">
        <v>8</v>
      </c>
      <c r="L1198" s="299">
        <v>0.06</v>
      </c>
      <c r="M1198" s="299">
        <v>1.88</v>
      </c>
      <c r="N1198" s="299">
        <v>1.94</v>
      </c>
      <c r="O1198" s="299"/>
      <c r="P1198" s="299" t="s">
        <v>547</v>
      </c>
      <c r="Q1198" s="299">
        <v>3.9</v>
      </c>
      <c r="R1198" s="299">
        <v>4</v>
      </c>
      <c r="S1198" s="300">
        <v>19</v>
      </c>
      <c r="W1198" s="309"/>
      <c r="X1198" s="309"/>
      <c r="AB1198" s="309"/>
      <c r="AC1198" s="309">
        <v>4</v>
      </c>
      <c r="AD1198" s="309">
        <v>8.9999999999999993E-3</v>
      </c>
      <c r="AE1198" s="309">
        <v>3.5999999999999997E-2</v>
      </c>
      <c r="AF1198" s="309">
        <v>4.0000000000000001E-3</v>
      </c>
      <c r="AG1198" s="309">
        <v>7.0000000000000007E-2</v>
      </c>
      <c r="AH1198" s="309" t="s">
        <v>532</v>
      </c>
      <c r="AI1198" s="309">
        <v>4.0999999999999996</v>
      </c>
      <c r="AJ1198" s="309">
        <v>1E-3</v>
      </c>
      <c r="AL1198" s="309"/>
    </row>
    <row r="1199" spans="2:38" ht="15" customHeight="1">
      <c r="B1199" s="456"/>
      <c r="C1199" s="458"/>
      <c r="D1199" s="297" t="s">
        <v>522</v>
      </c>
      <c r="E1199" s="298">
        <v>0</v>
      </c>
      <c r="F1199" s="299">
        <v>0</v>
      </c>
      <c r="G1199" s="299">
        <v>4</v>
      </c>
      <c r="H1199" s="299">
        <v>4</v>
      </c>
      <c r="I1199" s="299">
        <v>39</v>
      </c>
      <c r="J1199" s="299">
        <v>8</v>
      </c>
      <c r="K1199" s="299">
        <v>4</v>
      </c>
      <c r="L1199" s="299">
        <v>7.0000000000000007E-2</v>
      </c>
      <c r="M1199" s="299">
        <v>1.89</v>
      </c>
      <c r="N1199" s="299">
        <v>1.96</v>
      </c>
      <c r="O1199" s="299"/>
      <c r="P1199" s="299" t="s">
        <v>547</v>
      </c>
      <c r="Q1199" s="299">
        <v>2.9</v>
      </c>
      <c r="R1199" s="299">
        <v>2.6</v>
      </c>
      <c r="S1199" s="300">
        <v>23</v>
      </c>
      <c r="W1199" s="309"/>
      <c r="X1199" s="309"/>
      <c r="AB1199" s="309"/>
      <c r="AC1199" s="309">
        <v>2</v>
      </c>
      <c r="AD1199" s="309">
        <v>0.01</v>
      </c>
      <c r="AE1199" s="309">
        <v>3.6999999999999998E-2</v>
      </c>
      <c r="AF1199" s="309">
        <v>3.0000000000000001E-3</v>
      </c>
      <c r="AG1199" s="309">
        <v>0.06</v>
      </c>
      <c r="AH1199" s="309" t="s">
        <v>547</v>
      </c>
      <c r="AI1199" s="309">
        <v>4.5999999999999996</v>
      </c>
      <c r="AJ1199" s="309">
        <v>1E-3</v>
      </c>
      <c r="AL1199" s="309"/>
    </row>
    <row r="1200" spans="2:38" ht="15" customHeight="1">
      <c r="B1200" s="456"/>
      <c r="C1200" s="458"/>
      <c r="D1200" s="297" t="s">
        <v>523</v>
      </c>
      <c r="E1200" s="298">
        <v>0</v>
      </c>
      <c r="F1200" s="299">
        <v>0</v>
      </c>
      <c r="G1200" s="299">
        <v>7</v>
      </c>
      <c r="H1200" s="299">
        <v>7</v>
      </c>
      <c r="I1200" s="299">
        <v>36</v>
      </c>
      <c r="J1200" s="299">
        <v>12</v>
      </c>
      <c r="K1200" s="299">
        <v>8</v>
      </c>
      <c r="L1200" s="299">
        <v>0.09</v>
      </c>
      <c r="M1200" s="299">
        <v>1.89</v>
      </c>
      <c r="N1200" s="299">
        <v>1.98</v>
      </c>
      <c r="O1200" s="299"/>
      <c r="P1200" s="299" t="s">
        <v>532</v>
      </c>
      <c r="Q1200" s="299">
        <v>4</v>
      </c>
      <c r="R1200" s="299">
        <v>1.3</v>
      </c>
      <c r="S1200" s="300">
        <v>28</v>
      </c>
      <c r="W1200" s="309"/>
      <c r="X1200" s="309"/>
      <c r="AB1200" s="309"/>
      <c r="AC1200" s="309">
        <v>5</v>
      </c>
      <c r="AD1200" s="309">
        <v>7.0000000000000001E-3</v>
      </c>
      <c r="AE1200" s="309">
        <v>3.7999999999999999E-2</v>
      </c>
      <c r="AF1200" s="309">
        <v>2E-3</v>
      </c>
      <c r="AG1200" s="309">
        <v>0.05</v>
      </c>
      <c r="AH1200" s="309" t="s">
        <v>513</v>
      </c>
      <c r="AI1200" s="309">
        <v>7.5</v>
      </c>
      <c r="AJ1200" s="309">
        <v>1E-3</v>
      </c>
      <c r="AL1200" s="309"/>
    </row>
    <row r="1201" spans="2:38" ht="15" customHeight="1">
      <c r="B1201" s="456"/>
      <c r="C1201" s="458"/>
      <c r="D1201" s="297" t="s">
        <v>524</v>
      </c>
      <c r="E1201" s="298">
        <v>1</v>
      </c>
      <c r="F1201" s="299">
        <v>0</v>
      </c>
      <c r="G1201" s="299">
        <v>6</v>
      </c>
      <c r="H1201" s="299">
        <v>6</v>
      </c>
      <c r="I1201" s="299">
        <v>36</v>
      </c>
      <c r="J1201" s="299">
        <v>8</v>
      </c>
      <c r="K1201" s="299">
        <v>6</v>
      </c>
      <c r="L1201" s="299">
        <v>0.09</v>
      </c>
      <c r="M1201" s="299">
        <v>1.89</v>
      </c>
      <c r="N1201" s="299">
        <v>1.98</v>
      </c>
      <c r="O1201" s="299"/>
      <c r="P1201" s="299" t="s">
        <v>547</v>
      </c>
      <c r="Q1201" s="299">
        <v>3</v>
      </c>
      <c r="R1201" s="299">
        <v>0.4</v>
      </c>
      <c r="S1201" s="300">
        <v>34</v>
      </c>
      <c r="W1201" s="309"/>
      <c r="X1201" s="309"/>
      <c r="AB1201" s="309"/>
      <c r="AC1201" s="309">
        <v>2</v>
      </c>
      <c r="AD1201" s="309">
        <v>1.2E-2</v>
      </c>
      <c r="AE1201" s="309">
        <v>3.9E-2</v>
      </c>
      <c r="AF1201" s="309">
        <v>3.0000000000000001E-3</v>
      </c>
      <c r="AG1201" s="309">
        <v>0.06</v>
      </c>
      <c r="AH1201" s="309" t="s">
        <v>265</v>
      </c>
      <c r="AI1201" s="309">
        <v>4.3</v>
      </c>
      <c r="AJ1201" s="309">
        <v>1E-3</v>
      </c>
      <c r="AL1201" s="309"/>
    </row>
    <row r="1202" spans="2:38" ht="15" customHeight="1">
      <c r="B1202" s="456"/>
      <c r="C1202" s="458"/>
      <c r="D1202" s="297" t="s">
        <v>525</v>
      </c>
      <c r="E1202" s="298">
        <v>1</v>
      </c>
      <c r="F1202" s="299">
        <v>0</v>
      </c>
      <c r="G1202" s="299">
        <v>8</v>
      </c>
      <c r="H1202" s="299">
        <v>8</v>
      </c>
      <c r="I1202" s="299">
        <v>38</v>
      </c>
      <c r="J1202" s="299">
        <v>11</v>
      </c>
      <c r="K1202" s="299">
        <v>7</v>
      </c>
      <c r="L1202" s="299">
        <v>0.1</v>
      </c>
      <c r="M1202" s="299">
        <v>1.9</v>
      </c>
      <c r="N1202" s="299">
        <v>2</v>
      </c>
      <c r="O1202" s="299"/>
      <c r="P1202" s="299" t="s">
        <v>539</v>
      </c>
      <c r="Q1202" s="299">
        <v>1.1000000000000001</v>
      </c>
      <c r="R1202" s="299">
        <v>-0.4</v>
      </c>
      <c r="S1202" s="300">
        <v>38</v>
      </c>
      <c r="W1202" s="309"/>
      <c r="X1202" s="309"/>
      <c r="AB1202" s="309"/>
      <c r="AC1202" s="309">
        <v>5</v>
      </c>
      <c r="AD1202" s="309">
        <v>8.0000000000000002E-3</v>
      </c>
      <c r="AE1202" s="309">
        <v>4.1000000000000002E-2</v>
      </c>
      <c r="AF1202" s="309">
        <v>2E-3</v>
      </c>
      <c r="AG1202" s="309">
        <v>7.0000000000000007E-2</v>
      </c>
      <c r="AH1202" s="309" t="s">
        <v>547</v>
      </c>
      <c r="AI1202" s="309">
        <v>4</v>
      </c>
      <c r="AJ1202" s="309">
        <v>0</v>
      </c>
      <c r="AL1202" s="309"/>
    </row>
    <row r="1203" spans="2:38" ht="15" customHeight="1">
      <c r="B1203" s="456"/>
      <c r="C1203" s="458"/>
      <c r="D1203" s="297" t="s">
        <v>526</v>
      </c>
      <c r="E1203" s="298">
        <v>1</v>
      </c>
      <c r="F1203" s="299">
        <v>0</v>
      </c>
      <c r="G1203" s="299">
        <v>10</v>
      </c>
      <c r="H1203" s="299">
        <v>10</v>
      </c>
      <c r="I1203" s="299">
        <v>29</v>
      </c>
      <c r="J1203" s="299">
        <v>7</v>
      </c>
      <c r="K1203" s="299">
        <v>5</v>
      </c>
      <c r="L1203" s="299">
        <v>0.12</v>
      </c>
      <c r="M1203" s="299">
        <v>1.9</v>
      </c>
      <c r="N1203" s="299">
        <v>2.02</v>
      </c>
      <c r="O1203" s="299"/>
      <c r="P1203" s="299" t="s">
        <v>515</v>
      </c>
      <c r="Q1203" s="299">
        <v>0.7</v>
      </c>
      <c r="R1203" s="299">
        <v>-1.7</v>
      </c>
      <c r="S1203" s="300">
        <v>44</v>
      </c>
      <c r="W1203" s="309"/>
      <c r="X1203" s="309"/>
      <c r="AB1203" s="309"/>
      <c r="AC1203" s="309">
        <v>8</v>
      </c>
      <c r="AD1203" s="309">
        <v>8.0000000000000002E-3</v>
      </c>
      <c r="AE1203" s="309">
        <v>4.1000000000000002E-2</v>
      </c>
      <c r="AF1203" s="309">
        <v>2E-3</v>
      </c>
      <c r="AG1203" s="309">
        <v>0.06</v>
      </c>
      <c r="AH1203" s="309" t="s">
        <v>547</v>
      </c>
      <c r="AI1203" s="309">
        <v>3.9</v>
      </c>
      <c r="AJ1203" s="309">
        <v>0</v>
      </c>
      <c r="AL1203" s="309"/>
    </row>
    <row r="1204" spans="2:38" ht="15" customHeight="1">
      <c r="B1204" s="456"/>
      <c r="C1204" s="458"/>
      <c r="D1204" s="297" t="s">
        <v>527</v>
      </c>
      <c r="E1204" s="298">
        <v>1</v>
      </c>
      <c r="F1204" s="299">
        <v>0</v>
      </c>
      <c r="G1204" s="299">
        <v>13</v>
      </c>
      <c r="H1204" s="299">
        <v>13</v>
      </c>
      <c r="I1204" s="299">
        <v>22</v>
      </c>
      <c r="J1204" s="299">
        <v>12</v>
      </c>
      <c r="K1204" s="299">
        <v>8</v>
      </c>
      <c r="L1204" s="299">
        <v>0.13</v>
      </c>
      <c r="M1204" s="299">
        <v>1.9</v>
      </c>
      <c r="N1204" s="299">
        <v>2.0299999999999998</v>
      </c>
      <c r="O1204" s="299"/>
      <c r="P1204" s="299" t="s">
        <v>515</v>
      </c>
      <c r="Q1204" s="299">
        <v>0.6</v>
      </c>
      <c r="R1204" s="299">
        <v>-2.1</v>
      </c>
      <c r="S1204" s="300">
        <v>45</v>
      </c>
      <c r="W1204" s="309"/>
      <c r="X1204" s="309"/>
      <c r="AB1204" s="309"/>
      <c r="AC1204" s="309">
        <v>4</v>
      </c>
      <c r="AD1204" s="309">
        <v>8.0000000000000002E-3</v>
      </c>
      <c r="AE1204" s="309">
        <v>3.9E-2</v>
      </c>
      <c r="AF1204" s="309">
        <v>4.0000000000000001E-3</v>
      </c>
      <c r="AG1204" s="309">
        <v>7.0000000000000007E-2</v>
      </c>
      <c r="AH1204" s="309" t="s">
        <v>547</v>
      </c>
      <c r="AI1204" s="309">
        <v>2.9</v>
      </c>
      <c r="AJ1204" s="309">
        <v>0</v>
      </c>
      <c r="AL1204" s="309"/>
    </row>
    <row r="1205" spans="2:38" ht="15" customHeight="1">
      <c r="B1205" s="456"/>
      <c r="C1205" s="458"/>
      <c r="D1205" s="297" t="s">
        <v>528</v>
      </c>
      <c r="E1205" s="298">
        <v>1</v>
      </c>
      <c r="F1205" s="299">
        <v>0</v>
      </c>
      <c r="G1205" s="299">
        <v>10</v>
      </c>
      <c r="H1205" s="299">
        <v>10</v>
      </c>
      <c r="I1205" s="299">
        <v>29</v>
      </c>
      <c r="J1205" s="299">
        <v>6</v>
      </c>
      <c r="K1205" s="299">
        <v>6</v>
      </c>
      <c r="L1205" s="299">
        <v>0.11</v>
      </c>
      <c r="M1205" s="299">
        <v>1.89</v>
      </c>
      <c r="N1205" s="299">
        <v>2</v>
      </c>
      <c r="O1205" s="299"/>
      <c r="P1205" s="299" t="s">
        <v>265</v>
      </c>
      <c r="Q1205" s="299">
        <v>1.5</v>
      </c>
      <c r="R1205" s="299">
        <v>-0.8</v>
      </c>
      <c r="S1205" s="300">
        <v>53</v>
      </c>
      <c r="W1205" s="309"/>
      <c r="X1205" s="309"/>
      <c r="AB1205" s="309"/>
      <c r="AC1205" s="309">
        <v>8</v>
      </c>
      <c r="AD1205" s="309">
        <v>1.2E-2</v>
      </c>
      <c r="AE1205" s="309">
        <v>3.5999999999999997E-2</v>
      </c>
      <c r="AF1205" s="309">
        <v>7.0000000000000001E-3</v>
      </c>
      <c r="AG1205" s="309">
        <v>0.09</v>
      </c>
      <c r="AH1205" s="309" t="s">
        <v>532</v>
      </c>
      <c r="AI1205" s="309">
        <v>4</v>
      </c>
      <c r="AJ1205" s="309">
        <v>0</v>
      </c>
      <c r="AL1205" s="309"/>
    </row>
    <row r="1206" spans="2:38" ht="15" customHeight="1">
      <c r="B1206" s="456"/>
      <c r="C1206" s="459"/>
      <c r="D1206" s="297" t="s">
        <v>529</v>
      </c>
      <c r="E1206" s="298">
        <v>1</v>
      </c>
      <c r="F1206" s="299">
        <v>0</v>
      </c>
      <c r="G1206" s="299">
        <v>8</v>
      </c>
      <c r="H1206" s="299">
        <v>8</v>
      </c>
      <c r="I1206" s="299">
        <v>27</v>
      </c>
      <c r="J1206" s="299">
        <v>10</v>
      </c>
      <c r="K1206" s="299">
        <v>3</v>
      </c>
      <c r="L1206" s="299">
        <v>0.1</v>
      </c>
      <c r="M1206" s="299">
        <v>1.89</v>
      </c>
      <c r="N1206" s="299">
        <v>1.99</v>
      </c>
      <c r="O1206" s="299"/>
      <c r="P1206" s="299" t="s">
        <v>533</v>
      </c>
      <c r="Q1206" s="299">
        <v>0.8</v>
      </c>
      <c r="R1206" s="299">
        <v>-2.2000000000000002</v>
      </c>
      <c r="S1206" s="300">
        <v>60</v>
      </c>
      <c r="W1206" s="309"/>
      <c r="X1206" s="309"/>
      <c r="AB1206" s="309"/>
      <c r="AC1206" s="309">
        <v>6</v>
      </c>
      <c r="AD1206" s="309">
        <v>8.0000000000000002E-3</v>
      </c>
      <c r="AE1206" s="309">
        <v>3.5999999999999997E-2</v>
      </c>
      <c r="AF1206" s="309">
        <v>6.0000000000000001E-3</v>
      </c>
      <c r="AG1206" s="309">
        <v>0.09</v>
      </c>
      <c r="AH1206" s="309" t="s">
        <v>547</v>
      </c>
      <c r="AI1206" s="309">
        <v>3</v>
      </c>
      <c r="AJ1206" s="309">
        <v>1E-3</v>
      </c>
      <c r="AL1206" s="309"/>
    </row>
    <row r="1207" spans="2:38" ht="15" customHeight="1">
      <c r="B1207" s="456"/>
      <c r="C1207" s="457">
        <v>42759</v>
      </c>
      <c r="D1207" s="293" t="s">
        <v>492</v>
      </c>
      <c r="E1207" s="294">
        <v>1</v>
      </c>
      <c r="F1207" s="295">
        <v>0</v>
      </c>
      <c r="G1207" s="295">
        <v>8</v>
      </c>
      <c r="H1207" s="295">
        <v>8</v>
      </c>
      <c r="I1207" s="295">
        <v>23</v>
      </c>
      <c r="J1207" s="295">
        <v>6</v>
      </c>
      <c r="K1207" s="295">
        <v>6</v>
      </c>
      <c r="L1207" s="295">
        <v>0.11</v>
      </c>
      <c r="M1207" s="295">
        <v>1.9</v>
      </c>
      <c r="N1207" s="295">
        <v>2.0099999999999998</v>
      </c>
      <c r="O1207" s="295"/>
      <c r="P1207" s="295" t="s">
        <v>533</v>
      </c>
      <c r="Q1207" s="295">
        <v>1.6</v>
      </c>
      <c r="R1207" s="295">
        <v>-2.9</v>
      </c>
      <c r="S1207" s="296">
        <v>64</v>
      </c>
      <c r="W1207" s="309"/>
      <c r="AB1207" s="309"/>
      <c r="AC1207" s="309">
        <v>7</v>
      </c>
      <c r="AD1207" s="309">
        <v>1.0999999999999999E-2</v>
      </c>
      <c r="AE1207" s="309">
        <v>3.7999999999999999E-2</v>
      </c>
      <c r="AF1207" s="309">
        <v>8.0000000000000002E-3</v>
      </c>
      <c r="AG1207" s="309">
        <v>0.1</v>
      </c>
      <c r="AH1207" s="309" t="s">
        <v>539</v>
      </c>
      <c r="AI1207" s="309">
        <v>1.1000000000000001</v>
      </c>
      <c r="AJ1207" s="309">
        <v>1E-3</v>
      </c>
      <c r="AL1207" s="309"/>
    </row>
    <row r="1208" spans="2:38" ht="15" customHeight="1">
      <c r="B1208" s="456"/>
      <c r="C1208" s="458"/>
      <c r="D1208" s="297" t="s">
        <v>495</v>
      </c>
      <c r="E1208" s="298">
        <v>1</v>
      </c>
      <c r="F1208" s="299">
        <v>0</v>
      </c>
      <c r="G1208" s="299">
        <v>7</v>
      </c>
      <c r="H1208" s="299">
        <v>7</v>
      </c>
      <c r="I1208" s="299">
        <v>24</v>
      </c>
      <c r="J1208" s="299">
        <v>9</v>
      </c>
      <c r="K1208" s="299">
        <v>6</v>
      </c>
      <c r="L1208" s="299">
        <v>7.0000000000000007E-2</v>
      </c>
      <c r="M1208" s="299">
        <v>1.9</v>
      </c>
      <c r="N1208" s="299">
        <v>1.97</v>
      </c>
      <c r="O1208" s="299"/>
      <c r="P1208" s="299" t="s">
        <v>518</v>
      </c>
      <c r="Q1208" s="299">
        <v>1</v>
      </c>
      <c r="R1208" s="299">
        <v>-4.4000000000000004</v>
      </c>
      <c r="S1208" s="300">
        <v>65</v>
      </c>
      <c r="W1208" s="309"/>
      <c r="X1208" s="309"/>
      <c r="AB1208" s="309"/>
      <c r="AC1208" s="309">
        <v>5</v>
      </c>
      <c r="AD1208" s="309">
        <v>7.0000000000000001E-3</v>
      </c>
      <c r="AE1208" s="309">
        <v>2.9000000000000001E-2</v>
      </c>
      <c r="AF1208" s="309">
        <v>0.01</v>
      </c>
      <c r="AG1208" s="309">
        <v>0.12</v>
      </c>
      <c r="AH1208" s="309" t="s">
        <v>515</v>
      </c>
      <c r="AI1208" s="309">
        <v>0.7</v>
      </c>
      <c r="AJ1208" s="309">
        <v>1E-3</v>
      </c>
      <c r="AL1208" s="309"/>
    </row>
    <row r="1209" spans="2:38" ht="15" customHeight="1">
      <c r="B1209" s="456"/>
      <c r="C1209" s="458"/>
      <c r="D1209" s="297" t="s">
        <v>497</v>
      </c>
      <c r="E1209" s="298">
        <v>1</v>
      </c>
      <c r="F1209" s="299">
        <v>0</v>
      </c>
      <c r="G1209" s="299">
        <v>4</v>
      </c>
      <c r="H1209" s="299">
        <v>4</v>
      </c>
      <c r="I1209" s="299">
        <v>30</v>
      </c>
      <c r="J1209" s="299">
        <v>11</v>
      </c>
      <c r="K1209" s="299">
        <v>3</v>
      </c>
      <c r="L1209" s="299">
        <v>0.06</v>
      </c>
      <c r="M1209" s="299">
        <v>1.93</v>
      </c>
      <c r="N1209" s="299">
        <v>1.99</v>
      </c>
      <c r="O1209" s="299"/>
      <c r="P1209" s="299" t="s">
        <v>518</v>
      </c>
      <c r="Q1209" s="299">
        <v>1.3</v>
      </c>
      <c r="R1209" s="299">
        <v>-2.9</v>
      </c>
      <c r="S1209" s="300">
        <v>63</v>
      </c>
      <c r="W1209" s="309"/>
      <c r="X1209" s="309"/>
      <c r="AB1209" s="309"/>
      <c r="AC1209" s="309">
        <v>8</v>
      </c>
      <c r="AD1209" s="309">
        <v>1.2E-2</v>
      </c>
      <c r="AE1209" s="309">
        <v>2.1999999999999999E-2</v>
      </c>
      <c r="AF1209" s="309">
        <v>1.2999999999999999E-2</v>
      </c>
      <c r="AG1209" s="309">
        <v>0.13</v>
      </c>
      <c r="AH1209" s="309" t="s">
        <v>515</v>
      </c>
      <c r="AI1209" s="309">
        <v>0.6</v>
      </c>
      <c r="AJ1209" s="309">
        <v>1E-3</v>
      </c>
      <c r="AL1209" s="309"/>
    </row>
    <row r="1210" spans="2:38" ht="15" customHeight="1">
      <c r="B1210" s="456"/>
      <c r="C1210" s="458"/>
      <c r="D1210" s="297" t="s">
        <v>500</v>
      </c>
      <c r="E1210" s="298">
        <v>1</v>
      </c>
      <c r="F1210" s="299">
        <v>0</v>
      </c>
      <c r="G1210" s="299">
        <v>5</v>
      </c>
      <c r="H1210" s="299">
        <v>5</v>
      </c>
      <c r="I1210" s="299">
        <v>30</v>
      </c>
      <c r="J1210" s="299">
        <v>12</v>
      </c>
      <c r="K1210" s="299">
        <v>5</v>
      </c>
      <c r="L1210" s="299">
        <v>7.0000000000000007E-2</v>
      </c>
      <c r="M1210" s="299">
        <v>1.9</v>
      </c>
      <c r="N1210" s="299">
        <v>1.97</v>
      </c>
      <c r="O1210" s="299"/>
      <c r="P1210" s="299" t="s">
        <v>538</v>
      </c>
      <c r="Q1210" s="299">
        <v>0.5</v>
      </c>
      <c r="R1210" s="299">
        <v>-3.1</v>
      </c>
      <c r="S1210" s="300">
        <v>63</v>
      </c>
      <c r="W1210" s="309"/>
      <c r="X1210" s="309"/>
      <c r="AB1210" s="309"/>
      <c r="AC1210" s="309">
        <v>6</v>
      </c>
      <c r="AD1210" s="309">
        <v>6.0000000000000001E-3</v>
      </c>
      <c r="AE1210" s="309">
        <v>2.9000000000000001E-2</v>
      </c>
      <c r="AF1210" s="309">
        <v>0.01</v>
      </c>
      <c r="AG1210" s="309">
        <v>0.11</v>
      </c>
      <c r="AH1210" s="309" t="s">
        <v>265</v>
      </c>
      <c r="AI1210" s="309">
        <v>1.5</v>
      </c>
      <c r="AJ1210" s="309">
        <v>1E-3</v>
      </c>
      <c r="AL1210" s="309"/>
    </row>
    <row r="1211" spans="2:38" ht="15" customHeight="1">
      <c r="B1211" s="456"/>
      <c r="C1211" s="458"/>
      <c r="D1211" s="297" t="s">
        <v>503</v>
      </c>
      <c r="E1211" s="298">
        <v>1</v>
      </c>
      <c r="F1211" s="299">
        <v>0</v>
      </c>
      <c r="G1211" s="299">
        <v>6</v>
      </c>
      <c r="H1211" s="299">
        <v>6</v>
      </c>
      <c r="I1211" s="299">
        <v>29</v>
      </c>
      <c r="J1211" s="299">
        <v>7</v>
      </c>
      <c r="K1211" s="299">
        <v>6</v>
      </c>
      <c r="L1211" s="299">
        <v>0.08</v>
      </c>
      <c r="M1211" s="299">
        <v>1.9</v>
      </c>
      <c r="N1211" s="299">
        <v>1.98</v>
      </c>
      <c r="O1211" s="299"/>
      <c r="P1211" s="299" t="s">
        <v>518</v>
      </c>
      <c r="Q1211" s="299">
        <v>0.9</v>
      </c>
      <c r="R1211" s="299">
        <v>-3.9</v>
      </c>
      <c r="S1211" s="300">
        <v>61</v>
      </c>
      <c r="W1211" s="309"/>
      <c r="X1211" s="309"/>
      <c r="AB1211" s="309"/>
      <c r="AC1211" s="309">
        <v>3</v>
      </c>
      <c r="AD1211" s="309">
        <v>0.01</v>
      </c>
      <c r="AE1211" s="309">
        <v>2.7E-2</v>
      </c>
      <c r="AF1211" s="309">
        <v>8.0000000000000002E-3</v>
      </c>
      <c r="AG1211" s="309">
        <v>0.1</v>
      </c>
      <c r="AH1211" s="309" t="s">
        <v>533</v>
      </c>
      <c r="AI1211" s="309">
        <v>0.8</v>
      </c>
      <c r="AJ1211" s="309">
        <v>1E-3</v>
      </c>
      <c r="AL1211" s="309"/>
    </row>
    <row r="1212" spans="2:38" ht="15" customHeight="1">
      <c r="B1212" s="456"/>
      <c r="C1212" s="458"/>
      <c r="D1212" s="297" t="s">
        <v>505</v>
      </c>
      <c r="E1212" s="298">
        <v>1</v>
      </c>
      <c r="F1212" s="299" t="s">
        <v>501</v>
      </c>
      <c r="G1212" s="299" t="s">
        <v>501</v>
      </c>
      <c r="H1212" s="299" t="s">
        <v>501</v>
      </c>
      <c r="I1212" s="299">
        <v>27</v>
      </c>
      <c r="J1212" s="299">
        <v>9</v>
      </c>
      <c r="K1212" s="299">
        <v>7</v>
      </c>
      <c r="L1212" s="299">
        <v>7.0000000000000007E-2</v>
      </c>
      <c r="M1212" s="299">
        <v>1.89</v>
      </c>
      <c r="N1212" s="299">
        <v>1.96</v>
      </c>
      <c r="O1212" s="299"/>
      <c r="P1212" s="299" t="s">
        <v>530</v>
      </c>
      <c r="Q1212" s="299">
        <v>0.7</v>
      </c>
      <c r="R1212" s="299">
        <v>-4.9000000000000004</v>
      </c>
      <c r="S1212" s="300">
        <v>63</v>
      </c>
      <c r="W1212" s="309"/>
      <c r="X1212" s="309"/>
      <c r="AB1212" s="309"/>
      <c r="AC1212" s="309">
        <v>6</v>
      </c>
      <c r="AD1212" s="309">
        <v>6.0000000000000001E-3</v>
      </c>
      <c r="AE1212" s="309">
        <v>2.3E-2</v>
      </c>
      <c r="AF1212" s="309">
        <v>8.0000000000000002E-3</v>
      </c>
      <c r="AG1212" s="309">
        <v>0.11</v>
      </c>
      <c r="AH1212" s="309" t="s">
        <v>533</v>
      </c>
      <c r="AI1212" s="309">
        <v>1.6</v>
      </c>
      <c r="AJ1212" s="309">
        <v>1E-3</v>
      </c>
      <c r="AL1212" s="309"/>
    </row>
    <row r="1213" spans="2:38" ht="15" customHeight="1">
      <c r="B1213" s="456"/>
      <c r="C1213" s="458"/>
      <c r="D1213" s="297" t="s">
        <v>508</v>
      </c>
      <c r="E1213" s="298">
        <v>1</v>
      </c>
      <c r="F1213" s="299">
        <v>1</v>
      </c>
      <c r="G1213" s="299">
        <v>17</v>
      </c>
      <c r="H1213" s="299">
        <v>18</v>
      </c>
      <c r="I1213" s="299">
        <v>15</v>
      </c>
      <c r="J1213" s="299">
        <v>7</v>
      </c>
      <c r="K1213" s="299">
        <v>8</v>
      </c>
      <c r="L1213" s="299">
        <v>0.09</v>
      </c>
      <c r="M1213" s="299">
        <v>1.91</v>
      </c>
      <c r="N1213" s="299">
        <v>2</v>
      </c>
      <c r="O1213" s="299"/>
      <c r="P1213" s="299" t="s">
        <v>534</v>
      </c>
      <c r="Q1213" s="299">
        <v>0.5</v>
      </c>
      <c r="R1213" s="299">
        <v>-5.7</v>
      </c>
      <c r="S1213" s="300">
        <v>62</v>
      </c>
      <c r="W1213" s="309"/>
      <c r="X1213" s="309"/>
      <c r="AB1213" s="309"/>
      <c r="AC1213" s="309">
        <v>6</v>
      </c>
      <c r="AD1213" s="309">
        <v>8.9999999999999993E-3</v>
      </c>
      <c r="AE1213" s="309">
        <v>2.4E-2</v>
      </c>
      <c r="AF1213" s="309">
        <v>7.0000000000000001E-3</v>
      </c>
      <c r="AG1213" s="309">
        <v>7.0000000000000007E-2</v>
      </c>
      <c r="AH1213" s="309" t="s">
        <v>518</v>
      </c>
      <c r="AI1213" s="309">
        <v>1</v>
      </c>
      <c r="AJ1213" s="309">
        <v>1E-3</v>
      </c>
      <c r="AL1213" s="309"/>
    </row>
    <row r="1214" spans="2:38" ht="15" customHeight="1">
      <c r="B1214" s="456"/>
      <c r="C1214" s="458"/>
      <c r="D1214" s="297" t="s">
        <v>510</v>
      </c>
      <c r="E1214" s="298">
        <v>1</v>
      </c>
      <c r="F1214" s="299">
        <v>11</v>
      </c>
      <c r="G1214" s="299">
        <v>26</v>
      </c>
      <c r="H1214" s="299">
        <v>37</v>
      </c>
      <c r="I1214" s="299">
        <v>8</v>
      </c>
      <c r="J1214" s="299">
        <v>16</v>
      </c>
      <c r="K1214" s="299">
        <v>12</v>
      </c>
      <c r="L1214" s="299">
        <v>0.12</v>
      </c>
      <c r="M1214" s="299">
        <v>1.91</v>
      </c>
      <c r="N1214" s="299">
        <v>2.0299999999999998</v>
      </c>
      <c r="O1214" s="299"/>
      <c r="P1214" s="299" t="s">
        <v>530</v>
      </c>
      <c r="Q1214" s="299">
        <v>1.1000000000000001</v>
      </c>
      <c r="R1214" s="299">
        <v>-2.2999999999999998</v>
      </c>
      <c r="S1214" s="300">
        <v>58</v>
      </c>
      <c r="W1214" s="309"/>
      <c r="X1214" s="309"/>
      <c r="AB1214" s="309"/>
      <c r="AC1214" s="309">
        <v>3</v>
      </c>
      <c r="AD1214" s="309">
        <v>1.0999999999999999E-2</v>
      </c>
      <c r="AE1214" s="309">
        <v>0.03</v>
      </c>
      <c r="AF1214" s="309">
        <v>4.0000000000000001E-3</v>
      </c>
      <c r="AG1214" s="309">
        <v>0.06</v>
      </c>
      <c r="AH1214" s="309" t="s">
        <v>518</v>
      </c>
      <c r="AI1214" s="309">
        <v>1.3</v>
      </c>
      <c r="AJ1214" s="309">
        <v>1E-3</v>
      </c>
      <c r="AL1214" s="309"/>
    </row>
    <row r="1215" spans="2:38" ht="15" customHeight="1">
      <c r="B1215" s="456"/>
      <c r="C1215" s="458"/>
      <c r="D1215" s="297" t="s">
        <v>511</v>
      </c>
      <c r="E1215" s="298">
        <v>1</v>
      </c>
      <c r="F1215" s="299">
        <v>4</v>
      </c>
      <c r="G1215" s="299">
        <v>19</v>
      </c>
      <c r="H1215" s="299">
        <v>23</v>
      </c>
      <c r="I1215" s="299">
        <v>17</v>
      </c>
      <c r="J1215" s="299">
        <v>9</v>
      </c>
      <c r="K1215" s="299">
        <v>6</v>
      </c>
      <c r="L1215" s="299">
        <v>0.11</v>
      </c>
      <c r="M1215" s="299">
        <v>1.92</v>
      </c>
      <c r="N1215" s="299">
        <v>2.0299999999999998</v>
      </c>
      <c r="O1215" s="299"/>
      <c r="P1215" s="299" t="s">
        <v>506</v>
      </c>
      <c r="Q1215" s="299">
        <v>0.8</v>
      </c>
      <c r="R1215" s="299">
        <v>0.6</v>
      </c>
      <c r="S1215" s="300">
        <v>43</v>
      </c>
      <c r="W1215" s="309"/>
      <c r="X1215" s="309"/>
      <c r="AB1215" s="309"/>
      <c r="AC1215" s="309">
        <v>5</v>
      </c>
      <c r="AD1215" s="309">
        <v>1.2E-2</v>
      </c>
      <c r="AE1215" s="309">
        <v>0.03</v>
      </c>
      <c r="AF1215" s="309">
        <v>5.0000000000000001E-3</v>
      </c>
      <c r="AG1215" s="309">
        <v>7.0000000000000007E-2</v>
      </c>
      <c r="AH1215" s="309" t="s">
        <v>538</v>
      </c>
      <c r="AI1215" s="309">
        <v>0.5</v>
      </c>
      <c r="AJ1215" s="309">
        <v>1E-3</v>
      </c>
      <c r="AL1215" s="309"/>
    </row>
    <row r="1216" spans="2:38" ht="15" customHeight="1" thickBot="1">
      <c r="B1216" s="456"/>
      <c r="C1216" s="458"/>
      <c r="D1216" s="310" t="s">
        <v>512</v>
      </c>
      <c r="E1216" s="311">
        <v>1</v>
      </c>
      <c r="F1216" s="304">
        <v>1</v>
      </c>
      <c r="G1216" s="304">
        <v>8</v>
      </c>
      <c r="H1216" s="304">
        <v>9</v>
      </c>
      <c r="I1216" s="304">
        <v>32</v>
      </c>
      <c r="J1216" s="304">
        <v>10</v>
      </c>
      <c r="K1216" s="304">
        <v>5</v>
      </c>
      <c r="L1216" s="304">
        <v>0.09</v>
      </c>
      <c r="M1216" s="304">
        <v>1.89</v>
      </c>
      <c r="N1216" s="304">
        <v>1.98</v>
      </c>
      <c r="O1216" s="304"/>
      <c r="P1216" s="304" t="s">
        <v>532</v>
      </c>
      <c r="Q1216" s="304">
        <v>4.5</v>
      </c>
      <c r="R1216" s="304">
        <v>2.4</v>
      </c>
      <c r="S1216" s="305">
        <v>37</v>
      </c>
      <c r="W1216" s="309"/>
      <c r="X1216" s="309"/>
      <c r="AB1216" s="309"/>
      <c r="AC1216" s="309">
        <v>6</v>
      </c>
      <c r="AD1216" s="309">
        <v>7.0000000000000001E-3</v>
      </c>
      <c r="AE1216" s="309">
        <v>2.9000000000000001E-2</v>
      </c>
      <c r="AF1216" s="309">
        <v>6.0000000000000001E-3</v>
      </c>
      <c r="AG1216" s="309">
        <v>0.08</v>
      </c>
      <c r="AH1216" s="309" t="s">
        <v>518</v>
      </c>
      <c r="AI1216" s="309">
        <v>0.9</v>
      </c>
      <c r="AJ1216" s="309">
        <v>1E-3</v>
      </c>
      <c r="AL1216" s="309"/>
    </row>
    <row r="1217" spans="2:38" ht="15" customHeight="1">
      <c r="B1217" s="456" t="s">
        <v>537</v>
      </c>
      <c r="C1217" s="458"/>
      <c r="D1217" s="293" t="s">
        <v>514</v>
      </c>
      <c r="E1217" s="294">
        <v>1</v>
      </c>
      <c r="F1217" s="295">
        <v>1</v>
      </c>
      <c r="G1217" s="295">
        <v>5</v>
      </c>
      <c r="H1217" s="295">
        <v>6</v>
      </c>
      <c r="I1217" s="295">
        <v>35</v>
      </c>
      <c r="J1217" s="295">
        <v>6</v>
      </c>
      <c r="K1217" s="295">
        <v>2</v>
      </c>
      <c r="L1217" s="295">
        <v>7.0000000000000007E-2</v>
      </c>
      <c r="M1217" s="295">
        <v>1.89</v>
      </c>
      <c r="N1217" s="295">
        <v>1.96</v>
      </c>
      <c r="O1217" s="295"/>
      <c r="P1217" s="295" t="s">
        <v>547</v>
      </c>
      <c r="Q1217" s="295">
        <v>3.1</v>
      </c>
      <c r="R1217" s="295">
        <v>2.6</v>
      </c>
      <c r="S1217" s="296">
        <v>34</v>
      </c>
      <c r="W1217" s="309"/>
      <c r="X1217" s="309"/>
      <c r="AB1217" s="309"/>
      <c r="AC1217" s="309">
        <v>7</v>
      </c>
      <c r="AD1217" s="309">
        <v>8.9999999999999993E-3</v>
      </c>
      <c r="AE1217" s="309">
        <v>2.7E-2</v>
      </c>
      <c r="AF1217" s="309" t="s">
        <v>501</v>
      </c>
      <c r="AG1217" s="309">
        <v>7.0000000000000007E-2</v>
      </c>
      <c r="AH1217" s="309" t="s">
        <v>530</v>
      </c>
      <c r="AI1217" s="309">
        <v>0.7</v>
      </c>
      <c r="AJ1217" s="309">
        <v>1E-3</v>
      </c>
      <c r="AL1217" s="309"/>
    </row>
    <row r="1218" spans="2:38" ht="15" customHeight="1">
      <c r="B1218" s="456"/>
      <c r="C1218" s="458"/>
      <c r="D1218" s="297" t="s">
        <v>516</v>
      </c>
      <c r="E1218" s="298">
        <v>1</v>
      </c>
      <c r="F1218" s="299">
        <v>0</v>
      </c>
      <c r="G1218" s="299">
        <v>5</v>
      </c>
      <c r="H1218" s="299">
        <v>5</v>
      </c>
      <c r="I1218" s="299">
        <v>35</v>
      </c>
      <c r="J1218" s="299">
        <v>8</v>
      </c>
      <c r="K1218" s="299">
        <v>3</v>
      </c>
      <c r="L1218" s="299">
        <v>0.08</v>
      </c>
      <c r="M1218" s="299">
        <v>1.88</v>
      </c>
      <c r="N1218" s="299">
        <v>1.96</v>
      </c>
      <c r="O1218" s="299"/>
      <c r="P1218" s="299" t="s">
        <v>547</v>
      </c>
      <c r="Q1218" s="299">
        <v>1.5</v>
      </c>
      <c r="R1218" s="299">
        <v>2.9</v>
      </c>
      <c r="S1218" s="300">
        <v>30</v>
      </c>
      <c r="W1218" s="309"/>
      <c r="X1218" s="309"/>
      <c r="AB1218" s="309"/>
      <c r="AC1218" s="309">
        <v>8</v>
      </c>
      <c r="AD1218" s="309">
        <v>7.0000000000000001E-3</v>
      </c>
      <c r="AE1218" s="309">
        <v>1.4999999999999999E-2</v>
      </c>
      <c r="AF1218" s="309">
        <v>1.7999999999999999E-2</v>
      </c>
      <c r="AG1218" s="309">
        <v>0.09</v>
      </c>
      <c r="AH1218" s="309" t="s">
        <v>534</v>
      </c>
      <c r="AI1218" s="309">
        <v>0.5</v>
      </c>
      <c r="AJ1218" s="309">
        <v>1E-3</v>
      </c>
      <c r="AL1218" s="309"/>
    </row>
    <row r="1219" spans="2:38" ht="15" customHeight="1">
      <c r="B1219" s="456"/>
      <c r="C1219" s="458"/>
      <c r="D1219" s="297" t="s">
        <v>517</v>
      </c>
      <c r="E1219" s="298">
        <v>0</v>
      </c>
      <c r="F1219" s="299">
        <v>0</v>
      </c>
      <c r="G1219" s="299">
        <v>4</v>
      </c>
      <c r="H1219" s="299">
        <v>4</v>
      </c>
      <c r="I1219" s="299">
        <v>38</v>
      </c>
      <c r="J1219" s="299">
        <v>13</v>
      </c>
      <c r="K1219" s="299">
        <v>3</v>
      </c>
      <c r="L1219" s="299">
        <v>0.06</v>
      </c>
      <c r="M1219" s="299">
        <v>1.88</v>
      </c>
      <c r="N1219" s="299">
        <v>1.94</v>
      </c>
      <c r="O1219" s="299"/>
      <c r="P1219" s="299" t="s">
        <v>532</v>
      </c>
      <c r="Q1219" s="299">
        <v>4.5</v>
      </c>
      <c r="R1219" s="299">
        <v>3.1</v>
      </c>
      <c r="S1219" s="300">
        <v>28</v>
      </c>
      <c r="W1219" s="309"/>
      <c r="X1219" s="309"/>
      <c r="AB1219" s="309"/>
      <c r="AC1219" s="309">
        <v>12</v>
      </c>
      <c r="AD1219" s="309">
        <v>1.6E-2</v>
      </c>
      <c r="AE1219" s="309">
        <v>8.0000000000000002E-3</v>
      </c>
      <c r="AF1219" s="309">
        <v>3.6999999999999998E-2</v>
      </c>
      <c r="AG1219" s="309">
        <v>0.12</v>
      </c>
      <c r="AH1219" s="309" t="s">
        <v>530</v>
      </c>
      <c r="AI1219" s="309">
        <v>1.1000000000000001</v>
      </c>
      <c r="AJ1219" s="309">
        <v>1E-3</v>
      </c>
      <c r="AL1219" s="309"/>
    </row>
    <row r="1220" spans="2:38" ht="15" customHeight="1">
      <c r="B1220" s="456"/>
      <c r="C1220" s="458"/>
      <c r="D1220" s="297" t="s">
        <v>519</v>
      </c>
      <c r="E1220" s="298">
        <v>0</v>
      </c>
      <c r="F1220" s="299">
        <v>0</v>
      </c>
      <c r="G1220" s="299">
        <v>3</v>
      </c>
      <c r="H1220" s="299">
        <v>3</v>
      </c>
      <c r="I1220" s="299">
        <v>39</v>
      </c>
      <c r="J1220" s="299">
        <v>7</v>
      </c>
      <c r="K1220" s="299">
        <v>2</v>
      </c>
      <c r="L1220" s="299">
        <v>0.04</v>
      </c>
      <c r="M1220" s="299">
        <v>1.88</v>
      </c>
      <c r="N1220" s="299">
        <v>1.92</v>
      </c>
      <c r="O1220" s="299"/>
      <c r="P1220" s="299" t="s">
        <v>513</v>
      </c>
      <c r="Q1220" s="299">
        <v>3.6</v>
      </c>
      <c r="R1220" s="299">
        <v>4.5999999999999996</v>
      </c>
      <c r="S1220" s="300">
        <v>33</v>
      </c>
      <c r="W1220" s="309"/>
      <c r="X1220" s="309"/>
      <c r="AB1220" s="309"/>
      <c r="AC1220" s="309">
        <v>6</v>
      </c>
      <c r="AD1220" s="309">
        <v>8.9999999999999993E-3</v>
      </c>
      <c r="AE1220" s="309">
        <v>1.7000000000000001E-2</v>
      </c>
      <c r="AF1220" s="309">
        <v>2.3E-2</v>
      </c>
      <c r="AG1220" s="309">
        <v>0.11</v>
      </c>
      <c r="AH1220" s="309" t="s">
        <v>506</v>
      </c>
      <c r="AI1220" s="309">
        <v>0.8</v>
      </c>
      <c r="AJ1220" s="309">
        <v>1E-3</v>
      </c>
      <c r="AL1220" s="309"/>
    </row>
    <row r="1221" spans="2:38" ht="15" customHeight="1">
      <c r="B1221" s="456"/>
      <c r="C1221" s="458"/>
      <c r="D1221" s="297" t="s">
        <v>520</v>
      </c>
      <c r="E1221" s="298">
        <v>0</v>
      </c>
      <c r="F1221" s="299">
        <v>0</v>
      </c>
      <c r="G1221" s="299">
        <v>3</v>
      </c>
      <c r="H1221" s="299">
        <v>3</v>
      </c>
      <c r="I1221" s="299">
        <v>39</v>
      </c>
      <c r="J1221" s="299">
        <v>6</v>
      </c>
      <c r="K1221" s="299">
        <v>3</v>
      </c>
      <c r="L1221" s="299">
        <v>7.0000000000000007E-2</v>
      </c>
      <c r="M1221" s="299">
        <v>1.87</v>
      </c>
      <c r="N1221" s="299">
        <v>1.94</v>
      </c>
      <c r="O1221" s="299"/>
      <c r="P1221" s="299" t="s">
        <v>493</v>
      </c>
      <c r="Q1221" s="299">
        <v>2.6</v>
      </c>
      <c r="R1221" s="299">
        <v>3.9</v>
      </c>
      <c r="S1221" s="300">
        <v>33</v>
      </c>
      <c r="W1221" s="309"/>
      <c r="X1221" s="309"/>
      <c r="AB1221" s="309"/>
      <c r="AC1221" s="309">
        <v>5</v>
      </c>
      <c r="AD1221" s="309">
        <v>0.01</v>
      </c>
      <c r="AE1221" s="309">
        <v>3.2000000000000001E-2</v>
      </c>
      <c r="AF1221" s="309">
        <v>8.9999999999999993E-3</v>
      </c>
      <c r="AG1221" s="309">
        <v>0.09</v>
      </c>
      <c r="AH1221" s="309" t="s">
        <v>532</v>
      </c>
      <c r="AI1221" s="309">
        <v>4.5</v>
      </c>
      <c r="AJ1221" s="309">
        <v>1E-3</v>
      </c>
      <c r="AL1221" s="309"/>
    </row>
    <row r="1222" spans="2:38" ht="15" customHeight="1">
      <c r="B1222" s="456"/>
      <c r="C1222" s="458"/>
      <c r="D1222" s="297" t="s">
        <v>521</v>
      </c>
      <c r="E1222" s="298">
        <v>0</v>
      </c>
      <c r="F1222" s="299">
        <v>0</v>
      </c>
      <c r="G1222" s="299">
        <v>5</v>
      </c>
      <c r="H1222" s="299">
        <v>5</v>
      </c>
      <c r="I1222" s="299">
        <v>37</v>
      </c>
      <c r="J1222" s="299">
        <v>11</v>
      </c>
      <c r="K1222" s="299">
        <v>2</v>
      </c>
      <c r="L1222" s="299">
        <v>0.06</v>
      </c>
      <c r="M1222" s="299">
        <v>1.88</v>
      </c>
      <c r="N1222" s="299">
        <v>1.94</v>
      </c>
      <c r="O1222" s="299"/>
      <c r="P1222" s="299" t="s">
        <v>498</v>
      </c>
      <c r="Q1222" s="299">
        <v>3.5</v>
      </c>
      <c r="R1222" s="299">
        <v>3.1</v>
      </c>
      <c r="S1222" s="300">
        <v>36</v>
      </c>
      <c r="W1222" s="309"/>
      <c r="X1222" s="309"/>
      <c r="AB1222" s="309"/>
      <c r="AC1222" s="309">
        <v>2</v>
      </c>
      <c r="AD1222" s="309">
        <v>6.0000000000000001E-3</v>
      </c>
      <c r="AE1222" s="309">
        <v>3.5000000000000003E-2</v>
      </c>
      <c r="AF1222" s="309">
        <v>6.0000000000000001E-3</v>
      </c>
      <c r="AG1222" s="309">
        <v>7.0000000000000007E-2</v>
      </c>
      <c r="AH1222" s="309" t="s">
        <v>547</v>
      </c>
      <c r="AI1222" s="309">
        <v>3.1</v>
      </c>
      <c r="AJ1222" s="309">
        <v>1E-3</v>
      </c>
      <c r="AL1222" s="309"/>
    </row>
    <row r="1223" spans="2:38" ht="15" customHeight="1">
      <c r="B1223" s="456"/>
      <c r="C1223" s="458"/>
      <c r="D1223" s="297" t="s">
        <v>522</v>
      </c>
      <c r="E1223" s="298">
        <v>1</v>
      </c>
      <c r="F1223" s="299">
        <v>0</v>
      </c>
      <c r="G1223" s="299">
        <v>4</v>
      </c>
      <c r="H1223" s="299">
        <v>4</v>
      </c>
      <c r="I1223" s="299">
        <v>36</v>
      </c>
      <c r="J1223" s="299">
        <v>11</v>
      </c>
      <c r="K1223" s="299">
        <v>7</v>
      </c>
      <c r="L1223" s="299">
        <v>0.05</v>
      </c>
      <c r="M1223" s="299">
        <v>1.89</v>
      </c>
      <c r="N1223" s="299">
        <v>1.94</v>
      </c>
      <c r="O1223" s="299"/>
      <c r="P1223" s="299" t="s">
        <v>498</v>
      </c>
      <c r="Q1223" s="299">
        <v>3.6</v>
      </c>
      <c r="R1223" s="299">
        <v>1.6</v>
      </c>
      <c r="S1223" s="300">
        <v>40</v>
      </c>
      <c r="W1223" s="309"/>
      <c r="X1223" s="309"/>
      <c r="AB1223" s="309"/>
      <c r="AC1223" s="309">
        <v>3</v>
      </c>
      <c r="AD1223" s="309">
        <v>8.0000000000000002E-3</v>
      </c>
      <c r="AE1223" s="309">
        <v>3.5000000000000003E-2</v>
      </c>
      <c r="AF1223" s="309">
        <v>5.0000000000000001E-3</v>
      </c>
      <c r="AG1223" s="309">
        <v>0.08</v>
      </c>
      <c r="AH1223" s="309" t="s">
        <v>547</v>
      </c>
      <c r="AI1223" s="309">
        <v>1.5</v>
      </c>
      <c r="AJ1223" s="309">
        <v>1E-3</v>
      </c>
      <c r="AL1223" s="309"/>
    </row>
    <row r="1224" spans="2:38" ht="15" customHeight="1">
      <c r="B1224" s="456"/>
      <c r="C1224" s="458"/>
      <c r="D1224" s="297" t="s">
        <v>523</v>
      </c>
      <c r="E1224" s="298">
        <v>1</v>
      </c>
      <c r="F1224" s="299">
        <v>0</v>
      </c>
      <c r="G1224" s="299">
        <v>6</v>
      </c>
      <c r="H1224" s="299">
        <v>6</v>
      </c>
      <c r="I1224" s="299">
        <v>32</v>
      </c>
      <c r="J1224" s="299">
        <v>6</v>
      </c>
      <c r="K1224" s="299">
        <v>4</v>
      </c>
      <c r="L1224" s="299">
        <v>0.05</v>
      </c>
      <c r="M1224" s="299">
        <v>1.9</v>
      </c>
      <c r="N1224" s="299">
        <v>1.95</v>
      </c>
      <c r="O1224" s="299"/>
      <c r="P1224" s="299" t="s">
        <v>498</v>
      </c>
      <c r="Q1224" s="299">
        <v>1.8</v>
      </c>
      <c r="R1224" s="299">
        <v>0.2</v>
      </c>
      <c r="S1224" s="300">
        <v>47</v>
      </c>
      <c r="W1224" s="309"/>
      <c r="X1224" s="309"/>
      <c r="AB1224" s="309"/>
      <c r="AC1224" s="309">
        <v>3</v>
      </c>
      <c r="AD1224" s="309">
        <v>1.2999999999999999E-2</v>
      </c>
      <c r="AE1224" s="309">
        <v>3.7999999999999999E-2</v>
      </c>
      <c r="AF1224" s="309">
        <v>4.0000000000000001E-3</v>
      </c>
      <c r="AG1224" s="309">
        <v>0.06</v>
      </c>
      <c r="AH1224" s="309" t="s">
        <v>532</v>
      </c>
      <c r="AI1224" s="309">
        <v>4.5</v>
      </c>
      <c r="AJ1224" s="309">
        <v>0</v>
      </c>
      <c r="AL1224" s="309"/>
    </row>
    <row r="1225" spans="2:38" ht="15" customHeight="1">
      <c r="B1225" s="456"/>
      <c r="C1225" s="458"/>
      <c r="D1225" s="297" t="s">
        <v>524</v>
      </c>
      <c r="E1225" s="298">
        <v>1</v>
      </c>
      <c r="F1225" s="299">
        <v>0</v>
      </c>
      <c r="G1225" s="299">
        <v>8</v>
      </c>
      <c r="H1225" s="299">
        <v>8</v>
      </c>
      <c r="I1225" s="299">
        <v>29</v>
      </c>
      <c r="J1225" s="299">
        <v>12</v>
      </c>
      <c r="K1225" s="299">
        <v>5</v>
      </c>
      <c r="L1225" s="299">
        <v>7.0000000000000007E-2</v>
      </c>
      <c r="M1225" s="299">
        <v>1.9</v>
      </c>
      <c r="N1225" s="299">
        <v>1.97</v>
      </c>
      <c r="O1225" s="299"/>
      <c r="P1225" s="299" t="s">
        <v>534</v>
      </c>
      <c r="Q1225" s="299">
        <v>0.5</v>
      </c>
      <c r="R1225" s="299">
        <v>-2.1</v>
      </c>
      <c r="S1225" s="300">
        <v>50</v>
      </c>
      <c r="W1225" s="309"/>
      <c r="X1225" s="309"/>
      <c r="AB1225" s="309"/>
      <c r="AC1225" s="309">
        <v>2</v>
      </c>
      <c r="AD1225" s="309">
        <v>7.0000000000000001E-3</v>
      </c>
      <c r="AE1225" s="309">
        <v>3.9E-2</v>
      </c>
      <c r="AF1225" s="309">
        <v>3.0000000000000001E-3</v>
      </c>
      <c r="AG1225" s="309">
        <v>0.04</v>
      </c>
      <c r="AH1225" s="309" t="s">
        <v>513</v>
      </c>
      <c r="AI1225" s="309">
        <v>3.6</v>
      </c>
      <c r="AJ1225" s="309">
        <v>0</v>
      </c>
      <c r="AL1225" s="309"/>
    </row>
    <row r="1226" spans="2:38" ht="15" customHeight="1">
      <c r="B1226" s="456"/>
      <c r="C1226" s="458"/>
      <c r="D1226" s="297" t="s">
        <v>525</v>
      </c>
      <c r="E1226" s="298">
        <v>1</v>
      </c>
      <c r="F1226" s="299">
        <v>0</v>
      </c>
      <c r="G1226" s="299">
        <v>11</v>
      </c>
      <c r="H1226" s="299">
        <v>11</v>
      </c>
      <c r="I1226" s="299">
        <v>24</v>
      </c>
      <c r="J1226" s="299">
        <v>15</v>
      </c>
      <c r="K1226" s="299">
        <v>7</v>
      </c>
      <c r="L1226" s="299">
        <v>0.12</v>
      </c>
      <c r="M1226" s="299">
        <v>1.9</v>
      </c>
      <c r="N1226" s="299">
        <v>2.02</v>
      </c>
      <c r="O1226" s="299"/>
      <c r="P1226" s="299" t="s">
        <v>530</v>
      </c>
      <c r="Q1226" s="299">
        <v>0.7</v>
      </c>
      <c r="R1226" s="299">
        <v>-2.7</v>
      </c>
      <c r="S1226" s="300">
        <v>54</v>
      </c>
      <c r="W1226" s="309"/>
      <c r="X1226" s="309"/>
      <c r="AB1226" s="309"/>
      <c r="AC1226" s="309">
        <v>3</v>
      </c>
      <c r="AD1226" s="309">
        <v>6.0000000000000001E-3</v>
      </c>
      <c r="AE1226" s="309">
        <v>3.9E-2</v>
      </c>
      <c r="AF1226" s="309">
        <v>3.0000000000000001E-3</v>
      </c>
      <c r="AG1226" s="309">
        <v>7.0000000000000007E-2</v>
      </c>
      <c r="AH1226" s="309" t="s">
        <v>493</v>
      </c>
      <c r="AI1226" s="309">
        <v>2.6</v>
      </c>
      <c r="AJ1226" s="309">
        <v>0</v>
      </c>
      <c r="AL1226" s="309"/>
    </row>
    <row r="1227" spans="2:38" ht="15" customHeight="1">
      <c r="B1227" s="456"/>
      <c r="C1227" s="458"/>
      <c r="D1227" s="297" t="s">
        <v>526</v>
      </c>
      <c r="E1227" s="298">
        <v>1</v>
      </c>
      <c r="F1227" s="299">
        <v>0</v>
      </c>
      <c r="G1227" s="299">
        <v>11</v>
      </c>
      <c r="H1227" s="299">
        <v>11</v>
      </c>
      <c r="I1227" s="299">
        <v>23</v>
      </c>
      <c r="J1227" s="299">
        <v>14</v>
      </c>
      <c r="K1227" s="299">
        <v>8</v>
      </c>
      <c r="L1227" s="299">
        <v>0.13</v>
      </c>
      <c r="M1227" s="299">
        <v>1.9</v>
      </c>
      <c r="N1227" s="299">
        <v>2.0299999999999998</v>
      </c>
      <c r="O1227" s="299"/>
      <c r="P1227" s="299" t="s">
        <v>534</v>
      </c>
      <c r="Q1227" s="299">
        <v>1.2</v>
      </c>
      <c r="R1227" s="299">
        <v>-4.5999999999999996</v>
      </c>
      <c r="S1227" s="300">
        <v>57</v>
      </c>
      <c r="W1227" s="309"/>
      <c r="X1227" s="309"/>
      <c r="AB1227" s="309"/>
      <c r="AC1227" s="309">
        <v>2</v>
      </c>
      <c r="AD1227" s="309">
        <v>1.0999999999999999E-2</v>
      </c>
      <c r="AE1227" s="309">
        <v>3.6999999999999998E-2</v>
      </c>
      <c r="AF1227" s="309">
        <v>5.0000000000000001E-3</v>
      </c>
      <c r="AG1227" s="309">
        <v>0.06</v>
      </c>
      <c r="AH1227" s="309" t="s">
        <v>498</v>
      </c>
      <c r="AI1227" s="309">
        <v>3.5</v>
      </c>
      <c r="AJ1227" s="309">
        <v>0</v>
      </c>
      <c r="AL1227" s="309"/>
    </row>
    <row r="1228" spans="2:38" ht="15" customHeight="1">
      <c r="B1228" s="456"/>
      <c r="C1228" s="458"/>
      <c r="D1228" s="297" t="s">
        <v>527</v>
      </c>
      <c r="E1228" s="298">
        <v>1</v>
      </c>
      <c r="F1228" s="299">
        <v>0</v>
      </c>
      <c r="G1228" s="299">
        <v>9</v>
      </c>
      <c r="H1228" s="299">
        <v>9</v>
      </c>
      <c r="I1228" s="299">
        <v>22</v>
      </c>
      <c r="J1228" s="299">
        <v>12</v>
      </c>
      <c r="K1228" s="299">
        <v>4</v>
      </c>
      <c r="L1228" s="299">
        <v>0.14000000000000001</v>
      </c>
      <c r="M1228" s="299">
        <v>1.9</v>
      </c>
      <c r="N1228" s="299">
        <v>2.04</v>
      </c>
      <c r="O1228" s="299"/>
      <c r="P1228" s="299" t="s">
        <v>531</v>
      </c>
      <c r="Q1228" s="299">
        <v>0.5</v>
      </c>
      <c r="R1228" s="299">
        <v>-4.2</v>
      </c>
      <c r="S1228" s="300">
        <v>58</v>
      </c>
      <c r="W1228" s="309"/>
      <c r="X1228" s="309"/>
      <c r="AB1228" s="309"/>
      <c r="AC1228" s="309">
        <v>7</v>
      </c>
      <c r="AD1228" s="309">
        <v>1.0999999999999999E-2</v>
      </c>
      <c r="AE1228" s="309">
        <v>3.5999999999999997E-2</v>
      </c>
      <c r="AF1228" s="309">
        <v>4.0000000000000001E-3</v>
      </c>
      <c r="AG1228" s="309">
        <v>0.05</v>
      </c>
      <c r="AH1228" s="309" t="s">
        <v>498</v>
      </c>
      <c r="AI1228" s="309">
        <v>3.6</v>
      </c>
      <c r="AJ1228" s="309">
        <v>1E-3</v>
      </c>
      <c r="AL1228" s="309"/>
    </row>
    <row r="1229" spans="2:38" ht="15" customHeight="1">
      <c r="B1229" s="456"/>
      <c r="C1229" s="458"/>
      <c r="D1229" s="297" t="s">
        <v>528</v>
      </c>
      <c r="E1229" s="298">
        <v>0</v>
      </c>
      <c r="F1229" s="299">
        <v>0</v>
      </c>
      <c r="G1229" s="299">
        <v>12</v>
      </c>
      <c r="H1229" s="299">
        <v>12</v>
      </c>
      <c r="I1229" s="299">
        <v>17</v>
      </c>
      <c r="J1229" s="299">
        <v>3</v>
      </c>
      <c r="K1229" s="299">
        <v>4</v>
      </c>
      <c r="L1229" s="299">
        <v>0.12</v>
      </c>
      <c r="M1229" s="299">
        <v>1.92</v>
      </c>
      <c r="N1229" s="299">
        <v>2.04</v>
      </c>
      <c r="O1229" s="299"/>
      <c r="P1229" s="299" t="s">
        <v>536</v>
      </c>
      <c r="Q1229" s="299">
        <v>0.1</v>
      </c>
      <c r="R1229" s="299">
        <v>-6</v>
      </c>
      <c r="S1229" s="300">
        <v>68</v>
      </c>
      <c r="W1229" s="309"/>
      <c r="X1229" s="309"/>
      <c r="AB1229" s="309"/>
      <c r="AC1229" s="309">
        <v>4</v>
      </c>
      <c r="AD1229" s="309">
        <v>6.0000000000000001E-3</v>
      </c>
      <c r="AE1229" s="309">
        <v>3.2000000000000001E-2</v>
      </c>
      <c r="AF1229" s="309">
        <v>6.0000000000000001E-3</v>
      </c>
      <c r="AG1229" s="309">
        <v>0.05</v>
      </c>
      <c r="AH1229" s="309" t="s">
        <v>498</v>
      </c>
      <c r="AI1229" s="309">
        <v>1.8</v>
      </c>
      <c r="AJ1229" s="309">
        <v>1E-3</v>
      </c>
      <c r="AL1229" s="309"/>
    </row>
    <row r="1230" spans="2:38" ht="15" customHeight="1">
      <c r="B1230" s="456"/>
      <c r="C1230" s="459"/>
      <c r="D1230" s="297" t="s">
        <v>529</v>
      </c>
      <c r="E1230" s="298">
        <v>0</v>
      </c>
      <c r="F1230" s="299">
        <v>0</v>
      </c>
      <c r="G1230" s="299">
        <v>9</v>
      </c>
      <c r="H1230" s="299">
        <v>9</v>
      </c>
      <c r="I1230" s="299">
        <v>19</v>
      </c>
      <c r="J1230" s="299">
        <v>8</v>
      </c>
      <c r="K1230" s="299">
        <v>4</v>
      </c>
      <c r="L1230" s="299">
        <v>0.11</v>
      </c>
      <c r="M1230" s="299">
        <v>1.91</v>
      </c>
      <c r="N1230" s="299">
        <v>2.02</v>
      </c>
      <c r="O1230" s="299"/>
      <c r="P1230" s="299" t="s">
        <v>536</v>
      </c>
      <c r="Q1230" s="299">
        <v>0.2</v>
      </c>
      <c r="R1230" s="299">
        <v>-5.4</v>
      </c>
      <c r="S1230" s="300">
        <v>68</v>
      </c>
      <c r="W1230" s="309"/>
      <c r="X1230" s="309"/>
      <c r="AB1230" s="309"/>
      <c r="AC1230" s="309">
        <v>5</v>
      </c>
      <c r="AD1230" s="309">
        <v>1.2E-2</v>
      </c>
      <c r="AE1230" s="309">
        <v>2.9000000000000001E-2</v>
      </c>
      <c r="AF1230" s="309">
        <v>8.0000000000000002E-3</v>
      </c>
      <c r="AG1230" s="309">
        <v>7.0000000000000007E-2</v>
      </c>
      <c r="AH1230" s="309" t="s">
        <v>534</v>
      </c>
      <c r="AI1230" s="309">
        <v>0.5</v>
      </c>
      <c r="AJ1230" s="309">
        <v>1E-3</v>
      </c>
      <c r="AL1230" s="309"/>
    </row>
    <row r="1231" spans="2:38" ht="15" customHeight="1">
      <c r="B1231" s="456"/>
      <c r="C1231" s="457">
        <v>42760</v>
      </c>
      <c r="D1231" s="297" t="s">
        <v>492</v>
      </c>
      <c r="E1231" s="298">
        <v>0</v>
      </c>
      <c r="F1231" s="299">
        <v>0</v>
      </c>
      <c r="G1231" s="299">
        <v>13</v>
      </c>
      <c r="H1231" s="299">
        <v>13</v>
      </c>
      <c r="I1231" s="299">
        <v>12</v>
      </c>
      <c r="J1231" s="299">
        <v>10</v>
      </c>
      <c r="K1231" s="299">
        <v>10</v>
      </c>
      <c r="L1231" s="299">
        <v>0.13</v>
      </c>
      <c r="M1231" s="299">
        <v>1.94</v>
      </c>
      <c r="N1231" s="299">
        <v>2.0699999999999998</v>
      </c>
      <c r="O1231" s="299"/>
      <c r="P1231" s="299" t="s">
        <v>531</v>
      </c>
      <c r="Q1231" s="299">
        <v>0.6</v>
      </c>
      <c r="R1231" s="299">
        <v>-7.1</v>
      </c>
      <c r="S1231" s="300">
        <v>68</v>
      </c>
      <c r="W1231" s="309"/>
      <c r="AB1231" s="309"/>
      <c r="AC1231" s="309">
        <v>7</v>
      </c>
      <c r="AD1231" s="309">
        <v>1.4999999999999999E-2</v>
      </c>
      <c r="AE1231" s="309">
        <v>2.4E-2</v>
      </c>
      <c r="AF1231" s="309">
        <v>1.0999999999999999E-2</v>
      </c>
      <c r="AG1231" s="309">
        <v>0.12</v>
      </c>
      <c r="AH1231" s="309" t="s">
        <v>530</v>
      </c>
      <c r="AI1231" s="309">
        <v>0.7</v>
      </c>
      <c r="AJ1231" s="309">
        <v>1E-3</v>
      </c>
      <c r="AL1231" s="309"/>
    </row>
    <row r="1232" spans="2:38" ht="15" customHeight="1">
      <c r="B1232" s="456"/>
      <c r="C1232" s="458"/>
      <c r="D1232" s="297" t="s">
        <v>495</v>
      </c>
      <c r="E1232" s="298">
        <v>1</v>
      </c>
      <c r="F1232" s="299">
        <v>0</v>
      </c>
      <c r="G1232" s="299">
        <v>11</v>
      </c>
      <c r="H1232" s="299">
        <v>11</v>
      </c>
      <c r="I1232" s="299">
        <v>9</v>
      </c>
      <c r="J1232" s="299">
        <v>17</v>
      </c>
      <c r="K1232" s="299">
        <v>9</v>
      </c>
      <c r="L1232" s="299">
        <v>0.13</v>
      </c>
      <c r="M1232" s="299">
        <v>2.0299999999999998</v>
      </c>
      <c r="N1232" s="299">
        <v>2.16</v>
      </c>
      <c r="O1232" s="299"/>
      <c r="P1232" s="299" t="s">
        <v>493</v>
      </c>
      <c r="Q1232" s="299">
        <v>1.2</v>
      </c>
      <c r="R1232" s="299">
        <v>-6.7</v>
      </c>
      <c r="S1232" s="300">
        <v>68</v>
      </c>
      <c r="W1232" s="309"/>
      <c r="X1232" s="309"/>
      <c r="AB1232" s="309"/>
      <c r="AC1232" s="309">
        <v>8</v>
      </c>
      <c r="AD1232" s="309">
        <v>1.4E-2</v>
      </c>
      <c r="AE1232" s="309">
        <v>2.3E-2</v>
      </c>
      <c r="AF1232" s="309">
        <v>1.0999999999999999E-2</v>
      </c>
      <c r="AG1232" s="309">
        <v>0.13</v>
      </c>
      <c r="AH1232" s="309" t="s">
        <v>534</v>
      </c>
      <c r="AI1232" s="309">
        <v>1.2</v>
      </c>
      <c r="AJ1232" s="309">
        <v>1E-3</v>
      </c>
      <c r="AL1232" s="309"/>
    </row>
    <row r="1233" spans="2:38" ht="15" customHeight="1">
      <c r="B1233" s="456"/>
      <c r="C1233" s="458"/>
      <c r="D1233" s="297" t="s">
        <v>497</v>
      </c>
      <c r="E1233" s="298">
        <v>1</v>
      </c>
      <c r="F1233" s="299">
        <v>0</v>
      </c>
      <c r="G1233" s="299">
        <v>9</v>
      </c>
      <c r="H1233" s="299">
        <v>9</v>
      </c>
      <c r="I1233" s="299">
        <v>8</v>
      </c>
      <c r="J1233" s="299">
        <v>9</v>
      </c>
      <c r="K1233" s="299">
        <v>9</v>
      </c>
      <c r="L1233" s="299">
        <v>0.11</v>
      </c>
      <c r="M1233" s="299">
        <v>2.14</v>
      </c>
      <c r="N1233" s="299">
        <v>2.25</v>
      </c>
      <c r="O1233" s="299"/>
      <c r="P1233" s="299" t="s">
        <v>498</v>
      </c>
      <c r="Q1233" s="299">
        <v>1.2</v>
      </c>
      <c r="R1233" s="299">
        <v>-7.1</v>
      </c>
      <c r="S1233" s="300">
        <v>71</v>
      </c>
      <c r="W1233" s="309"/>
      <c r="X1233" s="309"/>
      <c r="AB1233" s="309"/>
      <c r="AC1233" s="309">
        <v>4</v>
      </c>
      <c r="AD1233" s="309">
        <v>1.2E-2</v>
      </c>
      <c r="AE1233" s="309">
        <v>2.1999999999999999E-2</v>
      </c>
      <c r="AF1233" s="309">
        <v>8.9999999999999993E-3</v>
      </c>
      <c r="AG1233" s="309">
        <v>0.14000000000000001</v>
      </c>
      <c r="AH1233" s="309" t="s">
        <v>531</v>
      </c>
      <c r="AI1233" s="309">
        <v>0.5</v>
      </c>
      <c r="AJ1233" s="309">
        <v>1E-3</v>
      </c>
      <c r="AL1233" s="309"/>
    </row>
    <row r="1234" spans="2:38" ht="15" customHeight="1">
      <c r="B1234" s="456"/>
      <c r="C1234" s="458"/>
      <c r="D1234" s="297" t="s">
        <v>500</v>
      </c>
      <c r="E1234" s="298" t="s">
        <v>501</v>
      </c>
      <c r="F1234" s="299">
        <v>0</v>
      </c>
      <c r="G1234" s="299">
        <v>9</v>
      </c>
      <c r="H1234" s="299">
        <v>9</v>
      </c>
      <c r="I1234" s="299">
        <v>8</v>
      </c>
      <c r="J1234" s="299">
        <v>9</v>
      </c>
      <c r="K1234" s="299">
        <v>6</v>
      </c>
      <c r="L1234" s="299" t="s">
        <v>501</v>
      </c>
      <c r="M1234" s="299" t="s">
        <v>501</v>
      </c>
      <c r="N1234" s="299" t="s">
        <v>501</v>
      </c>
      <c r="O1234" s="299"/>
      <c r="P1234" s="299" t="s">
        <v>498</v>
      </c>
      <c r="Q1234" s="299">
        <v>1</v>
      </c>
      <c r="R1234" s="299">
        <v>-7.7</v>
      </c>
      <c r="S1234" s="300">
        <v>72</v>
      </c>
      <c r="W1234" s="309"/>
      <c r="X1234" s="309"/>
      <c r="AB1234" s="309"/>
      <c r="AC1234" s="309">
        <v>4</v>
      </c>
      <c r="AD1234" s="309">
        <v>3.0000000000000001E-3</v>
      </c>
      <c r="AE1234" s="309">
        <v>1.7000000000000001E-2</v>
      </c>
      <c r="AF1234" s="309">
        <v>1.2E-2</v>
      </c>
      <c r="AG1234" s="309">
        <v>0.12</v>
      </c>
      <c r="AH1234" s="309" t="s">
        <v>536</v>
      </c>
      <c r="AI1234" s="309">
        <v>0.1</v>
      </c>
      <c r="AJ1234" s="309">
        <v>0</v>
      </c>
      <c r="AL1234" s="309"/>
    </row>
    <row r="1235" spans="2:38" ht="15" customHeight="1">
      <c r="B1235" s="456"/>
      <c r="C1235" s="458"/>
      <c r="D1235" s="297" t="s">
        <v>503</v>
      </c>
      <c r="E1235" s="298">
        <v>1</v>
      </c>
      <c r="F1235" s="299">
        <v>0</v>
      </c>
      <c r="G1235" s="299">
        <v>9</v>
      </c>
      <c r="H1235" s="299">
        <v>9</v>
      </c>
      <c r="I1235" s="299">
        <v>8</v>
      </c>
      <c r="J1235" s="299">
        <v>6</v>
      </c>
      <c r="K1235" s="299">
        <v>9</v>
      </c>
      <c r="L1235" s="299">
        <v>0.1</v>
      </c>
      <c r="M1235" s="299">
        <v>2.16</v>
      </c>
      <c r="N1235" s="299">
        <v>2.2599999999999998</v>
      </c>
      <c r="O1235" s="299"/>
      <c r="P1235" s="299" t="s">
        <v>539</v>
      </c>
      <c r="Q1235" s="299">
        <v>0.4</v>
      </c>
      <c r="R1235" s="299">
        <v>-7.7</v>
      </c>
      <c r="S1235" s="300">
        <v>75</v>
      </c>
      <c r="W1235" s="309"/>
      <c r="X1235" s="309"/>
      <c r="AB1235" s="309"/>
      <c r="AC1235" s="309">
        <v>4</v>
      </c>
      <c r="AD1235" s="309">
        <v>8.0000000000000002E-3</v>
      </c>
      <c r="AE1235" s="309">
        <v>1.9E-2</v>
      </c>
      <c r="AF1235" s="309">
        <v>8.9999999999999993E-3</v>
      </c>
      <c r="AG1235" s="309">
        <v>0.11</v>
      </c>
      <c r="AH1235" s="309" t="s">
        <v>536</v>
      </c>
      <c r="AI1235" s="309">
        <v>0.2</v>
      </c>
      <c r="AJ1235" s="309">
        <v>0</v>
      </c>
      <c r="AL1235" s="309"/>
    </row>
    <row r="1236" spans="2:38" ht="15" customHeight="1">
      <c r="B1236" s="456"/>
      <c r="C1236" s="458"/>
      <c r="D1236" s="297" t="s">
        <v>505</v>
      </c>
      <c r="E1236" s="298">
        <v>1</v>
      </c>
      <c r="F1236" s="299">
        <v>1</v>
      </c>
      <c r="G1236" s="299">
        <v>11</v>
      </c>
      <c r="H1236" s="299">
        <v>12</v>
      </c>
      <c r="I1236" s="299">
        <v>4</v>
      </c>
      <c r="J1236" s="299">
        <v>27</v>
      </c>
      <c r="K1236" s="299">
        <v>10</v>
      </c>
      <c r="L1236" s="299">
        <v>0.1</v>
      </c>
      <c r="M1236" s="299">
        <v>2.2599999999999998</v>
      </c>
      <c r="N1236" s="299">
        <v>2.36</v>
      </c>
      <c r="O1236" s="299"/>
      <c r="P1236" s="299" t="s">
        <v>493</v>
      </c>
      <c r="Q1236" s="299">
        <v>1.2</v>
      </c>
      <c r="R1236" s="299">
        <v>-8.6</v>
      </c>
      <c r="S1236" s="300">
        <v>75</v>
      </c>
      <c r="W1236" s="309"/>
      <c r="X1236" s="309"/>
      <c r="AB1236" s="309"/>
      <c r="AC1236" s="309">
        <v>10</v>
      </c>
      <c r="AD1236" s="309">
        <v>0.01</v>
      </c>
      <c r="AE1236" s="309">
        <v>1.2E-2</v>
      </c>
      <c r="AF1236" s="309">
        <v>1.2999999999999999E-2</v>
      </c>
      <c r="AG1236" s="309">
        <v>0.13</v>
      </c>
      <c r="AH1236" s="309" t="s">
        <v>531</v>
      </c>
      <c r="AI1236" s="309">
        <v>0.6</v>
      </c>
      <c r="AJ1236" s="309">
        <v>0</v>
      </c>
      <c r="AL1236" s="309"/>
    </row>
    <row r="1237" spans="2:38" ht="15" customHeight="1">
      <c r="B1237" s="456"/>
      <c r="C1237" s="458"/>
      <c r="D1237" s="297" t="s">
        <v>508</v>
      </c>
      <c r="E1237" s="298">
        <v>1</v>
      </c>
      <c r="F1237" s="299">
        <v>4</v>
      </c>
      <c r="G1237" s="299">
        <v>14</v>
      </c>
      <c r="H1237" s="299">
        <v>18</v>
      </c>
      <c r="I1237" s="299">
        <v>0</v>
      </c>
      <c r="J1237" s="299">
        <v>16</v>
      </c>
      <c r="K1237" s="299">
        <v>5</v>
      </c>
      <c r="L1237" s="299">
        <v>0.12</v>
      </c>
      <c r="M1237" s="299">
        <v>2.2799999999999998</v>
      </c>
      <c r="N1237" s="299">
        <v>2.4</v>
      </c>
      <c r="O1237" s="299"/>
      <c r="P1237" s="299" t="s">
        <v>493</v>
      </c>
      <c r="Q1237" s="299">
        <v>1.4</v>
      </c>
      <c r="R1237" s="299">
        <v>-8.3000000000000007</v>
      </c>
      <c r="S1237" s="300">
        <v>74</v>
      </c>
      <c r="W1237" s="309"/>
      <c r="X1237" s="309"/>
      <c r="AB1237" s="309"/>
      <c r="AC1237" s="309">
        <v>9</v>
      </c>
      <c r="AD1237" s="309">
        <v>1.7000000000000001E-2</v>
      </c>
      <c r="AE1237" s="309">
        <v>8.9999999999999993E-3</v>
      </c>
      <c r="AF1237" s="309">
        <v>1.0999999999999999E-2</v>
      </c>
      <c r="AG1237" s="309">
        <v>0.13</v>
      </c>
      <c r="AH1237" s="309" t="s">
        <v>493</v>
      </c>
      <c r="AI1237" s="309">
        <v>1.2</v>
      </c>
      <c r="AJ1237" s="309">
        <v>1E-3</v>
      </c>
      <c r="AL1237" s="309"/>
    </row>
    <row r="1238" spans="2:38" ht="15" customHeight="1">
      <c r="B1238" s="456"/>
      <c r="C1238" s="458"/>
      <c r="D1238" s="297" t="s">
        <v>510</v>
      </c>
      <c r="E1238" s="298">
        <v>1</v>
      </c>
      <c r="F1238" s="299">
        <v>15</v>
      </c>
      <c r="G1238" s="299">
        <v>16</v>
      </c>
      <c r="H1238" s="299">
        <v>31</v>
      </c>
      <c r="I1238" s="299">
        <v>0</v>
      </c>
      <c r="J1238" s="299">
        <v>19</v>
      </c>
      <c r="K1238" s="299">
        <v>16</v>
      </c>
      <c r="L1238" s="299">
        <v>0.16</v>
      </c>
      <c r="M1238" s="299">
        <v>2.2000000000000002</v>
      </c>
      <c r="N1238" s="299">
        <v>2.36</v>
      </c>
      <c r="O1238" s="299"/>
      <c r="P1238" s="299" t="s">
        <v>493</v>
      </c>
      <c r="Q1238" s="299">
        <v>1.6</v>
      </c>
      <c r="R1238" s="299">
        <v>-4.4000000000000004</v>
      </c>
      <c r="S1238" s="300">
        <v>64</v>
      </c>
      <c r="W1238" s="309"/>
      <c r="X1238" s="309"/>
      <c r="AB1238" s="309"/>
      <c r="AC1238" s="309">
        <v>9</v>
      </c>
      <c r="AD1238" s="309">
        <v>8.9999999999999993E-3</v>
      </c>
      <c r="AE1238" s="309">
        <v>8.0000000000000002E-3</v>
      </c>
      <c r="AF1238" s="309">
        <v>8.9999999999999993E-3</v>
      </c>
      <c r="AG1238" s="309">
        <v>0.11</v>
      </c>
      <c r="AH1238" s="309" t="s">
        <v>498</v>
      </c>
      <c r="AI1238" s="309">
        <v>1.2</v>
      </c>
      <c r="AJ1238" s="309">
        <v>1E-3</v>
      </c>
      <c r="AL1238" s="309"/>
    </row>
    <row r="1239" spans="2:38" ht="15" customHeight="1">
      <c r="B1239" s="456"/>
      <c r="C1239" s="458"/>
      <c r="D1239" s="297" t="s">
        <v>511</v>
      </c>
      <c r="E1239" s="298">
        <v>1</v>
      </c>
      <c r="F1239" s="299">
        <v>15</v>
      </c>
      <c r="G1239" s="299">
        <v>18</v>
      </c>
      <c r="H1239" s="299">
        <v>33</v>
      </c>
      <c r="I1239" s="299">
        <v>5</v>
      </c>
      <c r="J1239" s="299">
        <v>19</v>
      </c>
      <c r="K1239" s="299">
        <v>22</v>
      </c>
      <c r="L1239" s="299">
        <v>0.22</v>
      </c>
      <c r="M1239" s="299">
        <v>2.08</v>
      </c>
      <c r="N1239" s="299">
        <v>2.2999999999999998</v>
      </c>
      <c r="O1239" s="299"/>
      <c r="P1239" s="299" t="s">
        <v>535</v>
      </c>
      <c r="Q1239" s="299">
        <v>0.3</v>
      </c>
      <c r="R1239" s="299">
        <v>-1</v>
      </c>
      <c r="S1239" s="300">
        <v>51</v>
      </c>
      <c r="W1239" s="309"/>
      <c r="X1239" s="309"/>
      <c r="AB1239" s="309"/>
      <c r="AC1239" s="309">
        <v>6</v>
      </c>
      <c r="AD1239" s="309">
        <v>8.9999999999999993E-3</v>
      </c>
      <c r="AE1239" s="309">
        <v>8.0000000000000002E-3</v>
      </c>
      <c r="AF1239" s="309">
        <v>8.9999999999999993E-3</v>
      </c>
      <c r="AG1239" s="309" t="s">
        <v>501</v>
      </c>
      <c r="AH1239" s="309" t="s">
        <v>498</v>
      </c>
      <c r="AI1239" s="309">
        <v>1</v>
      </c>
      <c r="AJ1239" s="309">
        <v>9.9990000000000006</v>
      </c>
      <c r="AL1239" s="309"/>
    </row>
    <row r="1240" spans="2:38" ht="15" customHeight="1" thickBot="1">
      <c r="B1240" s="456"/>
      <c r="C1240" s="458"/>
      <c r="D1240" s="310" t="s">
        <v>512</v>
      </c>
      <c r="E1240" s="311">
        <v>2</v>
      </c>
      <c r="F1240" s="304">
        <v>11</v>
      </c>
      <c r="G1240" s="304">
        <v>19</v>
      </c>
      <c r="H1240" s="304">
        <v>30</v>
      </c>
      <c r="I1240" s="304">
        <v>12</v>
      </c>
      <c r="J1240" s="304">
        <v>22</v>
      </c>
      <c r="K1240" s="304">
        <v>18</v>
      </c>
      <c r="L1240" s="304">
        <v>0.18</v>
      </c>
      <c r="M1240" s="304">
        <v>2.0499999999999998</v>
      </c>
      <c r="N1240" s="304">
        <v>2.23</v>
      </c>
      <c r="O1240" s="304"/>
      <c r="P1240" s="304" t="s">
        <v>518</v>
      </c>
      <c r="Q1240" s="304">
        <v>1.1000000000000001</v>
      </c>
      <c r="R1240" s="304">
        <v>1.2</v>
      </c>
      <c r="S1240" s="305">
        <v>42</v>
      </c>
      <c r="W1240" s="309"/>
      <c r="X1240" s="309"/>
      <c r="AB1240" s="309"/>
      <c r="AC1240" s="309">
        <v>9</v>
      </c>
      <c r="AD1240" s="309">
        <v>6.0000000000000001E-3</v>
      </c>
      <c r="AE1240" s="309">
        <v>8.0000000000000002E-3</v>
      </c>
      <c r="AF1240" s="309">
        <v>8.9999999999999993E-3</v>
      </c>
      <c r="AG1240" s="309">
        <v>0.1</v>
      </c>
      <c r="AH1240" s="309" t="s">
        <v>539</v>
      </c>
      <c r="AI1240" s="309">
        <v>0.4</v>
      </c>
      <c r="AJ1240" s="309">
        <v>1E-3</v>
      </c>
      <c r="AL1240" s="309"/>
    </row>
    <row r="1241" spans="2:38" ht="15" customHeight="1">
      <c r="B1241" s="456" t="s">
        <v>537</v>
      </c>
      <c r="C1241" s="458"/>
      <c r="D1241" s="293" t="s">
        <v>514</v>
      </c>
      <c r="E1241" s="294">
        <v>2</v>
      </c>
      <c r="F1241" s="295">
        <v>6</v>
      </c>
      <c r="G1241" s="295">
        <v>15</v>
      </c>
      <c r="H1241" s="295">
        <v>21</v>
      </c>
      <c r="I1241" s="295">
        <v>23</v>
      </c>
      <c r="J1241" s="295">
        <v>18</v>
      </c>
      <c r="K1241" s="295">
        <v>12</v>
      </c>
      <c r="L1241" s="295">
        <v>0.12</v>
      </c>
      <c r="M1241" s="295">
        <v>1.98</v>
      </c>
      <c r="N1241" s="295">
        <v>2.1</v>
      </c>
      <c r="O1241" s="295"/>
      <c r="P1241" s="295" t="s">
        <v>515</v>
      </c>
      <c r="Q1241" s="295">
        <v>0.6</v>
      </c>
      <c r="R1241" s="295">
        <v>3.9</v>
      </c>
      <c r="S1241" s="296">
        <v>39</v>
      </c>
      <c r="W1241" s="309"/>
      <c r="X1241" s="309"/>
      <c r="AB1241" s="309"/>
      <c r="AC1241" s="309">
        <v>10</v>
      </c>
      <c r="AD1241" s="309">
        <v>2.7E-2</v>
      </c>
      <c r="AE1241" s="309">
        <v>4.0000000000000001E-3</v>
      </c>
      <c r="AF1241" s="309">
        <v>1.2E-2</v>
      </c>
      <c r="AG1241" s="309">
        <v>0.1</v>
      </c>
      <c r="AH1241" s="309" t="s">
        <v>493</v>
      </c>
      <c r="AI1241" s="309">
        <v>1.2</v>
      </c>
      <c r="AJ1241" s="309">
        <v>1E-3</v>
      </c>
      <c r="AL1241" s="309"/>
    </row>
    <row r="1242" spans="2:38" ht="15" customHeight="1">
      <c r="B1242" s="456"/>
      <c r="C1242" s="458"/>
      <c r="D1242" s="297" t="s">
        <v>516</v>
      </c>
      <c r="E1242" s="298">
        <v>2</v>
      </c>
      <c r="F1242" s="299">
        <v>4</v>
      </c>
      <c r="G1242" s="299">
        <v>13</v>
      </c>
      <c r="H1242" s="299">
        <v>17</v>
      </c>
      <c r="I1242" s="299">
        <v>30</v>
      </c>
      <c r="J1242" s="299">
        <v>13</v>
      </c>
      <c r="K1242" s="299">
        <v>10</v>
      </c>
      <c r="L1242" s="299">
        <v>0.12</v>
      </c>
      <c r="M1242" s="299">
        <v>1.93</v>
      </c>
      <c r="N1242" s="299">
        <v>2.0499999999999998</v>
      </c>
      <c r="O1242" s="299"/>
      <c r="P1242" s="299" t="s">
        <v>535</v>
      </c>
      <c r="Q1242" s="299">
        <v>1.2</v>
      </c>
      <c r="R1242" s="299">
        <v>5</v>
      </c>
      <c r="S1242" s="300">
        <v>30</v>
      </c>
      <c r="W1242" s="309"/>
      <c r="X1242" s="309"/>
      <c r="AB1242" s="309"/>
      <c r="AC1242" s="309">
        <v>5</v>
      </c>
      <c r="AD1242" s="309">
        <v>1.6E-2</v>
      </c>
      <c r="AE1242" s="309">
        <v>0</v>
      </c>
      <c r="AF1242" s="309">
        <v>1.7999999999999999E-2</v>
      </c>
      <c r="AG1242" s="309">
        <v>0.12</v>
      </c>
      <c r="AH1242" s="309" t="s">
        <v>493</v>
      </c>
      <c r="AI1242" s="309">
        <v>1.4</v>
      </c>
      <c r="AJ1242" s="309">
        <v>1E-3</v>
      </c>
      <c r="AL1242" s="309"/>
    </row>
    <row r="1243" spans="2:38" ht="15" customHeight="1">
      <c r="B1243" s="456"/>
      <c r="C1243" s="458"/>
      <c r="D1243" s="297" t="s">
        <v>517</v>
      </c>
      <c r="E1243" s="298">
        <v>1</v>
      </c>
      <c r="F1243" s="299">
        <v>2</v>
      </c>
      <c r="G1243" s="299">
        <v>10</v>
      </c>
      <c r="H1243" s="299">
        <v>12</v>
      </c>
      <c r="I1243" s="299">
        <v>36</v>
      </c>
      <c r="J1243" s="299">
        <v>7</v>
      </c>
      <c r="K1243" s="299">
        <v>4</v>
      </c>
      <c r="L1243" s="299">
        <v>0.09</v>
      </c>
      <c r="M1243" s="299">
        <v>1.89</v>
      </c>
      <c r="N1243" s="299">
        <v>1.98</v>
      </c>
      <c r="O1243" s="299"/>
      <c r="P1243" s="299" t="s">
        <v>506</v>
      </c>
      <c r="Q1243" s="299">
        <v>1.3</v>
      </c>
      <c r="R1243" s="299">
        <v>6.3</v>
      </c>
      <c r="S1243" s="300">
        <v>27</v>
      </c>
      <c r="W1243" s="309"/>
      <c r="X1243" s="309"/>
      <c r="AB1243" s="309"/>
      <c r="AC1243" s="309">
        <v>16</v>
      </c>
      <c r="AD1243" s="309">
        <v>1.9E-2</v>
      </c>
      <c r="AE1243" s="309">
        <v>0</v>
      </c>
      <c r="AF1243" s="309">
        <v>3.1E-2</v>
      </c>
      <c r="AG1243" s="309">
        <v>0.16</v>
      </c>
      <c r="AH1243" s="309" t="s">
        <v>493</v>
      </c>
      <c r="AI1243" s="309">
        <v>1.6</v>
      </c>
      <c r="AJ1243" s="309">
        <v>1E-3</v>
      </c>
      <c r="AL1243" s="309"/>
    </row>
    <row r="1244" spans="2:38" ht="15" customHeight="1">
      <c r="B1244" s="456"/>
      <c r="C1244" s="458"/>
      <c r="D1244" s="297" t="s">
        <v>519</v>
      </c>
      <c r="E1244" s="298">
        <v>1</v>
      </c>
      <c r="F1244" s="299">
        <v>1</v>
      </c>
      <c r="G1244" s="299">
        <v>9</v>
      </c>
      <c r="H1244" s="299">
        <v>10</v>
      </c>
      <c r="I1244" s="299">
        <v>36</v>
      </c>
      <c r="J1244" s="299">
        <v>22</v>
      </c>
      <c r="K1244" s="299">
        <v>10</v>
      </c>
      <c r="L1244" s="299">
        <v>7.0000000000000007E-2</v>
      </c>
      <c r="M1244" s="299">
        <v>1.89</v>
      </c>
      <c r="N1244" s="299">
        <v>1.96</v>
      </c>
      <c r="O1244" s="299"/>
      <c r="P1244" s="299" t="s">
        <v>534</v>
      </c>
      <c r="Q1244" s="299">
        <v>1.4</v>
      </c>
      <c r="R1244" s="299">
        <v>6.2</v>
      </c>
      <c r="S1244" s="300">
        <v>26</v>
      </c>
      <c r="W1244" s="309"/>
      <c r="X1244" s="309"/>
      <c r="AB1244" s="309"/>
      <c r="AC1244" s="309">
        <v>22</v>
      </c>
      <c r="AD1244" s="309">
        <v>1.9E-2</v>
      </c>
      <c r="AE1244" s="309">
        <v>5.0000000000000001E-3</v>
      </c>
      <c r="AF1244" s="309">
        <v>3.3000000000000002E-2</v>
      </c>
      <c r="AG1244" s="309">
        <v>0.22</v>
      </c>
      <c r="AH1244" s="309" t="s">
        <v>535</v>
      </c>
      <c r="AI1244" s="309">
        <v>0.3</v>
      </c>
      <c r="AJ1244" s="309">
        <v>1E-3</v>
      </c>
      <c r="AL1244" s="309"/>
    </row>
    <row r="1245" spans="2:38" ht="15" customHeight="1">
      <c r="B1245" s="456"/>
      <c r="C1245" s="458"/>
      <c r="D1245" s="297" t="s">
        <v>520</v>
      </c>
      <c r="E1245" s="298">
        <v>1</v>
      </c>
      <c r="F1245" s="299">
        <v>0</v>
      </c>
      <c r="G1245" s="299">
        <v>9</v>
      </c>
      <c r="H1245" s="299">
        <v>9</v>
      </c>
      <c r="I1245" s="299">
        <v>36</v>
      </c>
      <c r="J1245" s="299">
        <v>14</v>
      </c>
      <c r="K1245" s="299">
        <v>9</v>
      </c>
      <c r="L1245" s="299">
        <v>0.08</v>
      </c>
      <c r="M1245" s="299">
        <v>1.88</v>
      </c>
      <c r="N1245" s="299">
        <v>1.96</v>
      </c>
      <c r="O1245" s="299"/>
      <c r="P1245" s="299" t="s">
        <v>498</v>
      </c>
      <c r="Q1245" s="299">
        <v>2.2999999999999998</v>
      </c>
      <c r="R1245" s="299">
        <v>6.3</v>
      </c>
      <c r="S1245" s="300">
        <v>26</v>
      </c>
      <c r="W1245" s="309"/>
      <c r="X1245" s="309"/>
      <c r="AB1245" s="309"/>
      <c r="AC1245" s="309">
        <v>18</v>
      </c>
      <c r="AD1245" s="309">
        <v>2.1999999999999999E-2</v>
      </c>
      <c r="AE1245" s="309">
        <v>1.2E-2</v>
      </c>
      <c r="AF1245" s="309">
        <v>0.03</v>
      </c>
      <c r="AG1245" s="309">
        <v>0.18</v>
      </c>
      <c r="AH1245" s="309" t="s">
        <v>518</v>
      </c>
      <c r="AI1245" s="309">
        <v>1.1000000000000001</v>
      </c>
      <c r="AJ1245" s="309">
        <v>2E-3</v>
      </c>
      <c r="AL1245" s="309"/>
    </row>
    <row r="1246" spans="2:38" ht="15" customHeight="1">
      <c r="B1246" s="456"/>
      <c r="C1246" s="458"/>
      <c r="D1246" s="297" t="s">
        <v>521</v>
      </c>
      <c r="E1246" s="298">
        <v>1</v>
      </c>
      <c r="F1246" s="299">
        <v>0</v>
      </c>
      <c r="G1246" s="299">
        <v>8</v>
      </c>
      <c r="H1246" s="299">
        <v>8</v>
      </c>
      <c r="I1246" s="299">
        <v>37</v>
      </c>
      <c r="J1246" s="299">
        <v>16</v>
      </c>
      <c r="K1246" s="299">
        <v>7</v>
      </c>
      <c r="L1246" s="299">
        <v>0.12</v>
      </c>
      <c r="M1246" s="299">
        <v>1.89</v>
      </c>
      <c r="N1246" s="299">
        <v>2.0099999999999998</v>
      </c>
      <c r="O1246" s="299"/>
      <c r="P1246" s="299" t="s">
        <v>506</v>
      </c>
      <c r="Q1246" s="299">
        <v>2.2999999999999998</v>
      </c>
      <c r="R1246" s="299">
        <v>6</v>
      </c>
      <c r="S1246" s="300">
        <v>27</v>
      </c>
      <c r="W1246" s="309"/>
      <c r="X1246" s="309"/>
      <c r="AB1246" s="309"/>
      <c r="AC1246" s="309">
        <v>12</v>
      </c>
      <c r="AD1246" s="309">
        <v>1.7999999999999999E-2</v>
      </c>
      <c r="AE1246" s="309">
        <v>2.3E-2</v>
      </c>
      <c r="AF1246" s="309">
        <v>2.1000000000000001E-2</v>
      </c>
      <c r="AG1246" s="309">
        <v>0.12</v>
      </c>
      <c r="AH1246" s="309" t="s">
        <v>515</v>
      </c>
      <c r="AI1246" s="309">
        <v>0.6</v>
      </c>
      <c r="AJ1246" s="309">
        <v>2E-3</v>
      </c>
      <c r="AL1246" s="309"/>
    </row>
    <row r="1247" spans="2:38" ht="15" customHeight="1">
      <c r="B1247" s="456"/>
      <c r="C1247" s="458"/>
      <c r="D1247" s="297" t="s">
        <v>522</v>
      </c>
      <c r="E1247" s="298">
        <v>1</v>
      </c>
      <c r="F1247" s="299">
        <v>0</v>
      </c>
      <c r="G1247" s="299">
        <v>10</v>
      </c>
      <c r="H1247" s="299">
        <v>10</v>
      </c>
      <c r="I1247" s="299">
        <v>35</v>
      </c>
      <c r="J1247" s="299">
        <v>9</v>
      </c>
      <c r="K1247" s="299">
        <v>7</v>
      </c>
      <c r="L1247" s="299">
        <v>0.08</v>
      </c>
      <c r="M1247" s="299">
        <v>1.87</v>
      </c>
      <c r="N1247" s="299">
        <v>1.95</v>
      </c>
      <c r="O1247" s="299"/>
      <c r="P1247" s="299" t="s">
        <v>498</v>
      </c>
      <c r="Q1247" s="299">
        <v>2.2000000000000002</v>
      </c>
      <c r="R1247" s="299">
        <v>3.9</v>
      </c>
      <c r="S1247" s="300">
        <v>30</v>
      </c>
      <c r="W1247" s="309"/>
      <c r="X1247" s="309"/>
      <c r="AB1247" s="309"/>
      <c r="AC1247" s="309">
        <v>10</v>
      </c>
      <c r="AD1247" s="309">
        <v>1.2999999999999999E-2</v>
      </c>
      <c r="AE1247" s="309">
        <v>0.03</v>
      </c>
      <c r="AF1247" s="309">
        <v>1.7000000000000001E-2</v>
      </c>
      <c r="AG1247" s="309">
        <v>0.12</v>
      </c>
      <c r="AH1247" s="309" t="s">
        <v>535</v>
      </c>
      <c r="AI1247" s="309">
        <v>1.2</v>
      </c>
      <c r="AJ1247" s="309">
        <v>2E-3</v>
      </c>
      <c r="AL1247" s="309"/>
    </row>
    <row r="1248" spans="2:38" ht="15" customHeight="1">
      <c r="B1248" s="456"/>
      <c r="C1248" s="458"/>
      <c r="D1248" s="297" t="s">
        <v>523</v>
      </c>
      <c r="E1248" s="298">
        <v>1</v>
      </c>
      <c r="F1248" s="299">
        <v>0</v>
      </c>
      <c r="G1248" s="299">
        <v>8</v>
      </c>
      <c r="H1248" s="299">
        <v>8</v>
      </c>
      <c r="I1248" s="299">
        <v>33</v>
      </c>
      <c r="J1248" s="299">
        <v>8</v>
      </c>
      <c r="K1248" s="299">
        <v>8</v>
      </c>
      <c r="L1248" s="299">
        <v>0.1</v>
      </c>
      <c r="M1248" s="299">
        <v>1.89</v>
      </c>
      <c r="N1248" s="299">
        <v>1.99</v>
      </c>
      <c r="O1248" s="299"/>
      <c r="P1248" s="299" t="s">
        <v>498</v>
      </c>
      <c r="Q1248" s="299">
        <v>0.9</v>
      </c>
      <c r="R1248" s="299">
        <v>2.4</v>
      </c>
      <c r="S1248" s="300">
        <v>38</v>
      </c>
      <c r="W1248" s="309"/>
      <c r="X1248" s="309"/>
      <c r="AB1248" s="309"/>
      <c r="AC1248" s="309">
        <v>4</v>
      </c>
      <c r="AD1248" s="309">
        <v>7.0000000000000001E-3</v>
      </c>
      <c r="AE1248" s="309">
        <v>3.5999999999999997E-2</v>
      </c>
      <c r="AF1248" s="309">
        <v>1.2E-2</v>
      </c>
      <c r="AG1248" s="309">
        <v>0.09</v>
      </c>
      <c r="AH1248" s="309" t="s">
        <v>506</v>
      </c>
      <c r="AI1248" s="309">
        <v>1.3</v>
      </c>
      <c r="AJ1248" s="309">
        <v>1E-3</v>
      </c>
      <c r="AL1248" s="309"/>
    </row>
    <row r="1249" spans="2:38" ht="15" customHeight="1">
      <c r="B1249" s="456"/>
      <c r="C1249" s="458"/>
      <c r="D1249" s="297" t="s">
        <v>524</v>
      </c>
      <c r="E1249" s="298">
        <v>1</v>
      </c>
      <c r="F1249" s="299">
        <v>0</v>
      </c>
      <c r="G1249" s="299">
        <v>18</v>
      </c>
      <c r="H1249" s="299">
        <v>18</v>
      </c>
      <c r="I1249" s="299">
        <v>21</v>
      </c>
      <c r="J1249" s="299">
        <v>17</v>
      </c>
      <c r="K1249" s="299">
        <v>5</v>
      </c>
      <c r="L1249" s="299">
        <v>0.15</v>
      </c>
      <c r="M1249" s="299">
        <v>1.88</v>
      </c>
      <c r="N1249" s="299">
        <v>2.0299999999999998</v>
      </c>
      <c r="O1249" s="299"/>
      <c r="P1249" s="299" t="s">
        <v>513</v>
      </c>
      <c r="Q1249" s="299">
        <v>0.7</v>
      </c>
      <c r="R1249" s="299">
        <v>0.1</v>
      </c>
      <c r="S1249" s="300">
        <v>43</v>
      </c>
      <c r="W1249" s="309"/>
      <c r="X1249" s="309"/>
      <c r="AB1249" s="309"/>
      <c r="AC1249" s="309">
        <v>10</v>
      </c>
      <c r="AD1249" s="309">
        <v>2.1999999999999999E-2</v>
      </c>
      <c r="AE1249" s="309">
        <v>3.5999999999999997E-2</v>
      </c>
      <c r="AF1249" s="309">
        <v>0.01</v>
      </c>
      <c r="AG1249" s="309">
        <v>7.0000000000000007E-2</v>
      </c>
      <c r="AH1249" s="309" t="s">
        <v>534</v>
      </c>
      <c r="AI1249" s="309">
        <v>1.4</v>
      </c>
      <c r="AJ1249" s="309">
        <v>1E-3</v>
      </c>
      <c r="AL1249" s="309"/>
    </row>
    <row r="1250" spans="2:38" ht="15" customHeight="1">
      <c r="B1250" s="456"/>
      <c r="C1250" s="458"/>
      <c r="D1250" s="297" t="s">
        <v>525</v>
      </c>
      <c r="E1250" s="298">
        <v>1</v>
      </c>
      <c r="F1250" s="299">
        <v>0</v>
      </c>
      <c r="G1250" s="299">
        <v>20</v>
      </c>
      <c r="H1250" s="299">
        <v>20</v>
      </c>
      <c r="I1250" s="299">
        <v>17</v>
      </c>
      <c r="J1250" s="299">
        <v>12</v>
      </c>
      <c r="K1250" s="299">
        <v>11</v>
      </c>
      <c r="L1250" s="299">
        <v>0.12</v>
      </c>
      <c r="M1250" s="299">
        <v>1.89</v>
      </c>
      <c r="N1250" s="299">
        <v>2.0099999999999998</v>
      </c>
      <c r="O1250" s="299"/>
      <c r="P1250" s="299" t="s">
        <v>539</v>
      </c>
      <c r="Q1250" s="299">
        <v>1.5</v>
      </c>
      <c r="R1250" s="299">
        <v>-1.4</v>
      </c>
      <c r="S1250" s="300">
        <v>47</v>
      </c>
      <c r="W1250" s="309"/>
      <c r="X1250" s="309"/>
      <c r="AB1250" s="309"/>
      <c r="AC1250" s="309">
        <v>9</v>
      </c>
      <c r="AD1250" s="309">
        <v>1.4E-2</v>
      </c>
      <c r="AE1250" s="309">
        <v>3.5999999999999997E-2</v>
      </c>
      <c r="AF1250" s="309">
        <v>8.9999999999999993E-3</v>
      </c>
      <c r="AG1250" s="309">
        <v>0.08</v>
      </c>
      <c r="AH1250" s="309" t="s">
        <v>498</v>
      </c>
      <c r="AI1250" s="309">
        <v>2.2999999999999998</v>
      </c>
      <c r="AJ1250" s="309">
        <v>1E-3</v>
      </c>
      <c r="AL1250" s="309"/>
    </row>
    <row r="1251" spans="2:38" ht="15" customHeight="1">
      <c r="B1251" s="456"/>
      <c r="C1251" s="458"/>
      <c r="D1251" s="297" t="s">
        <v>526</v>
      </c>
      <c r="E1251" s="298">
        <v>1</v>
      </c>
      <c r="F1251" s="299">
        <v>0</v>
      </c>
      <c r="G1251" s="299">
        <v>15</v>
      </c>
      <c r="H1251" s="299">
        <v>15</v>
      </c>
      <c r="I1251" s="299">
        <v>22</v>
      </c>
      <c r="J1251" s="299">
        <v>12</v>
      </c>
      <c r="K1251" s="299">
        <v>9</v>
      </c>
      <c r="L1251" s="299">
        <v>0.15</v>
      </c>
      <c r="M1251" s="299">
        <v>1.89</v>
      </c>
      <c r="N1251" s="299">
        <v>2.04</v>
      </c>
      <c r="O1251" s="299"/>
      <c r="P1251" s="299" t="s">
        <v>513</v>
      </c>
      <c r="Q1251" s="299">
        <v>1</v>
      </c>
      <c r="R1251" s="299">
        <v>-1.4</v>
      </c>
      <c r="S1251" s="300">
        <v>53</v>
      </c>
      <c r="W1251" s="309"/>
      <c r="X1251" s="309"/>
      <c r="AB1251" s="309"/>
      <c r="AC1251" s="309">
        <v>7</v>
      </c>
      <c r="AD1251" s="309">
        <v>1.6E-2</v>
      </c>
      <c r="AE1251" s="309">
        <v>3.6999999999999998E-2</v>
      </c>
      <c r="AF1251" s="309">
        <v>8.0000000000000002E-3</v>
      </c>
      <c r="AG1251" s="309">
        <v>0.12</v>
      </c>
      <c r="AH1251" s="309" t="s">
        <v>506</v>
      </c>
      <c r="AI1251" s="309">
        <v>2.2999999999999998</v>
      </c>
      <c r="AJ1251" s="309">
        <v>1E-3</v>
      </c>
      <c r="AL1251" s="309"/>
    </row>
    <row r="1252" spans="2:38" ht="15" customHeight="1">
      <c r="B1252" s="456"/>
      <c r="C1252" s="458"/>
      <c r="D1252" s="297" t="s">
        <v>527</v>
      </c>
      <c r="E1252" s="298">
        <v>1</v>
      </c>
      <c r="F1252" s="299">
        <v>0</v>
      </c>
      <c r="G1252" s="299">
        <v>16</v>
      </c>
      <c r="H1252" s="299">
        <v>16</v>
      </c>
      <c r="I1252" s="299">
        <v>16</v>
      </c>
      <c r="J1252" s="299">
        <v>9</v>
      </c>
      <c r="K1252" s="299">
        <v>7</v>
      </c>
      <c r="L1252" s="299">
        <v>0.17</v>
      </c>
      <c r="M1252" s="299">
        <v>1.89</v>
      </c>
      <c r="N1252" s="299">
        <v>2.06</v>
      </c>
      <c r="O1252" s="299"/>
      <c r="P1252" s="299" t="s">
        <v>518</v>
      </c>
      <c r="Q1252" s="299">
        <v>0.4</v>
      </c>
      <c r="R1252" s="299">
        <v>-2.8</v>
      </c>
      <c r="S1252" s="300">
        <v>60</v>
      </c>
      <c r="W1252" s="309"/>
      <c r="X1252" s="309"/>
      <c r="AB1252" s="309"/>
      <c r="AC1252" s="309">
        <v>7</v>
      </c>
      <c r="AD1252" s="309">
        <v>8.9999999999999993E-3</v>
      </c>
      <c r="AE1252" s="309">
        <v>3.5000000000000003E-2</v>
      </c>
      <c r="AF1252" s="309">
        <v>0.01</v>
      </c>
      <c r="AG1252" s="309">
        <v>0.08</v>
      </c>
      <c r="AH1252" s="309" t="s">
        <v>498</v>
      </c>
      <c r="AI1252" s="309">
        <v>2.2000000000000002</v>
      </c>
      <c r="AJ1252" s="309">
        <v>1E-3</v>
      </c>
      <c r="AL1252" s="309"/>
    </row>
    <row r="1253" spans="2:38" ht="15" customHeight="1">
      <c r="B1253" s="456"/>
      <c r="C1253" s="458"/>
      <c r="D1253" s="297" t="s">
        <v>528</v>
      </c>
      <c r="E1253" s="298">
        <v>1</v>
      </c>
      <c r="F1253" s="299">
        <v>0</v>
      </c>
      <c r="G1253" s="299">
        <v>11</v>
      </c>
      <c r="H1253" s="299">
        <v>11</v>
      </c>
      <c r="I1253" s="299">
        <v>17</v>
      </c>
      <c r="J1253" s="299">
        <v>9</v>
      </c>
      <c r="K1253" s="299">
        <v>9</v>
      </c>
      <c r="L1253" s="299">
        <v>0.12</v>
      </c>
      <c r="M1253" s="299">
        <v>1.88</v>
      </c>
      <c r="N1253" s="299">
        <v>2</v>
      </c>
      <c r="O1253" s="299"/>
      <c r="P1253" s="299" t="s">
        <v>538</v>
      </c>
      <c r="Q1253" s="299">
        <v>1</v>
      </c>
      <c r="R1253" s="299">
        <v>-4.0999999999999996</v>
      </c>
      <c r="S1253" s="300">
        <v>65</v>
      </c>
      <c r="W1253" s="309"/>
      <c r="X1253" s="309"/>
      <c r="AB1253" s="309"/>
      <c r="AC1253" s="309">
        <v>8</v>
      </c>
      <c r="AD1253" s="309">
        <v>8.0000000000000002E-3</v>
      </c>
      <c r="AE1253" s="309">
        <v>3.3000000000000002E-2</v>
      </c>
      <c r="AF1253" s="309">
        <v>8.0000000000000002E-3</v>
      </c>
      <c r="AG1253" s="309">
        <v>0.1</v>
      </c>
      <c r="AH1253" s="309" t="s">
        <v>498</v>
      </c>
      <c r="AI1253" s="309">
        <v>0.9</v>
      </c>
      <c r="AJ1253" s="309">
        <v>1E-3</v>
      </c>
      <c r="AL1253" s="309"/>
    </row>
    <row r="1254" spans="2:38" ht="15" customHeight="1">
      <c r="B1254" s="456"/>
      <c r="C1254" s="459"/>
      <c r="D1254" s="297" t="s">
        <v>529</v>
      </c>
      <c r="E1254" s="298">
        <v>1</v>
      </c>
      <c r="F1254" s="299">
        <v>0</v>
      </c>
      <c r="G1254" s="299">
        <v>11</v>
      </c>
      <c r="H1254" s="299">
        <v>11</v>
      </c>
      <c r="I1254" s="299">
        <v>16</v>
      </c>
      <c r="J1254" s="299">
        <v>10</v>
      </c>
      <c r="K1254" s="299">
        <v>6</v>
      </c>
      <c r="L1254" s="299">
        <v>0.11</v>
      </c>
      <c r="M1254" s="299">
        <v>1.9</v>
      </c>
      <c r="N1254" s="299">
        <v>2.0099999999999998</v>
      </c>
      <c r="O1254" s="299"/>
      <c r="P1254" s="299" t="s">
        <v>493</v>
      </c>
      <c r="Q1254" s="299">
        <v>0.7</v>
      </c>
      <c r="R1254" s="299">
        <v>-4</v>
      </c>
      <c r="S1254" s="300">
        <v>67</v>
      </c>
      <c r="W1254" s="309"/>
      <c r="X1254" s="309"/>
      <c r="AB1254" s="309"/>
      <c r="AC1254" s="309">
        <v>5</v>
      </c>
      <c r="AD1254" s="309">
        <v>1.7000000000000001E-2</v>
      </c>
      <c r="AE1254" s="309">
        <v>2.1000000000000001E-2</v>
      </c>
      <c r="AF1254" s="309">
        <v>1.7999999999999999E-2</v>
      </c>
      <c r="AG1254" s="309">
        <v>0.15</v>
      </c>
      <c r="AH1254" s="309" t="s">
        <v>513</v>
      </c>
      <c r="AI1254" s="309">
        <v>0.7</v>
      </c>
      <c r="AJ1254" s="309">
        <v>1E-3</v>
      </c>
      <c r="AL1254" s="309"/>
    </row>
    <row r="1255" spans="2:38" ht="15" customHeight="1">
      <c r="B1255" s="456"/>
      <c r="C1255" s="457">
        <v>42761</v>
      </c>
      <c r="D1255" s="297" t="s">
        <v>492</v>
      </c>
      <c r="E1255" s="298">
        <v>1</v>
      </c>
      <c r="F1255" s="299">
        <v>0</v>
      </c>
      <c r="G1255" s="299">
        <v>12</v>
      </c>
      <c r="H1255" s="299">
        <v>12</v>
      </c>
      <c r="I1255" s="299">
        <v>8</v>
      </c>
      <c r="J1255" s="299">
        <v>7</v>
      </c>
      <c r="K1255" s="299">
        <v>8</v>
      </c>
      <c r="L1255" s="299">
        <v>0.14000000000000001</v>
      </c>
      <c r="M1255" s="299">
        <v>1.94</v>
      </c>
      <c r="N1255" s="299">
        <v>2.08</v>
      </c>
      <c r="O1255" s="299"/>
      <c r="P1255" s="299" t="s">
        <v>493</v>
      </c>
      <c r="Q1255" s="299">
        <v>1.8</v>
      </c>
      <c r="R1255" s="299">
        <v>-5.7</v>
      </c>
      <c r="S1255" s="300">
        <v>66</v>
      </c>
      <c r="W1255" s="309"/>
      <c r="AB1255" s="309"/>
      <c r="AC1255" s="309">
        <v>11</v>
      </c>
      <c r="AD1255" s="309">
        <v>1.2E-2</v>
      </c>
      <c r="AE1255" s="309">
        <v>1.7000000000000001E-2</v>
      </c>
      <c r="AF1255" s="309">
        <v>0.02</v>
      </c>
      <c r="AG1255" s="309">
        <v>0.12</v>
      </c>
      <c r="AH1255" s="309" t="s">
        <v>539</v>
      </c>
      <c r="AI1255" s="309">
        <v>1.5</v>
      </c>
      <c r="AJ1255" s="309">
        <v>1E-3</v>
      </c>
      <c r="AL1255" s="309"/>
    </row>
    <row r="1256" spans="2:38" ht="15" customHeight="1">
      <c r="B1256" s="456"/>
      <c r="C1256" s="458"/>
      <c r="D1256" s="297" t="s">
        <v>495</v>
      </c>
      <c r="E1256" s="298">
        <v>1</v>
      </c>
      <c r="F1256" s="299">
        <v>0</v>
      </c>
      <c r="G1256" s="299">
        <v>9</v>
      </c>
      <c r="H1256" s="299">
        <v>9</v>
      </c>
      <c r="I1256" s="299">
        <v>10</v>
      </c>
      <c r="J1256" s="299">
        <v>14</v>
      </c>
      <c r="K1256" s="299">
        <v>7</v>
      </c>
      <c r="L1256" s="299">
        <v>0.11</v>
      </c>
      <c r="M1256" s="299">
        <v>2.02</v>
      </c>
      <c r="N1256" s="299">
        <v>2.13</v>
      </c>
      <c r="O1256" s="299"/>
      <c r="P1256" s="299" t="s">
        <v>493</v>
      </c>
      <c r="Q1256" s="299">
        <v>1.2</v>
      </c>
      <c r="R1256" s="299">
        <v>-5.7</v>
      </c>
      <c r="S1256" s="300">
        <v>69</v>
      </c>
      <c r="W1256" s="309"/>
      <c r="X1256" s="309"/>
      <c r="AB1256" s="309"/>
      <c r="AC1256" s="309">
        <v>9</v>
      </c>
      <c r="AD1256" s="309">
        <v>1.2E-2</v>
      </c>
      <c r="AE1256" s="309">
        <v>2.1999999999999999E-2</v>
      </c>
      <c r="AF1256" s="309">
        <v>1.4999999999999999E-2</v>
      </c>
      <c r="AG1256" s="309">
        <v>0.15</v>
      </c>
      <c r="AH1256" s="309" t="s">
        <v>513</v>
      </c>
      <c r="AI1256" s="309">
        <v>1</v>
      </c>
      <c r="AJ1256" s="309">
        <v>1E-3</v>
      </c>
      <c r="AL1256" s="309"/>
    </row>
    <row r="1257" spans="2:38" ht="15" customHeight="1">
      <c r="B1257" s="456"/>
      <c r="C1257" s="458"/>
      <c r="D1257" s="297" t="s">
        <v>497</v>
      </c>
      <c r="E1257" s="298">
        <v>1</v>
      </c>
      <c r="F1257" s="299">
        <v>0</v>
      </c>
      <c r="G1257" s="299">
        <v>9</v>
      </c>
      <c r="H1257" s="299">
        <v>9</v>
      </c>
      <c r="I1257" s="299">
        <v>11</v>
      </c>
      <c r="J1257" s="299">
        <v>12</v>
      </c>
      <c r="K1257" s="299">
        <v>8</v>
      </c>
      <c r="L1257" s="299">
        <v>0.12</v>
      </c>
      <c r="M1257" s="299">
        <v>2.06</v>
      </c>
      <c r="N1257" s="299">
        <v>2.1800000000000002</v>
      </c>
      <c r="O1257" s="299"/>
      <c r="P1257" s="299" t="s">
        <v>530</v>
      </c>
      <c r="Q1257" s="299">
        <v>0.4</v>
      </c>
      <c r="R1257" s="299">
        <v>-6.9</v>
      </c>
      <c r="S1257" s="300">
        <v>73</v>
      </c>
      <c r="W1257" s="309"/>
      <c r="X1257" s="309"/>
      <c r="AB1257" s="309"/>
      <c r="AC1257" s="309">
        <v>7</v>
      </c>
      <c r="AD1257" s="309">
        <v>8.9999999999999993E-3</v>
      </c>
      <c r="AE1257" s="309">
        <v>1.6E-2</v>
      </c>
      <c r="AF1257" s="309">
        <v>1.6E-2</v>
      </c>
      <c r="AG1257" s="309">
        <v>0.17</v>
      </c>
      <c r="AH1257" s="309" t="s">
        <v>518</v>
      </c>
      <c r="AI1257" s="309">
        <v>0.4</v>
      </c>
      <c r="AJ1257" s="309">
        <v>1E-3</v>
      </c>
      <c r="AL1257" s="309"/>
    </row>
    <row r="1258" spans="2:38" ht="15" customHeight="1">
      <c r="B1258" s="456"/>
      <c r="C1258" s="458"/>
      <c r="D1258" s="297" t="s">
        <v>500</v>
      </c>
      <c r="E1258" s="298">
        <v>1</v>
      </c>
      <c r="F1258" s="299">
        <v>0</v>
      </c>
      <c r="G1258" s="299">
        <v>11</v>
      </c>
      <c r="H1258" s="299">
        <v>11</v>
      </c>
      <c r="I1258" s="299">
        <v>6</v>
      </c>
      <c r="J1258" s="299">
        <v>15</v>
      </c>
      <c r="K1258" s="299">
        <v>8</v>
      </c>
      <c r="L1258" s="299">
        <v>0.13</v>
      </c>
      <c r="M1258" s="299">
        <v>2.1</v>
      </c>
      <c r="N1258" s="299">
        <v>2.23</v>
      </c>
      <c r="O1258" s="299"/>
      <c r="P1258" s="299" t="s">
        <v>498</v>
      </c>
      <c r="Q1258" s="299">
        <v>0.5</v>
      </c>
      <c r="R1258" s="299">
        <v>-6.6</v>
      </c>
      <c r="S1258" s="300">
        <v>72</v>
      </c>
      <c r="W1258" s="309"/>
      <c r="X1258" s="309"/>
      <c r="AB1258" s="309"/>
      <c r="AC1258" s="309">
        <v>9</v>
      </c>
      <c r="AD1258" s="309">
        <v>8.9999999999999993E-3</v>
      </c>
      <c r="AE1258" s="309">
        <v>1.7000000000000001E-2</v>
      </c>
      <c r="AF1258" s="309">
        <v>1.0999999999999999E-2</v>
      </c>
      <c r="AG1258" s="309">
        <v>0.12</v>
      </c>
      <c r="AH1258" s="309" t="s">
        <v>538</v>
      </c>
      <c r="AI1258" s="309">
        <v>1</v>
      </c>
      <c r="AJ1258" s="309">
        <v>1E-3</v>
      </c>
      <c r="AL1258" s="309"/>
    </row>
    <row r="1259" spans="2:38" ht="15" customHeight="1">
      <c r="B1259" s="456"/>
      <c r="C1259" s="458"/>
      <c r="D1259" s="297" t="s">
        <v>503</v>
      </c>
      <c r="E1259" s="298">
        <v>1</v>
      </c>
      <c r="F1259" s="299">
        <v>0</v>
      </c>
      <c r="G1259" s="299">
        <v>10</v>
      </c>
      <c r="H1259" s="299">
        <v>10</v>
      </c>
      <c r="I1259" s="299">
        <v>5</v>
      </c>
      <c r="J1259" s="299">
        <v>11</v>
      </c>
      <c r="K1259" s="299">
        <v>9</v>
      </c>
      <c r="L1259" s="299">
        <v>0.11</v>
      </c>
      <c r="M1259" s="299">
        <v>2.2400000000000002</v>
      </c>
      <c r="N1259" s="299">
        <v>2.35</v>
      </c>
      <c r="O1259" s="299"/>
      <c r="P1259" s="299" t="s">
        <v>498</v>
      </c>
      <c r="Q1259" s="299">
        <v>0.6</v>
      </c>
      <c r="R1259" s="299">
        <v>-7.3</v>
      </c>
      <c r="S1259" s="300">
        <v>67</v>
      </c>
      <c r="W1259" s="309"/>
      <c r="X1259" s="309"/>
      <c r="AB1259" s="309"/>
      <c r="AC1259" s="309">
        <v>6</v>
      </c>
      <c r="AD1259" s="309">
        <v>0.01</v>
      </c>
      <c r="AE1259" s="309">
        <v>1.6E-2</v>
      </c>
      <c r="AF1259" s="309">
        <v>1.0999999999999999E-2</v>
      </c>
      <c r="AG1259" s="309">
        <v>0.11</v>
      </c>
      <c r="AH1259" s="309" t="s">
        <v>493</v>
      </c>
      <c r="AI1259" s="309">
        <v>0.7</v>
      </c>
      <c r="AJ1259" s="309">
        <v>1E-3</v>
      </c>
      <c r="AL1259" s="309"/>
    </row>
    <row r="1260" spans="2:38" ht="15" customHeight="1">
      <c r="B1260" s="456"/>
      <c r="C1260" s="458"/>
      <c r="D1260" s="297" t="s">
        <v>505</v>
      </c>
      <c r="E1260" s="298">
        <v>1</v>
      </c>
      <c r="F1260" s="299">
        <v>0</v>
      </c>
      <c r="G1260" s="299">
        <v>11</v>
      </c>
      <c r="H1260" s="299">
        <v>11</v>
      </c>
      <c r="I1260" s="299">
        <v>3</v>
      </c>
      <c r="J1260" s="299">
        <v>6</v>
      </c>
      <c r="K1260" s="299">
        <v>9</v>
      </c>
      <c r="L1260" s="299">
        <v>0.1</v>
      </c>
      <c r="M1260" s="299">
        <v>2.33</v>
      </c>
      <c r="N1260" s="299">
        <v>2.4300000000000002</v>
      </c>
      <c r="O1260" s="299"/>
      <c r="P1260" s="299" t="s">
        <v>493</v>
      </c>
      <c r="Q1260" s="299">
        <v>1.4</v>
      </c>
      <c r="R1260" s="299">
        <v>-8</v>
      </c>
      <c r="S1260" s="300">
        <v>70</v>
      </c>
      <c r="W1260" s="309"/>
      <c r="X1260" s="309"/>
      <c r="AB1260" s="309"/>
      <c r="AC1260" s="309">
        <v>8</v>
      </c>
      <c r="AD1260" s="309">
        <v>7.0000000000000001E-3</v>
      </c>
      <c r="AE1260" s="309">
        <v>8.0000000000000002E-3</v>
      </c>
      <c r="AF1260" s="309">
        <v>1.2E-2</v>
      </c>
      <c r="AG1260" s="309">
        <v>0.14000000000000001</v>
      </c>
      <c r="AH1260" s="309" t="s">
        <v>493</v>
      </c>
      <c r="AI1260" s="309">
        <v>1.8</v>
      </c>
      <c r="AJ1260" s="309">
        <v>1E-3</v>
      </c>
      <c r="AL1260" s="309"/>
    </row>
    <row r="1261" spans="2:38" ht="15" customHeight="1">
      <c r="B1261" s="456"/>
      <c r="C1261" s="458"/>
      <c r="D1261" s="297" t="s">
        <v>508</v>
      </c>
      <c r="E1261" s="298">
        <v>1</v>
      </c>
      <c r="F1261" s="299">
        <v>4</v>
      </c>
      <c r="G1261" s="299">
        <v>15</v>
      </c>
      <c r="H1261" s="299">
        <v>19</v>
      </c>
      <c r="I1261" s="299">
        <v>0</v>
      </c>
      <c r="J1261" s="299">
        <v>10</v>
      </c>
      <c r="K1261" s="299">
        <v>9</v>
      </c>
      <c r="L1261" s="299">
        <v>0.14000000000000001</v>
      </c>
      <c r="M1261" s="299">
        <v>2.13</v>
      </c>
      <c r="N1261" s="299">
        <v>2.27</v>
      </c>
      <c r="O1261" s="299"/>
      <c r="P1261" s="299" t="s">
        <v>506</v>
      </c>
      <c r="Q1261" s="299">
        <v>1.1000000000000001</v>
      </c>
      <c r="R1261" s="299">
        <v>-7.2</v>
      </c>
      <c r="S1261" s="300">
        <v>75</v>
      </c>
      <c r="W1261" s="309"/>
      <c r="X1261" s="309"/>
      <c r="AB1261" s="309"/>
      <c r="AC1261" s="309">
        <v>7</v>
      </c>
      <c r="AD1261" s="309">
        <v>1.4E-2</v>
      </c>
      <c r="AE1261" s="309">
        <v>0.01</v>
      </c>
      <c r="AF1261" s="309">
        <v>8.9999999999999993E-3</v>
      </c>
      <c r="AG1261" s="309">
        <v>0.11</v>
      </c>
      <c r="AH1261" s="309" t="s">
        <v>493</v>
      </c>
      <c r="AI1261" s="309">
        <v>1.2</v>
      </c>
      <c r="AJ1261" s="309">
        <v>1E-3</v>
      </c>
      <c r="AL1261" s="309"/>
    </row>
    <row r="1262" spans="2:38" ht="15" customHeight="1">
      <c r="B1262" s="456"/>
      <c r="C1262" s="458"/>
      <c r="D1262" s="297" t="s">
        <v>510</v>
      </c>
      <c r="E1262" s="298">
        <v>1</v>
      </c>
      <c r="F1262" s="299">
        <v>14</v>
      </c>
      <c r="G1262" s="299">
        <v>19</v>
      </c>
      <c r="H1262" s="299">
        <v>33</v>
      </c>
      <c r="I1262" s="299">
        <v>1</v>
      </c>
      <c r="J1262" s="299">
        <v>17</v>
      </c>
      <c r="K1262" s="299">
        <v>15</v>
      </c>
      <c r="L1262" s="299">
        <v>0.17</v>
      </c>
      <c r="M1262" s="299">
        <v>2.2200000000000002</v>
      </c>
      <c r="N1262" s="299">
        <v>2.39</v>
      </c>
      <c r="O1262" s="299"/>
      <c r="P1262" s="299" t="s">
        <v>493</v>
      </c>
      <c r="Q1262" s="299">
        <v>1.1000000000000001</v>
      </c>
      <c r="R1262" s="299">
        <v>-3.9</v>
      </c>
      <c r="S1262" s="300">
        <v>62</v>
      </c>
      <c r="W1262" s="309"/>
      <c r="X1262" s="309"/>
      <c r="AB1262" s="309"/>
      <c r="AC1262" s="309">
        <v>8</v>
      </c>
      <c r="AD1262" s="309">
        <v>1.2E-2</v>
      </c>
      <c r="AE1262" s="309">
        <v>1.0999999999999999E-2</v>
      </c>
      <c r="AF1262" s="309">
        <v>8.9999999999999993E-3</v>
      </c>
      <c r="AG1262" s="309">
        <v>0.12</v>
      </c>
      <c r="AH1262" s="309" t="s">
        <v>530</v>
      </c>
      <c r="AI1262" s="309">
        <v>0.4</v>
      </c>
      <c r="AJ1262" s="309">
        <v>1E-3</v>
      </c>
      <c r="AL1262" s="309"/>
    </row>
    <row r="1263" spans="2:38" ht="15" customHeight="1">
      <c r="B1263" s="456"/>
      <c r="C1263" s="458"/>
      <c r="D1263" s="297" t="s">
        <v>511</v>
      </c>
      <c r="E1263" s="298">
        <v>1</v>
      </c>
      <c r="F1263" s="299">
        <v>9</v>
      </c>
      <c r="G1263" s="299">
        <v>15</v>
      </c>
      <c r="H1263" s="299">
        <v>24</v>
      </c>
      <c r="I1263" s="299">
        <v>8</v>
      </c>
      <c r="J1263" s="299">
        <v>15</v>
      </c>
      <c r="K1263" s="299">
        <v>12</v>
      </c>
      <c r="L1263" s="299">
        <v>0.14000000000000001</v>
      </c>
      <c r="M1263" s="299">
        <v>2.12</v>
      </c>
      <c r="N1263" s="299">
        <v>2.2599999999999998</v>
      </c>
      <c r="O1263" s="299"/>
      <c r="P1263" s="299" t="s">
        <v>498</v>
      </c>
      <c r="Q1263" s="299">
        <v>2</v>
      </c>
      <c r="R1263" s="299">
        <v>0</v>
      </c>
      <c r="S1263" s="300">
        <v>52</v>
      </c>
      <c r="W1263" s="309"/>
      <c r="X1263" s="309"/>
      <c r="AB1263" s="309"/>
      <c r="AC1263" s="309">
        <v>8</v>
      </c>
      <c r="AD1263" s="309">
        <v>1.4999999999999999E-2</v>
      </c>
      <c r="AE1263" s="309">
        <v>6.0000000000000001E-3</v>
      </c>
      <c r="AF1263" s="309">
        <v>1.0999999999999999E-2</v>
      </c>
      <c r="AG1263" s="309">
        <v>0.13</v>
      </c>
      <c r="AH1263" s="309" t="s">
        <v>498</v>
      </c>
      <c r="AI1263" s="309">
        <v>0.5</v>
      </c>
      <c r="AJ1263" s="309">
        <v>1E-3</v>
      </c>
      <c r="AL1263" s="309"/>
    </row>
    <row r="1264" spans="2:38" ht="15" customHeight="1" thickBot="1">
      <c r="B1264" s="456"/>
      <c r="C1264" s="458"/>
      <c r="D1264" s="310" t="s">
        <v>512</v>
      </c>
      <c r="E1264" s="311">
        <v>2</v>
      </c>
      <c r="F1264" s="304">
        <v>5</v>
      </c>
      <c r="G1264" s="304">
        <v>14</v>
      </c>
      <c r="H1264" s="304">
        <v>19</v>
      </c>
      <c r="I1264" s="304">
        <v>16</v>
      </c>
      <c r="J1264" s="304">
        <v>21</v>
      </c>
      <c r="K1264" s="304">
        <v>18</v>
      </c>
      <c r="L1264" s="304" t="s">
        <v>501</v>
      </c>
      <c r="M1264" s="304" t="s">
        <v>501</v>
      </c>
      <c r="N1264" s="304" t="s">
        <v>501</v>
      </c>
      <c r="O1264" s="304"/>
      <c r="P1264" s="304" t="s">
        <v>538</v>
      </c>
      <c r="Q1264" s="304">
        <v>0.7</v>
      </c>
      <c r="R1264" s="304">
        <v>3.7</v>
      </c>
      <c r="S1264" s="305">
        <v>38</v>
      </c>
      <c r="W1264" s="309"/>
      <c r="X1264" s="309"/>
      <c r="AB1264" s="309"/>
      <c r="AC1264" s="309">
        <v>9</v>
      </c>
      <c r="AD1264" s="309">
        <v>1.0999999999999999E-2</v>
      </c>
      <c r="AE1264" s="309">
        <v>5.0000000000000001E-3</v>
      </c>
      <c r="AF1264" s="309">
        <v>0.01</v>
      </c>
      <c r="AG1264" s="309">
        <v>0.11</v>
      </c>
      <c r="AH1264" s="309" t="s">
        <v>498</v>
      </c>
      <c r="AI1264" s="309">
        <v>0.6</v>
      </c>
      <c r="AJ1264" s="309">
        <v>1E-3</v>
      </c>
      <c r="AL1264" s="309"/>
    </row>
    <row r="1265" spans="2:38" ht="15" customHeight="1">
      <c r="B1265" s="456" t="s">
        <v>537</v>
      </c>
      <c r="C1265" s="458"/>
      <c r="D1265" s="293" t="s">
        <v>514</v>
      </c>
      <c r="E1265" s="294" t="s">
        <v>501</v>
      </c>
      <c r="F1265" s="295" t="s">
        <v>501</v>
      </c>
      <c r="G1265" s="295" t="s">
        <v>501</v>
      </c>
      <c r="H1265" s="295" t="s">
        <v>501</v>
      </c>
      <c r="I1265" s="295" t="s">
        <v>501</v>
      </c>
      <c r="J1265" s="295">
        <v>15</v>
      </c>
      <c r="K1265" s="295" t="s">
        <v>501</v>
      </c>
      <c r="L1265" s="295" t="s">
        <v>501</v>
      </c>
      <c r="M1265" s="295" t="s">
        <v>501</v>
      </c>
      <c r="N1265" s="295" t="s">
        <v>501</v>
      </c>
      <c r="O1265" s="295"/>
      <c r="P1265" s="295" t="s">
        <v>518</v>
      </c>
      <c r="Q1265" s="295">
        <v>2.5</v>
      </c>
      <c r="R1265" s="295">
        <v>6.3</v>
      </c>
      <c r="S1265" s="296">
        <v>32</v>
      </c>
      <c r="W1265" s="309"/>
      <c r="X1265" s="309"/>
      <c r="AB1265" s="309"/>
      <c r="AC1265" s="309">
        <v>9</v>
      </c>
      <c r="AD1265" s="309">
        <v>6.0000000000000001E-3</v>
      </c>
      <c r="AE1265" s="309">
        <v>3.0000000000000001E-3</v>
      </c>
      <c r="AF1265" s="309">
        <v>1.0999999999999999E-2</v>
      </c>
      <c r="AG1265" s="309">
        <v>0.1</v>
      </c>
      <c r="AH1265" s="309" t="s">
        <v>493</v>
      </c>
      <c r="AI1265" s="309">
        <v>1.4</v>
      </c>
      <c r="AJ1265" s="309">
        <v>1E-3</v>
      </c>
      <c r="AL1265" s="309"/>
    </row>
    <row r="1266" spans="2:38" ht="15" customHeight="1">
      <c r="B1266" s="456"/>
      <c r="C1266" s="458"/>
      <c r="D1266" s="297" t="s">
        <v>516</v>
      </c>
      <c r="E1266" s="298">
        <v>1</v>
      </c>
      <c r="F1266" s="299">
        <v>2</v>
      </c>
      <c r="G1266" s="299">
        <v>8</v>
      </c>
      <c r="H1266" s="299">
        <v>10</v>
      </c>
      <c r="I1266" s="299">
        <v>32</v>
      </c>
      <c r="J1266" s="299">
        <v>14</v>
      </c>
      <c r="K1266" s="299">
        <v>9</v>
      </c>
      <c r="L1266" s="299">
        <v>0.04</v>
      </c>
      <c r="M1266" s="299">
        <v>1.9</v>
      </c>
      <c r="N1266" s="299">
        <v>1.94</v>
      </c>
      <c r="O1266" s="299"/>
      <c r="P1266" s="299" t="s">
        <v>515</v>
      </c>
      <c r="Q1266" s="299">
        <v>2.8</v>
      </c>
      <c r="R1266" s="299">
        <v>6.9</v>
      </c>
      <c r="S1266" s="300">
        <v>29</v>
      </c>
      <c r="W1266" s="309"/>
      <c r="X1266" s="309"/>
      <c r="AB1266" s="309"/>
      <c r="AC1266" s="309">
        <v>9</v>
      </c>
      <c r="AD1266" s="309">
        <v>0.01</v>
      </c>
      <c r="AE1266" s="309">
        <v>0</v>
      </c>
      <c r="AF1266" s="309">
        <v>1.9E-2</v>
      </c>
      <c r="AG1266" s="309">
        <v>0.14000000000000001</v>
      </c>
      <c r="AH1266" s="309" t="s">
        <v>506</v>
      </c>
      <c r="AI1266" s="309">
        <v>1.1000000000000001</v>
      </c>
      <c r="AJ1266" s="309">
        <v>1E-3</v>
      </c>
      <c r="AL1266" s="309"/>
    </row>
    <row r="1267" spans="2:38" ht="15" customHeight="1">
      <c r="B1267" s="456"/>
      <c r="C1267" s="458"/>
      <c r="D1267" s="297" t="s">
        <v>517</v>
      </c>
      <c r="E1267" s="298">
        <v>2</v>
      </c>
      <c r="F1267" s="299">
        <v>2</v>
      </c>
      <c r="G1267" s="299">
        <v>10</v>
      </c>
      <c r="H1267" s="299">
        <v>12</v>
      </c>
      <c r="I1267" s="299">
        <v>33</v>
      </c>
      <c r="J1267" s="299">
        <v>14</v>
      </c>
      <c r="K1267" s="299">
        <v>13</v>
      </c>
      <c r="L1267" s="299">
        <v>0.08</v>
      </c>
      <c r="M1267" s="299">
        <v>1.9</v>
      </c>
      <c r="N1267" s="299">
        <v>1.98</v>
      </c>
      <c r="O1267" s="299"/>
      <c r="P1267" s="299" t="s">
        <v>518</v>
      </c>
      <c r="Q1267" s="299">
        <v>2.5</v>
      </c>
      <c r="R1267" s="299">
        <v>8.1</v>
      </c>
      <c r="S1267" s="300">
        <v>26</v>
      </c>
      <c r="W1267" s="309"/>
      <c r="X1267" s="309"/>
      <c r="AB1267" s="309"/>
      <c r="AC1267" s="309">
        <v>15</v>
      </c>
      <c r="AD1267" s="309">
        <v>1.7000000000000001E-2</v>
      </c>
      <c r="AE1267" s="309">
        <v>1E-3</v>
      </c>
      <c r="AF1267" s="309">
        <v>3.3000000000000002E-2</v>
      </c>
      <c r="AG1267" s="309">
        <v>0.17</v>
      </c>
      <c r="AH1267" s="309" t="s">
        <v>493</v>
      </c>
      <c r="AI1267" s="309">
        <v>1.1000000000000001</v>
      </c>
      <c r="AJ1267" s="309">
        <v>1E-3</v>
      </c>
      <c r="AL1267" s="309"/>
    </row>
    <row r="1268" spans="2:38" ht="15" customHeight="1">
      <c r="B1268" s="456"/>
      <c r="C1268" s="458"/>
      <c r="D1268" s="297" t="s">
        <v>519</v>
      </c>
      <c r="E1268" s="298">
        <v>2</v>
      </c>
      <c r="F1268" s="299">
        <v>2</v>
      </c>
      <c r="G1268" s="299">
        <v>10</v>
      </c>
      <c r="H1268" s="299">
        <v>12</v>
      </c>
      <c r="I1268" s="299">
        <v>34</v>
      </c>
      <c r="J1268" s="299">
        <v>12</v>
      </c>
      <c r="K1268" s="299">
        <v>8</v>
      </c>
      <c r="L1268" s="299">
        <v>7.0000000000000007E-2</v>
      </c>
      <c r="M1268" s="299">
        <v>1.91</v>
      </c>
      <c r="N1268" s="299">
        <v>1.98</v>
      </c>
      <c r="O1268" s="299"/>
      <c r="P1268" s="299" t="s">
        <v>518</v>
      </c>
      <c r="Q1268" s="299">
        <v>1.6</v>
      </c>
      <c r="R1268" s="299">
        <v>8.8000000000000007</v>
      </c>
      <c r="S1268" s="300">
        <v>25</v>
      </c>
      <c r="W1268" s="309"/>
      <c r="X1268" s="309"/>
      <c r="AB1268" s="309"/>
      <c r="AC1268" s="309">
        <v>12</v>
      </c>
      <c r="AD1268" s="309">
        <v>1.4999999999999999E-2</v>
      </c>
      <c r="AE1268" s="309">
        <v>8.0000000000000002E-3</v>
      </c>
      <c r="AF1268" s="309">
        <v>2.4E-2</v>
      </c>
      <c r="AG1268" s="309">
        <v>0.14000000000000001</v>
      </c>
      <c r="AH1268" s="309" t="s">
        <v>498</v>
      </c>
      <c r="AI1268" s="309">
        <v>2</v>
      </c>
      <c r="AJ1268" s="309">
        <v>1E-3</v>
      </c>
      <c r="AL1268" s="309"/>
    </row>
    <row r="1269" spans="2:38" ht="15" customHeight="1">
      <c r="B1269" s="456"/>
      <c r="C1269" s="458"/>
      <c r="D1269" s="297" t="s">
        <v>520</v>
      </c>
      <c r="E1269" s="298">
        <v>3</v>
      </c>
      <c r="F1269" s="299">
        <v>1</v>
      </c>
      <c r="G1269" s="299">
        <v>11</v>
      </c>
      <c r="H1269" s="299">
        <v>12</v>
      </c>
      <c r="I1269" s="299">
        <v>35</v>
      </c>
      <c r="J1269" s="299">
        <v>21</v>
      </c>
      <c r="K1269" s="299">
        <v>11</v>
      </c>
      <c r="L1269" s="299">
        <v>0.06</v>
      </c>
      <c r="M1269" s="299">
        <v>1.89</v>
      </c>
      <c r="N1269" s="299">
        <v>1.95</v>
      </c>
      <c r="O1269" s="299"/>
      <c r="P1269" s="299" t="s">
        <v>515</v>
      </c>
      <c r="Q1269" s="299">
        <v>1.7</v>
      </c>
      <c r="R1269" s="299">
        <v>8.6</v>
      </c>
      <c r="S1269" s="300">
        <v>24</v>
      </c>
      <c r="W1269" s="309"/>
      <c r="X1269" s="309"/>
      <c r="AB1269" s="309"/>
      <c r="AC1269" s="309">
        <v>18</v>
      </c>
      <c r="AD1269" s="309">
        <v>2.1000000000000001E-2</v>
      </c>
      <c r="AE1269" s="309">
        <v>1.6E-2</v>
      </c>
      <c r="AF1269" s="309">
        <v>1.9E-2</v>
      </c>
      <c r="AG1269" s="309" t="s">
        <v>501</v>
      </c>
      <c r="AH1269" s="309" t="s">
        <v>538</v>
      </c>
      <c r="AI1269" s="309">
        <v>0.7</v>
      </c>
      <c r="AJ1269" s="309">
        <v>2E-3</v>
      </c>
      <c r="AL1269" s="309"/>
    </row>
    <row r="1270" spans="2:38" ht="15" customHeight="1">
      <c r="B1270" s="456"/>
      <c r="C1270" s="458"/>
      <c r="D1270" s="297" t="s">
        <v>521</v>
      </c>
      <c r="E1270" s="298">
        <v>4</v>
      </c>
      <c r="F1270" s="299">
        <v>2</v>
      </c>
      <c r="G1270" s="299">
        <v>13</v>
      </c>
      <c r="H1270" s="299">
        <v>15</v>
      </c>
      <c r="I1270" s="299">
        <v>32</v>
      </c>
      <c r="J1270" s="299">
        <v>18</v>
      </c>
      <c r="K1270" s="299">
        <v>11</v>
      </c>
      <c r="L1270" s="299">
        <v>0.09</v>
      </c>
      <c r="M1270" s="299">
        <v>1.91</v>
      </c>
      <c r="N1270" s="299">
        <v>2</v>
      </c>
      <c r="O1270" s="299"/>
      <c r="P1270" s="299" t="s">
        <v>518</v>
      </c>
      <c r="Q1270" s="299">
        <v>2.6</v>
      </c>
      <c r="R1270" s="299">
        <v>8.3000000000000007</v>
      </c>
      <c r="S1270" s="300">
        <v>26</v>
      </c>
      <c r="W1270" s="309"/>
      <c r="X1270" s="309"/>
      <c r="AB1270" s="309"/>
      <c r="AC1270" s="309" t="s">
        <v>501</v>
      </c>
      <c r="AD1270" s="309">
        <v>1.4999999999999999E-2</v>
      </c>
      <c r="AE1270" s="309" t="s">
        <v>501</v>
      </c>
      <c r="AF1270" s="309" t="s">
        <v>501</v>
      </c>
      <c r="AG1270" s="309" t="s">
        <v>501</v>
      </c>
      <c r="AH1270" s="309" t="s">
        <v>518</v>
      </c>
      <c r="AI1270" s="309">
        <v>2.5</v>
      </c>
      <c r="AJ1270" s="309">
        <v>9.9990000000000006</v>
      </c>
      <c r="AL1270" s="309"/>
    </row>
    <row r="1271" spans="2:38" ht="15" customHeight="1">
      <c r="B1271" s="456"/>
      <c r="C1271" s="458"/>
      <c r="D1271" s="297" t="s">
        <v>522</v>
      </c>
      <c r="E1271" s="298">
        <v>2</v>
      </c>
      <c r="F1271" s="299">
        <v>0</v>
      </c>
      <c r="G1271" s="299">
        <v>13</v>
      </c>
      <c r="H1271" s="299">
        <v>13</v>
      </c>
      <c r="I1271" s="299">
        <v>31</v>
      </c>
      <c r="J1271" s="299">
        <v>14</v>
      </c>
      <c r="K1271" s="299">
        <v>14</v>
      </c>
      <c r="L1271" s="299">
        <v>0.1</v>
      </c>
      <c r="M1271" s="299">
        <v>1.9</v>
      </c>
      <c r="N1271" s="299">
        <v>2</v>
      </c>
      <c r="O1271" s="299"/>
      <c r="P1271" s="299" t="s">
        <v>518</v>
      </c>
      <c r="Q1271" s="299">
        <v>1.7</v>
      </c>
      <c r="R1271" s="299">
        <v>5.7</v>
      </c>
      <c r="S1271" s="300">
        <v>31</v>
      </c>
      <c r="W1271" s="309"/>
      <c r="X1271" s="309"/>
      <c r="AB1271" s="309"/>
      <c r="AC1271" s="309">
        <v>9</v>
      </c>
      <c r="AD1271" s="309">
        <v>1.4E-2</v>
      </c>
      <c r="AE1271" s="309">
        <v>3.2000000000000001E-2</v>
      </c>
      <c r="AF1271" s="309">
        <v>0.01</v>
      </c>
      <c r="AG1271" s="309">
        <v>0.04</v>
      </c>
      <c r="AH1271" s="309" t="s">
        <v>515</v>
      </c>
      <c r="AI1271" s="309">
        <v>2.8</v>
      </c>
      <c r="AJ1271" s="309">
        <v>1E-3</v>
      </c>
      <c r="AL1271" s="309"/>
    </row>
    <row r="1272" spans="2:38" ht="15" customHeight="1">
      <c r="B1272" s="456"/>
      <c r="C1272" s="458"/>
      <c r="D1272" s="297" t="s">
        <v>523</v>
      </c>
      <c r="E1272" s="298">
        <v>1</v>
      </c>
      <c r="F1272" s="299">
        <v>0</v>
      </c>
      <c r="G1272" s="299">
        <v>19</v>
      </c>
      <c r="H1272" s="299">
        <v>19</v>
      </c>
      <c r="I1272" s="299">
        <v>22</v>
      </c>
      <c r="J1272" s="299">
        <v>25</v>
      </c>
      <c r="K1272" s="299">
        <v>19</v>
      </c>
      <c r="L1272" s="299">
        <v>0.12</v>
      </c>
      <c r="M1272" s="299">
        <v>1.89</v>
      </c>
      <c r="N1272" s="299">
        <v>2.0099999999999998</v>
      </c>
      <c r="O1272" s="299"/>
      <c r="P1272" s="299" t="s">
        <v>538</v>
      </c>
      <c r="Q1272" s="299">
        <v>0.9</v>
      </c>
      <c r="R1272" s="299">
        <v>3.6</v>
      </c>
      <c r="S1272" s="300">
        <v>34</v>
      </c>
      <c r="W1272" s="309"/>
      <c r="X1272" s="309"/>
      <c r="AB1272" s="309"/>
      <c r="AC1272" s="309">
        <v>13</v>
      </c>
      <c r="AD1272" s="309">
        <v>1.4E-2</v>
      </c>
      <c r="AE1272" s="309">
        <v>3.3000000000000002E-2</v>
      </c>
      <c r="AF1272" s="309">
        <v>1.2E-2</v>
      </c>
      <c r="AG1272" s="309">
        <v>0.08</v>
      </c>
      <c r="AH1272" s="309" t="s">
        <v>518</v>
      </c>
      <c r="AI1272" s="309">
        <v>2.5</v>
      </c>
      <c r="AJ1272" s="309">
        <v>2E-3</v>
      </c>
      <c r="AL1272" s="309"/>
    </row>
    <row r="1273" spans="2:38" ht="15" customHeight="1">
      <c r="B1273" s="456"/>
      <c r="C1273" s="458"/>
      <c r="D1273" s="297" t="s">
        <v>524</v>
      </c>
      <c r="E1273" s="298">
        <v>2</v>
      </c>
      <c r="F1273" s="299">
        <v>5</v>
      </c>
      <c r="G1273" s="299">
        <v>33</v>
      </c>
      <c r="H1273" s="299">
        <v>38</v>
      </c>
      <c r="I1273" s="299">
        <v>8</v>
      </c>
      <c r="J1273" s="299">
        <v>17</v>
      </c>
      <c r="K1273" s="299">
        <v>18</v>
      </c>
      <c r="L1273" s="299">
        <v>0.21</v>
      </c>
      <c r="M1273" s="299">
        <v>1.92</v>
      </c>
      <c r="N1273" s="299">
        <v>2.13</v>
      </c>
      <c r="O1273" s="299"/>
      <c r="P1273" s="299" t="s">
        <v>493</v>
      </c>
      <c r="Q1273" s="299">
        <v>1.2</v>
      </c>
      <c r="R1273" s="299">
        <v>0.4</v>
      </c>
      <c r="S1273" s="300">
        <v>42</v>
      </c>
      <c r="W1273" s="309"/>
      <c r="X1273" s="309"/>
      <c r="AB1273" s="309"/>
      <c r="AC1273" s="309">
        <v>8</v>
      </c>
      <c r="AD1273" s="309">
        <v>1.2E-2</v>
      </c>
      <c r="AE1273" s="309">
        <v>3.4000000000000002E-2</v>
      </c>
      <c r="AF1273" s="309">
        <v>1.2E-2</v>
      </c>
      <c r="AG1273" s="309">
        <v>7.0000000000000007E-2</v>
      </c>
      <c r="AH1273" s="309" t="s">
        <v>518</v>
      </c>
      <c r="AI1273" s="309">
        <v>1.6</v>
      </c>
      <c r="AJ1273" s="309">
        <v>2E-3</v>
      </c>
      <c r="AL1273" s="309"/>
    </row>
    <row r="1274" spans="2:38" ht="15" customHeight="1">
      <c r="B1274" s="456"/>
      <c r="C1274" s="458"/>
      <c r="D1274" s="297" t="s">
        <v>525</v>
      </c>
      <c r="E1274" s="298">
        <v>1</v>
      </c>
      <c r="F1274" s="299">
        <v>5</v>
      </c>
      <c r="G1274" s="299">
        <v>34</v>
      </c>
      <c r="H1274" s="299">
        <v>39</v>
      </c>
      <c r="I1274" s="299">
        <v>2</v>
      </c>
      <c r="J1274" s="299">
        <v>24</v>
      </c>
      <c r="K1274" s="299">
        <v>22</v>
      </c>
      <c r="L1274" s="299">
        <v>0.31</v>
      </c>
      <c r="M1274" s="299">
        <v>2.04</v>
      </c>
      <c r="N1274" s="299">
        <v>2.35</v>
      </c>
      <c r="O1274" s="299"/>
      <c r="P1274" s="299" t="s">
        <v>506</v>
      </c>
      <c r="Q1274" s="299">
        <v>0.4</v>
      </c>
      <c r="R1274" s="299">
        <v>-1.1000000000000001</v>
      </c>
      <c r="S1274" s="300">
        <v>52</v>
      </c>
      <c r="W1274" s="309"/>
      <c r="X1274" s="309"/>
      <c r="AB1274" s="309"/>
      <c r="AC1274" s="309">
        <v>11</v>
      </c>
      <c r="AD1274" s="309">
        <v>2.1000000000000001E-2</v>
      </c>
      <c r="AE1274" s="309">
        <v>3.5000000000000003E-2</v>
      </c>
      <c r="AF1274" s="309">
        <v>1.2E-2</v>
      </c>
      <c r="AG1274" s="309">
        <v>0.06</v>
      </c>
      <c r="AH1274" s="309" t="s">
        <v>515</v>
      </c>
      <c r="AI1274" s="309">
        <v>1.7</v>
      </c>
      <c r="AJ1274" s="309">
        <v>3.0000000000000001E-3</v>
      </c>
      <c r="AL1274" s="309"/>
    </row>
    <row r="1275" spans="2:38" ht="15" customHeight="1">
      <c r="B1275" s="456"/>
      <c r="C1275" s="458"/>
      <c r="D1275" s="297" t="s">
        <v>526</v>
      </c>
      <c r="E1275" s="298">
        <v>1</v>
      </c>
      <c r="F1275" s="299">
        <v>9</v>
      </c>
      <c r="G1275" s="299">
        <v>31</v>
      </c>
      <c r="H1275" s="299">
        <v>40</v>
      </c>
      <c r="I1275" s="299">
        <v>1</v>
      </c>
      <c r="J1275" s="299">
        <v>27</v>
      </c>
      <c r="K1275" s="299">
        <v>26</v>
      </c>
      <c r="L1275" s="299">
        <v>0.31</v>
      </c>
      <c r="M1275" s="299">
        <v>2.08</v>
      </c>
      <c r="N1275" s="299">
        <v>2.39</v>
      </c>
      <c r="O1275" s="299"/>
      <c r="P1275" s="299" t="s">
        <v>493</v>
      </c>
      <c r="Q1275" s="299">
        <v>1.7</v>
      </c>
      <c r="R1275" s="299">
        <v>-1.7</v>
      </c>
      <c r="S1275" s="300">
        <v>54</v>
      </c>
      <c r="W1275" s="309"/>
      <c r="X1275" s="309"/>
      <c r="AB1275" s="309"/>
      <c r="AC1275" s="309">
        <v>11</v>
      </c>
      <c r="AD1275" s="309">
        <v>1.7999999999999999E-2</v>
      </c>
      <c r="AE1275" s="309">
        <v>3.2000000000000001E-2</v>
      </c>
      <c r="AF1275" s="309">
        <v>1.4999999999999999E-2</v>
      </c>
      <c r="AG1275" s="309">
        <v>0.09</v>
      </c>
      <c r="AH1275" s="309" t="s">
        <v>518</v>
      </c>
      <c r="AI1275" s="309">
        <v>2.6</v>
      </c>
      <c r="AJ1275" s="309">
        <v>4.0000000000000001E-3</v>
      </c>
      <c r="AL1275" s="309"/>
    </row>
    <row r="1276" spans="2:38" ht="15" customHeight="1">
      <c r="B1276" s="456"/>
      <c r="C1276" s="458"/>
      <c r="D1276" s="297" t="s">
        <v>527</v>
      </c>
      <c r="E1276" s="298">
        <v>1</v>
      </c>
      <c r="F1276" s="299">
        <v>1</v>
      </c>
      <c r="G1276" s="299">
        <v>22</v>
      </c>
      <c r="H1276" s="299">
        <v>23</v>
      </c>
      <c r="I1276" s="299">
        <v>3</v>
      </c>
      <c r="J1276" s="299">
        <v>26</v>
      </c>
      <c r="K1276" s="299">
        <v>18</v>
      </c>
      <c r="L1276" s="299">
        <v>0.22</v>
      </c>
      <c r="M1276" s="299">
        <v>2.2400000000000002</v>
      </c>
      <c r="N1276" s="299">
        <v>2.46</v>
      </c>
      <c r="O1276" s="299"/>
      <c r="P1276" s="299" t="s">
        <v>493</v>
      </c>
      <c r="Q1276" s="299">
        <v>1.9</v>
      </c>
      <c r="R1276" s="299">
        <v>-3</v>
      </c>
      <c r="S1276" s="300">
        <v>55</v>
      </c>
      <c r="W1276" s="309"/>
      <c r="X1276" s="309"/>
      <c r="AB1276" s="309"/>
      <c r="AC1276" s="309">
        <v>14</v>
      </c>
      <c r="AD1276" s="309">
        <v>1.4E-2</v>
      </c>
      <c r="AE1276" s="309">
        <v>3.1E-2</v>
      </c>
      <c r="AF1276" s="309">
        <v>1.2999999999999999E-2</v>
      </c>
      <c r="AG1276" s="309">
        <v>0.1</v>
      </c>
      <c r="AH1276" s="309" t="s">
        <v>518</v>
      </c>
      <c r="AI1276" s="309">
        <v>1.7</v>
      </c>
      <c r="AJ1276" s="309">
        <v>2E-3</v>
      </c>
      <c r="AL1276" s="309"/>
    </row>
    <row r="1277" spans="2:38" ht="15" customHeight="1">
      <c r="B1277" s="456"/>
      <c r="C1277" s="458"/>
      <c r="D1277" s="297" t="s">
        <v>528</v>
      </c>
      <c r="E1277" s="298">
        <v>1</v>
      </c>
      <c r="F1277" s="299">
        <v>1</v>
      </c>
      <c r="G1277" s="299">
        <v>20</v>
      </c>
      <c r="H1277" s="299">
        <v>21</v>
      </c>
      <c r="I1277" s="299">
        <v>3</v>
      </c>
      <c r="J1277" s="299">
        <v>25</v>
      </c>
      <c r="K1277" s="299">
        <v>20</v>
      </c>
      <c r="L1277" s="299">
        <v>0.19</v>
      </c>
      <c r="M1277" s="299">
        <v>2.44</v>
      </c>
      <c r="N1277" s="299">
        <v>2.63</v>
      </c>
      <c r="O1277" s="299"/>
      <c r="P1277" s="299" t="s">
        <v>506</v>
      </c>
      <c r="Q1277" s="299">
        <v>1.8</v>
      </c>
      <c r="R1277" s="299">
        <v>-3.8</v>
      </c>
      <c r="S1277" s="300">
        <v>58</v>
      </c>
      <c r="W1277" s="309"/>
      <c r="X1277" s="309"/>
      <c r="AB1277" s="309"/>
      <c r="AC1277" s="309">
        <v>19</v>
      </c>
      <c r="AD1277" s="309">
        <v>2.5000000000000001E-2</v>
      </c>
      <c r="AE1277" s="309">
        <v>2.1999999999999999E-2</v>
      </c>
      <c r="AF1277" s="309">
        <v>1.9E-2</v>
      </c>
      <c r="AG1277" s="309">
        <v>0.12</v>
      </c>
      <c r="AH1277" s="309" t="s">
        <v>538</v>
      </c>
      <c r="AI1277" s="309">
        <v>0.9</v>
      </c>
      <c r="AJ1277" s="309">
        <v>1E-3</v>
      </c>
      <c r="AL1277" s="309"/>
    </row>
    <row r="1278" spans="2:38" ht="15" customHeight="1">
      <c r="B1278" s="456"/>
      <c r="C1278" s="459"/>
      <c r="D1278" s="297" t="s">
        <v>529</v>
      </c>
      <c r="E1278" s="298">
        <v>1</v>
      </c>
      <c r="F1278" s="299">
        <v>0</v>
      </c>
      <c r="G1278" s="299">
        <v>14</v>
      </c>
      <c r="H1278" s="299">
        <v>14</v>
      </c>
      <c r="I1278" s="299">
        <v>8</v>
      </c>
      <c r="J1278" s="299">
        <v>27</v>
      </c>
      <c r="K1278" s="299">
        <v>17</v>
      </c>
      <c r="L1278" s="299">
        <v>0.16</v>
      </c>
      <c r="M1278" s="299">
        <v>2.31</v>
      </c>
      <c r="N1278" s="299">
        <v>2.4700000000000002</v>
      </c>
      <c r="O1278" s="299"/>
      <c r="P1278" s="299" t="s">
        <v>493</v>
      </c>
      <c r="Q1278" s="299">
        <v>1.8</v>
      </c>
      <c r="R1278" s="299">
        <v>-3.4</v>
      </c>
      <c r="S1278" s="300">
        <v>63</v>
      </c>
      <c r="W1278" s="309"/>
      <c r="X1278" s="309"/>
      <c r="AB1278" s="309"/>
      <c r="AC1278" s="309">
        <v>18</v>
      </c>
      <c r="AD1278" s="309">
        <v>1.7000000000000001E-2</v>
      </c>
      <c r="AE1278" s="309">
        <v>8.0000000000000002E-3</v>
      </c>
      <c r="AF1278" s="309">
        <v>3.7999999999999999E-2</v>
      </c>
      <c r="AG1278" s="309">
        <v>0.21</v>
      </c>
      <c r="AH1278" s="309" t="s">
        <v>493</v>
      </c>
      <c r="AI1278" s="309">
        <v>1.2</v>
      </c>
      <c r="AJ1278" s="309">
        <v>2E-3</v>
      </c>
      <c r="AL1278" s="309"/>
    </row>
    <row r="1279" spans="2:38" ht="15" customHeight="1">
      <c r="B1279" s="456"/>
      <c r="C1279" s="457">
        <v>42762</v>
      </c>
      <c r="D1279" s="297" t="s">
        <v>492</v>
      </c>
      <c r="E1279" s="298">
        <v>1</v>
      </c>
      <c r="F1279" s="299">
        <v>0</v>
      </c>
      <c r="G1279" s="299">
        <v>14</v>
      </c>
      <c r="H1279" s="299">
        <v>14</v>
      </c>
      <c r="I1279" s="299">
        <v>7</v>
      </c>
      <c r="J1279" s="299">
        <v>24</v>
      </c>
      <c r="K1279" s="299">
        <v>18</v>
      </c>
      <c r="L1279" s="299">
        <v>0.15</v>
      </c>
      <c r="M1279" s="299">
        <v>2.11</v>
      </c>
      <c r="N1279" s="299">
        <v>2.2599999999999998</v>
      </c>
      <c r="O1279" s="299"/>
      <c r="P1279" s="299" t="s">
        <v>498</v>
      </c>
      <c r="Q1279" s="299">
        <v>1.6</v>
      </c>
      <c r="R1279" s="299">
        <v>-2.4</v>
      </c>
      <c r="S1279" s="300">
        <v>61</v>
      </c>
      <c r="W1279" s="309"/>
      <c r="AB1279" s="309"/>
      <c r="AC1279" s="309">
        <v>22</v>
      </c>
      <c r="AD1279" s="309">
        <v>2.4E-2</v>
      </c>
      <c r="AE1279" s="309">
        <v>2E-3</v>
      </c>
      <c r="AF1279" s="309">
        <v>3.9E-2</v>
      </c>
      <c r="AG1279" s="309">
        <v>0.31</v>
      </c>
      <c r="AH1279" s="309" t="s">
        <v>506</v>
      </c>
      <c r="AI1279" s="309">
        <v>0.4</v>
      </c>
      <c r="AJ1279" s="309">
        <v>1E-3</v>
      </c>
      <c r="AL1279" s="309"/>
    </row>
    <row r="1280" spans="2:38" ht="15" customHeight="1">
      <c r="B1280" s="456"/>
      <c r="C1280" s="458"/>
      <c r="D1280" s="297" t="s">
        <v>495</v>
      </c>
      <c r="E1280" s="298">
        <v>1</v>
      </c>
      <c r="F1280" s="299">
        <v>0</v>
      </c>
      <c r="G1280" s="299">
        <v>12</v>
      </c>
      <c r="H1280" s="299">
        <v>12</v>
      </c>
      <c r="I1280" s="299">
        <v>8</v>
      </c>
      <c r="J1280" s="299">
        <v>21</v>
      </c>
      <c r="K1280" s="299">
        <v>18</v>
      </c>
      <c r="L1280" s="299">
        <v>0.12</v>
      </c>
      <c r="M1280" s="299">
        <v>2.08</v>
      </c>
      <c r="N1280" s="299">
        <v>2.2000000000000002</v>
      </c>
      <c r="O1280" s="299"/>
      <c r="P1280" s="299" t="s">
        <v>498</v>
      </c>
      <c r="Q1280" s="299">
        <v>1.9</v>
      </c>
      <c r="R1280" s="299">
        <v>-3.7</v>
      </c>
      <c r="S1280" s="300">
        <v>61</v>
      </c>
      <c r="W1280" s="309"/>
      <c r="X1280" s="309"/>
      <c r="AB1280" s="309"/>
      <c r="AC1280" s="309">
        <v>26</v>
      </c>
      <c r="AD1280" s="309">
        <v>2.7E-2</v>
      </c>
      <c r="AE1280" s="309">
        <v>1E-3</v>
      </c>
      <c r="AF1280" s="309">
        <v>0.04</v>
      </c>
      <c r="AG1280" s="309">
        <v>0.31</v>
      </c>
      <c r="AH1280" s="309" t="s">
        <v>493</v>
      </c>
      <c r="AI1280" s="309">
        <v>1.7</v>
      </c>
      <c r="AJ1280" s="309">
        <v>1E-3</v>
      </c>
      <c r="AL1280" s="309"/>
    </row>
    <row r="1281" spans="2:38" ht="15" customHeight="1">
      <c r="B1281" s="456"/>
      <c r="C1281" s="458"/>
      <c r="D1281" s="297" t="s">
        <v>497</v>
      </c>
      <c r="E1281" s="298">
        <v>1</v>
      </c>
      <c r="F1281" s="299">
        <v>0</v>
      </c>
      <c r="G1281" s="299">
        <v>10</v>
      </c>
      <c r="H1281" s="299">
        <v>10</v>
      </c>
      <c r="I1281" s="299">
        <v>8</v>
      </c>
      <c r="J1281" s="299">
        <v>13</v>
      </c>
      <c r="K1281" s="299">
        <v>14</v>
      </c>
      <c r="L1281" s="299">
        <v>0.12</v>
      </c>
      <c r="M1281" s="299">
        <v>2.1</v>
      </c>
      <c r="N1281" s="299">
        <v>2.2200000000000002</v>
      </c>
      <c r="O1281" s="299"/>
      <c r="P1281" s="299" t="s">
        <v>498</v>
      </c>
      <c r="Q1281" s="299">
        <v>1.7</v>
      </c>
      <c r="R1281" s="299">
        <v>-2.8</v>
      </c>
      <c r="S1281" s="300">
        <v>62</v>
      </c>
      <c r="W1281" s="309"/>
      <c r="X1281" s="309"/>
      <c r="AB1281" s="309"/>
      <c r="AC1281" s="309">
        <v>18</v>
      </c>
      <c r="AD1281" s="309">
        <v>2.5999999999999999E-2</v>
      </c>
      <c r="AE1281" s="309">
        <v>3.0000000000000001E-3</v>
      </c>
      <c r="AF1281" s="309">
        <v>2.3E-2</v>
      </c>
      <c r="AG1281" s="309">
        <v>0.22</v>
      </c>
      <c r="AH1281" s="309" t="s">
        <v>493</v>
      </c>
      <c r="AI1281" s="309">
        <v>1.9</v>
      </c>
      <c r="AJ1281" s="309">
        <v>1E-3</v>
      </c>
      <c r="AL1281" s="309"/>
    </row>
    <row r="1282" spans="2:38" ht="15" customHeight="1">
      <c r="B1282" s="456"/>
      <c r="C1282" s="458"/>
      <c r="D1282" s="297" t="s">
        <v>500</v>
      </c>
      <c r="E1282" s="298">
        <v>1</v>
      </c>
      <c r="F1282" s="299">
        <v>0</v>
      </c>
      <c r="G1282" s="299">
        <v>10</v>
      </c>
      <c r="H1282" s="299">
        <v>10</v>
      </c>
      <c r="I1282" s="299" t="s">
        <v>501</v>
      </c>
      <c r="J1282" s="299">
        <v>17</v>
      </c>
      <c r="K1282" s="299">
        <v>16</v>
      </c>
      <c r="L1282" s="299">
        <v>0.13</v>
      </c>
      <c r="M1282" s="299">
        <v>2.0699999999999998</v>
      </c>
      <c r="N1282" s="299">
        <v>2.2000000000000002</v>
      </c>
      <c r="O1282" s="299"/>
      <c r="P1282" s="299" t="s">
        <v>498</v>
      </c>
      <c r="Q1282" s="299">
        <v>1.3</v>
      </c>
      <c r="R1282" s="299">
        <v>-2.7</v>
      </c>
      <c r="S1282" s="300">
        <v>62</v>
      </c>
      <c r="W1282" s="309"/>
      <c r="X1282" s="309"/>
      <c r="AB1282" s="309"/>
      <c r="AC1282" s="309">
        <v>20</v>
      </c>
      <c r="AD1282" s="309">
        <v>2.5000000000000001E-2</v>
      </c>
      <c r="AE1282" s="309">
        <v>3.0000000000000001E-3</v>
      </c>
      <c r="AF1282" s="309">
        <v>2.1000000000000001E-2</v>
      </c>
      <c r="AG1282" s="309">
        <v>0.19</v>
      </c>
      <c r="AH1282" s="309" t="s">
        <v>506</v>
      </c>
      <c r="AI1282" s="309">
        <v>1.8</v>
      </c>
      <c r="AJ1282" s="309">
        <v>1E-3</v>
      </c>
      <c r="AL1282" s="309"/>
    </row>
    <row r="1283" spans="2:38" ht="15" customHeight="1">
      <c r="B1283" s="456"/>
      <c r="C1283" s="458"/>
      <c r="D1283" s="297" t="s">
        <v>503</v>
      </c>
      <c r="E1283" s="298">
        <v>1</v>
      </c>
      <c r="F1283" s="299">
        <v>0</v>
      </c>
      <c r="G1283" s="299">
        <v>9</v>
      </c>
      <c r="H1283" s="299">
        <v>9</v>
      </c>
      <c r="I1283" s="299">
        <v>7</v>
      </c>
      <c r="J1283" s="299">
        <v>13</v>
      </c>
      <c r="K1283" s="299">
        <v>13</v>
      </c>
      <c r="L1283" s="299">
        <v>0.11</v>
      </c>
      <c r="M1283" s="299">
        <v>2.12</v>
      </c>
      <c r="N1283" s="299">
        <v>2.23</v>
      </c>
      <c r="O1283" s="299"/>
      <c r="P1283" s="299" t="s">
        <v>506</v>
      </c>
      <c r="Q1283" s="299">
        <v>1.4</v>
      </c>
      <c r="R1283" s="299">
        <v>-3.2</v>
      </c>
      <c r="S1283" s="300">
        <v>68</v>
      </c>
      <c r="W1283" s="309"/>
      <c r="X1283" s="309"/>
      <c r="AB1283" s="309"/>
      <c r="AC1283" s="309">
        <v>17</v>
      </c>
      <c r="AD1283" s="309">
        <v>2.7E-2</v>
      </c>
      <c r="AE1283" s="309">
        <v>8.0000000000000002E-3</v>
      </c>
      <c r="AF1283" s="309">
        <v>1.4E-2</v>
      </c>
      <c r="AG1283" s="309">
        <v>0.16</v>
      </c>
      <c r="AH1283" s="309" t="s">
        <v>493</v>
      </c>
      <c r="AI1283" s="309">
        <v>1.8</v>
      </c>
      <c r="AJ1283" s="309">
        <v>1E-3</v>
      </c>
      <c r="AL1283" s="309"/>
    </row>
    <row r="1284" spans="2:38" ht="15" customHeight="1">
      <c r="B1284" s="456"/>
      <c r="C1284" s="458"/>
      <c r="D1284" s="297" t="s">
        <v>505</v>
      </c>
      <c r="E1284" s="298">
        <v>0</v>
      </c>
      <c r="F1284" s="299">
        <v>0</v>
      </c>
      <c r="G1284" s="299">
        <v>10</v>
      </c>
      <c r="H1284" s="299">
        <v>10</v>
      </c>
      <c r="I1284" s="299">
        <v>5</v>
      </c>
      <c r="J1284" s="299">
        <v>20</v>
      </c>
      <c r="K1284" s="299">
        <v>15</v>
      </c>
      <c r="L1284" s="299">
        <v>0.12</v>
      </c>
      <c r="M1284" s="299">
        <v>2.2000000000000002</v>
      </c>
      <c r="N1284" s="299">
        <v>2.3199999999999998</v>
      </c>
      <c r="O1284" s="299"/>
      <c r="P1284" s="299" t="s">
        <v>265</v>
      </c>
      <c r="Q1284" s="299">
        <v>1.5</v>
      </c>
      <c r="R1284" s="299">
        <v>-3.1</v>
      </c>
      <c r="S1284" s="300">
        <v>73</v>
      </c>
      <c r="W1284" s="309"/>
      <c r="X1284" s="309"/>
      <c r="AB1284" s="309"/>
      <c r="AC1284" s="309">
        <v>18</v>
      </c>
      <c r="AD1284" s="309">
        <v>2.4E-2</v>
      </c>
      <c r="AE1284" s="309">
        <v>7.0000000000000001E-3</v>
      </c>
      <c r="AF1284" s="309">
        <v>1.4E-2</v>
      </c>
      <c r="AG1284" s="309">
        <v>0.15</v>
      </c>
      <c r="AH1284" s="309" t="s">
        <v>498</v>
      </c>
      <c r="AI1284" s="309">
        <v>1.6</v>
      </c>
      <c r="AJ1284" s="309">
        <v>1E-3</v>
      </c>
      <c r="AL1284" s="309"/>
    </row>
    <row r="1285" spans="2:38" ht="15" customHeight="1">
      <c r="B1285" s="456"/>
      <c r="C1285" s="458"/>
      <c r="D1285" s="297" t="s">
        <v>508</v>
      </c>
      <c r="E1285" s="298">
        <v>0</v>
      </c>
      <c r="F1285" s="299">
        <v>3</v>
      </c>
      <c r="G1285" s="299">
        <v>20</v>
      </c>
      <c r="H1285" s="299">
        <v>23</v>
      </c>
      <c r="I1285" s="299">
        <v>0</v>
      </c>
      <c r="J1285" s="299">
        <v>16</v>
      </c>
      <c r="K1285" s="299">
        <v>15</v>
      </c>
      <c r="L1285" s="299">
        <v>0.16</v>
      </c>
      <c r="M1285" s="299">
        <v>2.1</v>
      </c>
      <c r="N1285" s="299">
        <v>2.2599999999999998</v>
      </c>
      <c r="O1285" s="299"/>
      <c r="P1285" s="299" t="s">
        <v>515</v>
      </c>
      <c r="Q1285" s="299">
        <v>0.7</v>
      </c>
      <c r="R1285" s="299">
        <v>-3.5</v>
      </c>
      <c r="S1285" s="300">
        <v>73</v>
      </c>
      <c r="W1285" s="309"/>
      <c r="X1285" s="309"/>
      <c r="AB1285" s="309"/>
      <c r="AC1285" s="309">
        <v>18</v>
      </c>
      <c r="AD1285" s="309">
        <v>2.1000000000000001E-2</v>
      </c>
      <c r="AE1285" s="309">
        <v>8.0000000000000002E-3</v>
      </c>
      <c r="AF1285" s="309">
        <v>1.2E-2</v>
      </c>
      <c r="AG1285" s="309">
        <v>0.12</v>
      </c>
      <c r="AH1285" s="309" t="s">
        <v>498</v>
      </c>
      <c r="AI1285" s="309">
        <v>1.9</v>
      </c>
      <c r="AJ1285" s="309">
        <v>1E-3</v>
      </c>
      <c r="AL1285" s="309"/>
    </row>
    <row r="1286" spans="2:38" ht="15" customHeight="1">
      <c r="B1286" s="456"/>
      <c r="C1286" s="458"/>
      <c r="D1286" s="297" t="s">
        <v>510</v>
      </c>
      <c r="E1286" s="298">
        <v>1</v>
      </c>
      <c r="F1286" s="299">
        <v>21</v>
      </c>
      <c r="G1286" s="299">
        <v>22</v>
      </c>
      <c r="H1286" s="299">
        <v>43</v>
      </c>
      <c r="I1286" s="299">
        <v>0</v>
      </c>
      <c r="J1286" s="299">
        <v>20</v>
      </c>
      <c r="K1286" s="299">
        <v>19</v>
      </c>
      <c r="L1286" s="299">
        <v>0.23</v>
      </c>
      <c r="M1286" s="299">
        <v>2.1</v>
      </c>
      <c r="N1286" s="299">
        <v>2.33</v>
      </c>
      <c r="O1286" s="299"/>
      <c r="P1286" s="299" t="s">
        <v>506</v>
      </c>
      <c r="Q1286" s="299">
        <v>1</v>
      </c>
      <c r="R1286" s="299">
        <v>-2.4</v>
      </c>
      <c r="S1286" s="300">
        <v>71</v>
      </c>
      <c r="W1286" s="309"/>
      <c r="X1286" s="309"/>
      <c r="AB1286" s="309"/>
      <c r="AC1286" s="309">
        <v>14</v>
      </c>
      <c r="AD1286" s="309">
        <v>1.2999999999999999E-2</v>
      </c>
      <c r="AE1286" s="309">
        <v>8.0000000000000002E-3</v>
      </c>
      <c r="AF1286" s="309">
        <v>0.01</v>
      </c>
      <c r="AG1286" s="309">
        <v>0.12</v>
      </c>
      <c r="AH1286" s="309" t="s">
        <v>498</v>
      </c>
      <c r="AI1286" s="309">
        <v>1.7</v>
      </c>
      <c r="AJ1286" s="309">
        <v>1E-3</v>
      </c>
      <c r="AL1286" s="309"/>
    </row>
    <row r="1287" spans="2:38" ht="15" customHeight="1">
      <c r="B1287" s="456"/>
      <c r="C1287" s="458"/>
      <c r="D1287" s="297" t="s">
        <v>511</v>
      </c>
      <c r="E1287" s="298">
        <v>1</v>
      </c>
      <c r="F1287" s="299">
        <v>33</v>
      </c>
      <c r="G1287" s="299">
        <v>24</v>
      </c>
      <c r="H1287" s="299">
        <v>57</v>
      </c>
      <c r="I1287" s="299">
        <v>0</v>
      </c>
      <c r="J1287" s="299">
        <v>29</v>
      </c>
      <c r="K1287" s="299">
        <v>31</v>
      </c>
      <c r="L1287" s="299">
        <v>0.28999999999999998</v>
      </c>
      <c r="M1287" s="299">
        <v>2.1</v>
      </c>
      <c r="N1287" s="299">
        <v>2.39</v>
      </c>
      <c r="O1287" s="299"/>
      <c r="P1287" s="299" t="s">
        <v>498</v>
      </c>
      <c r="Q1287" s="299">
        <v>0.8</v>
      </c>
      <c r="R1287" s="299">
        <v>-0.9</v>
      </c>
      <c r="S1287" s="300">
        <v>67</v>
      </c>
      <c r="W1287" s="309"/>
      <c r="X1287" s="309"/>
      <c r="AB1287" s="309"/>
      <c r="AC1287" s="309">
        <v>16</v>
      </c>
      <c r="AD1287" s="309">
        <v>1.7000000000000001E-2</v>
      </c>
      <c r="AE1287" s="309" t="s">
        <v>501</v>
      </c>
      <c r="AF1287" s="309">
        <v>0.01</v>
      </c>
      <c r="AG1287" s="309">
        <v>0.13</v>
      </c>
      <c r="AH1287" s="309" t="s">
        <v>498</v>
      </c>
      <c r="AI1287" s="309">
        <v>1.3</v>
      </c>
      <c r="AJ1287" s="309">
        <v>1E-3</v>
      </c>
      <c r="AL1287" s="309"/>
    </row>
    <row r="1288" spans="2:38" ht="15" customHeight="1" thickBot="1">
      <c r="B1288" s="456"/>
      <c r="C1288" s="458"/>
      <c r="D1288" s="310" t="s">
        <v>512</v>
      </c>
      <c r="E1288" s="311">
        <v>1</v>
      </c>
      <c r="F1288" s="304">
        <v>28</v>
      </c>
      <c r="G1288" s="304">
        <v>23</v>
      </c>
      <c r="H1288" s="304">
        <v>51</v>
      </c>
      <c r="I1288" s="304">
        <v>0</v>
      </c>
      <c r="J1288" s="304">
        <v>35</v>
      </c>
      <c r="K1288" s="304">
        <v>24</v>
      </c>
      <c r="L1288" s="304">
        <v>0.26</v>
      </c>
      <c r="M1288" s="304">
        <v>2.11</v>
      </c>
      <c r="N1288" s="304">
        <v>2.37</v>
      </c>
      <c r="O1288" s="304"/>
      <c r="P1288" s="304" t="s">
        <v>535</v>
      </c>
      <c r="Q1288" s="304">
        <v>0.7</v>
      </c>
      <c r="R1288" s="304">
        <v>0.8</v>
      </c>
      <c r="S1288" s="305">
        <v>60</v>
      </c>
      <c r="W1288" s="309"/>
      <c r="X1288" s="309"/>
      <c r="AB1288" s="309"/>
      <c r="AC1288" s="309">
        <v>13</v>
      </c>
      <c r="AD1288" s="309">
        <v>1.2999999999999999E-2</v>
      </c>
      <c r="AE1288" s="309">
        <v>7.0000000000000001E-3</v>
      </c>
      <c r="AF1288" s="309">
        <v>8.9999999999999993E-3</v>
      </c>
      <c r="AG1288" s="309">
        <v>0.11</v>
      </c>
      <c r="AH1288" s="309" t="s">
        <v>506</v>
      </c>
      <c r="AI1288" s="309">
        <v>1.4</v>
      </c>
      <c r="AJ1288" s="309">
        <v>1E-3</v>
      </c>
      <c r="AL1288" s="309"/>
    </row>
    <row r="1289" spans="2:38" ht="15" customHeight="1">
      <c r="B1289" s="456" t="s">
        <v>537</v>
      </c>
      <c r="C1289" s="458"/>
      <c r="D1289" s="293" t="s">
        <v>514</v>
      </c>
      <c r="E1289" s="294">
        <v>1</v>
      </c>
      <c r="F1289" s="295">
        <v>21</v>
      </c>
      <c r="G1289" s="295">
        <v>27</v>
      </c>
      <c r="H1289" s="295">
        <v>48</v>
      </c>
      <c r="I1289" s="295">
        <v>4</v>
      </c>
      <c r="J1289" s="295">
        <v>39</v>
      </c>
      <c r="K1289" s="295">
        <v>35</v>
      </c>
      <c r="L1289" s="295">
        <v>0.27</v>
      </c>
      <c r="M1289" s="295">
        <v>2.0699999999999998</v>
      </c>
      <c r="N1289" s="295">
        <v>2.34</v>
      </c>
      <c r="O1289" s="295"/>
      <c r="P1289" s="295" t="s">
        <v>518</v>
      </c>
      <c r="Q1289" s="295">
        <v>1.6</v>
      </c>
      <c r="R1289" s="295">
        <v>2.6</v>
      </c>
      <c r="S1289" s="296">
        <v>57</v>
      </c>
      <c r="W1289" s="309"/>
      <c r="X1289" s="309"/>
      <c r="AB1289" s="309"/>
      <c r="AC1289" s="309">
        <v>15</v>
      </c>
      <c r="AD1289" s="309">
        <v>0.02</v>
      </c>
      <c r="AE1289" s="309">
        <v>5.0000000000000001E-3</v>
      </c>
      <c r="AF1289" s="309">
        <v>0.01</v>
      </c>
      <c r="AG1289" s="309">
        <v>0.12</v>
      </c>
      <c r="AH1289" s="309" t="s">
        <v>265</v>
      </c>
      <c r="AI1289" s="309">
        <v>1.5</v>
      </c>
      <c r="AJ1289" s="309">
        <v>0</v>
      </c>
      <c r="AL1289" s="309"/>
    </row>
    <row r="1290" spans="2:38" ht="15" customHeight="1">
      <c r="B1290" s="456"/>
      <c r="C1290" s="458"/>
      <c r="D1290" s="297" t="s">
        <v>516</v>
      </c>
      <c r="E1290" s="298">
        <v>2</v>
      </c>
      <c r="F1290" s="299">
        <v>10</v>
      </c>
      <c r="G1290" s="299">
        <v>25</v>
      </c>
      <c r="H1290" s="299">
        <v>35</v>
      </c>
      <c r="I1290" s="299">
        <v>13</v>
      </c>
      <c r="J1290" s="299">
        <v>40</v>
      </c>
      <c r="K1290" s="299">
        <v>31</v>
      </c>
      <c r="L1290" s="299">
        <v>0.24</v>
      </c>
      <c r="M1290" s="299">
        <v>1.99</v>
      </c>
      <c r="N1290" s="299">
        <v>2.23</v>
      </c>
      <c r="O1290" s="299"/>
      <c r="P1290" s="299" t="s">
        <v>518</v>
      </c>
      <c r="Q1290" s="299">
        <v>3.9</v>
      </c>
      <c r="R1290" s="299">
        <v>5.9</v>
      </c>
      <c r="S1290" s="300">
        <v>49</v>
      </c>
      <c r="W1290" s="309"/>
      <c r="X1290" s="309"/>
      <c r="AB1290" s="309"/>
      <c r="AC1290" s="309">
        <v>15</v>
      </c>
      <c r="AD1290" s="309">
        <v>1.6E-2</v>
      </c>
      <c r="AE1290" s="309">
        <v>0</v>
      </c>
      <c r="AF1290" s="309">
        <v>2.3E-2</v>
      </c>
      <c r="AG1290" s="309">
        <v>0.16</v>
      </c>
      <c r="AH1290" s="309" t="s">
        <v>515</v>
      </c>
      <c r="AI1290" s="309">
        <v>0.7</v>
      </c>
      <c r="AJ1290" s="309">
        <v>0</v>
      </c>
      <c r="AL1290" s="309"/>
    </row>
    <row r="1291" spans="2:38" ht="15" customHeight="1">
      <c r="B1291" s="456"/>
      <c r="C1291" s="458"/>
      <c r="D1291" s="297" t="s">
        <v>517</v>
      </c>
      <c r="E1291" s="298">
        <v>3</v>
      </c>
      <c r="F1291" s="299">
        <v>10</v>
      </c>
      <c r="G1291" s="299">
        <v>28</v>
      </c>
      <c r="H1291" s="299">
        <v>38</v>
      </c>
      <c r="I1291" s="299">
        <v>18</v>
      </c>
      <c r="J1291" s="299">
        <v>34</v>
      </c>
      <c r="K1291" s="299">
        <v>36</v>
      </c>
      <c r="L1291" s="299">
        <v>0.22</v>
      </c>
      <c r="M1291" s="299">
        <v>1.97</v>
      </c>
      <c r="N1291" s="299">
        <v>2.19</v>
      </c>
      <c r="O1291" s="299"/>
      <c r="P1291" s="299" t="s">
        <v>515</v>
      </c>
      <c r="Q1291" s="299">
        <v>3.9</v>
      </c>
      <c r="R1291" s="299">
        <v>9.4</v>
      </c>
      <c r="S1291" s="300">
        <v>36</v>
      </c>
      <c r="W1291" s="309"/>
      <c r="X1291" s="309"/>
      <c r="AB1291" s="309"/>
      <c r="AC1291" s="309">
        <v>19</v>
      </c>
      <c r="AD1291" s="309">
        <v>0.02</v>
      </c>
      <c r="AE1291" s="309">
        <v>0</v>
      </c>
      <c r="AF1291" s="309">
        <v>4.2999999999999997E-2</v>
      </c>
      <c r="AG1291" s="309">
        <v>0.23</v>
      </c>
      <c r="AH1291" s="309" t="s">
        <v>506</v>
      </c>
      <c r="AI1291" s="309">
        <v>1</v>
      </c>
      <c r="AJ1291" s="309">
        <v>1E-3</v>
      </c>
      <c r="AL1291" s="309"/>
    </row>
    <row r="1292" spans="2:38" ht="15" customHeight="1">
      <c r="B1292" s="456"/>
      <c r="C1292" s="458"/>
      <c r="D1292" s="297" t="s">
        <v>519</v>
      </c>
      <c r="E1292" s="298">
        <v>2</v>
      </c>
      <c r="F1292" s="299">
        <v>4</v>
      </c>
      <c r="G1292" s="299">
        <v>22</v>
      </c>
      <c r="H1292" s="299">
        <v>26</v>
      </c>
      <c r="I1292" s="299">
        <v>25</v>
      </c>
      <c r="J1292" s="299">
        <v>28</v>
      </c>
      <c r="K1292" s="299">
        <v>21</v>
      </c>
      <c r="L1292" s="299">
        <v>0.18</v>
      </c>
      <c r="M1292" s="299">
        <v>1.93</v>
      </c>
      <c r="N1292" s="299">
        <v>2.11</v>
      </c>
      <c r="O1292" s="299"/>
      <c r="P1292" s="299" t="s">
        <v>515</v>
      </c>
      <c r="Q1292" s="299">
        <v>3.3</v>
      </c>
      <c r="R1292" s="299">
        <v>11.8</v>
      </c>
      <c r="S1292" s="300">
        <v>24</v>
      </c>
      <c r="W1292" s="309"/>
      <c r="X1292" s="309"/>
      <c r="AB1292" s="309"/>
      <c r="AC1292" s="309">
        <v>31</v>
      </c>
      <c r="AD1292" s="309">
        <v>2.9000000000000001E-2</v>
      </c>
      <c r="AE1292" s="309">
        <v>0</v>
      </c>
      <c r="AF1292" s="309">
        <v>5.7000000000000002E-2</v>
      </c>
      <c r="AG1292" s="309">
        <v>0.28999999999999998</v>
      </c>
      <c r="AH1292" s="309" t="s">
        <v>498</v>
      </c>
      <c r="AI1292" s="309">
        <v>0.8</v>
      </c>
      <c r="AJ1292" s="309">
        <v>1E-3</v>
      </c>
      <c r="AL1292" s="309"/>
    </row>
    <row r="1293" spans="2:38" ht="15" customHeight="1">
      <c r="B1293" s="456"/>
      <c r="C1293" s="458"/>
      <c r="D1293" s="297" t="s">
        <v>520</v>
      </c>
      <c r="E1293" s="298">
        <v>3</v>
      </c>
      <c r="F1293" s="299">
        <v>3</v>
      </c>
      <c r="G1293" s="299">
        <v>19</v>
      </c>
      <c r="H1293" s="299">
        <v>22</v>
      </c>
      <c r="I1293" s="299">
        <v>31</v>
      </c>
      <c r="J1293" s="299">
        <v>20</v>
      </c>
      <c r="K1293" s="299">
        <v>14</v>
      </c>
      <c r="L1293" s="299">
        <v>0.13</v>
      </c>
      <c r="M1293" s="299">
        <v>1.9</v>
      </c>
      <c r="N1293" s="299">
        <v>2.0299999999999998</v>
      </c>
      <c r="O1293" s="299"/>
      <c r="P1293" s="299" t="s">
        <v>515</v>
      </c>
      <c r="Q1293" s="299">
        <v>3</v>
      </c>
      <c r="R1293" s="299">
        <v>12.2</v>
      </c>
      <c r="S1293" s="300">
        <v>26</v>
      </c>
      <c r="W1293" s="309"/>
      <c r="X1293" s="309"/>
      <c r="AB1293" s="309"/>
      <c r="AC1293" s="309">
        <v>24</v>
      </c>
      <c r="AD1293" s="309">
        <v>3.5000000000000003E-2</v>
      </c>
      <c r="AE1293" s="309">
        <v>0</v>
      </c>
      <c r="AF1293" s="309">
        <v>5.0999999999999997E-2</v>
      </c>
      <c r="AG1293" s="309">
        <v>0.26</v>
      </c>
      <c r="AH1293" s="309" t="s">
        <v>535</v>
      </c>
      <c r="AI1293" s="309">
        <v>0.7</v>
      </c>
      <c r="AJ1293" s="309">
        <v>1E-3</v>
      </c>
      <c r="AL1293" s="309"/>
    </row>
    <row r="1294" spans="2:38" ht="15" customHeight="1">
      <c r="B1294" s="456"/>
      <c r="C1294" s="458"/>
      <c r="D1294" s="297" t="s">
        <v>521</v>
      </c>
      <c r="E1294" s="298">
        <v>3</v>
      </c>
      <c r="F1294" s="299">
        <v>2</v>
      </c>
      <c r="G1294" s="299">
        <v>22</v>
      </c>
      <c r="H1294" s="299">
        <v>24</v>
      </c>
      <c r="I1294" s="299">
        <v>32</v>
      </c>
      <c r="J1294" s="299">
        <v>27</v>
      </c>
      <c r="K1294" s="299">
        <v>17</v>
      </c>
      <c r="L1294" s="299">
        <v>0.14000000000000001</v>
      </c>
      <c r="M1294" s="299">
        <v>1.89</v>
      </c>
      <c r="N1294" s="299">
        <v>2.0299999999999998</v>
      </c>
      <c r="O1294" s="299"/>
      <c r="P1294" s="299" t="s">
        <v>515</v>
      </c>
      <c r="Q1294" s="299">
        <v>3</v>
      </c>
      <c r="R1294" s="299">
        <v>11.9</v>
      </c>
      <c r="S1294" s="300">
        <v>28</v>
      </c>
      <c r="W1294" s="309"/>
      <c r="X1294" s="309"/>
      <c r="AB1294" s="309"/>
      <c r="AC1294" s="309">
        <v>35</v>
      </c>
      <c r="AD1294" s="309">
        <v>3.9E-2</v>
      </c>
      <c r="AE1294" s="309">
        <v>4.0000000000000001E-3</v>
      </c>
      <c r="AF1294" s="309">
        <v>4.8000000000000001E-2</v>
      </c>
      <c r="AG1294" s="309">
        <v>0.27</v>
      </c>
      <c r="AH1294" s="309" t="s">
        <v>518</v>
      </c>
      <c r="AI1294" s="309">
        <v>1.6</v>
      </c>
      <c r="AJ1294" s="309">
        <v>1E-3</v>
      </c>
      <c r="AL1294" s="309"/>
    </row>
    <row r="1295" spans="2:38" ht="15" customHeight="1">
      <c r="B1295" s="456"/>
      <c r="C1295" s="458"/>
      <c r="D1295" s="297" t="s">
        <v>522</v>
      </c>
      <c r="E1295" s="298">
        <v>2</v>
      </c>
      <c r="F1295" s="299">
        <v>0</v>
      </c>
      <c r="G1295" s="299">
        <v>27</v>
      </c>
      <c r="H1295" s="299">
        <v>27</v>
      </c>
      <c r="I1295" s="299">
        <v>20</v>
      </c>
      <c r="J1295" s="299">
        <v>29</v>
      </c>
      <c r="K1295" s="299">
        <v>24</v>
      </c>
      <c r="L1295" s="299">
        <v>0.18</v>
      </c>
      <c r="M1295" s="299">
        <v>1.89</v>
      </c>
      <c r="N1295" s="299">
        <v>2.0699999999999998</v>
      </c>
      <c r="O1295" s="299"/>
      <c r="P1295" s="299" t="s">
        <v>515</v>
      </c>
      <c r="Q1295" s="299">
        <v>1.6</v>
      </c>
      <c r="R1295" s="299">
        <v>10.6</v>
      </c>
      <c r="S1295" s="300">
        <v>25</v>
      </c>
      <c r="W1295" s="309"/>
      <c r="X1295" s="309"/>
      <c r="AB1295" s="309"/>
      <c r="AC1295" s="309">
        <v>31</v>
      </c>
      <c r="AD1295" s="309">
        <v>0.04</v>
      </c>
      <c r="AE1295" s="309">
        <v>1.2999999999999999E-2</v>
      </c>
      <c r="AF1295" s="309">
        <v>3.5000000000000003E-2</v>
      </c>
      <c r="AG1295" s="309">
        <v>0.24</v>
      </c>
      <c r="AH1295" s="309" t="s">
        <v>518</v>
      </c>
      <c r="AI1295" s="309">
        <v>3.9</v>
      </c>
      <c r="AJ1295" s="309">
        <v>2E-3</v>
      </c>
      <c r="AL1295" s="309"/>
    </row>
    <row r="1296" spans="2:38" ht="15" customHeight="1">
      <c r="B1296" s="456"/>
      <c r="C1296" s="458"/>
      <c r="D1296" s="297" t="s">
        <v>523</v>
      </c>
      <c r="E1296" s="298">
        <v>2</v>
      </c>
      <c r="F1296" s="299">
        <v>0</v>
      </c>
      <c r="G1296" s="299">
        <v>34</v>
      </c>
      <c r="H1296" s="299">
        <v>34</v>
      </c>
      <c r="I1296" s="299">
        <v>11</v>
      </c>
      <c r="J1296" s="299">
        <v>36</v>
      </c>
      <c r="K1296" s="299">
        <v>36</v>
      </c>
      <c r="L1296" s="299">
        <v>0.24</v>
      </c>
      <c r="M1296" s="299">
        <v>1.94</v>
      </c>
      <c r="N1296" s="299">
        <v>2.1800000000000002</v>
      </c>
      <c r="O1296" s="299"/>
      <c r="P1296" s="299" t="s">
        <v>515</v>
      </c>
      <c r="Q1296" s="299">
        <v>0.5</v>
      </c>
      <c r="R1296" s="299">
        <v>10.6</v>
      </c>
      <c r="S1296" s="300">
        <v>32</v>
      </c>
      <c r="W1296" s="309"/>
      <c r="X1296" s="309"/>
      <c r="AB1296" s="309"/>
      <c r="AC1296" s="309">
        <v>36</v>
      </c>
      <c r="AD1296" s="309">
        <v>3.4000000000000002E-2</v>
      </c>
      <c r="AE1296" s="309">
        <v>1.7999999999999999E-2</v>
      </c>
      <c r="AF1296" s="309">
        <v>3.7999999999999999E-2</v>
      </c>
      <c r="AG1296" s="309">
        <v>0.22</v>
      </c>
      <c r="AH1296" s="309" t="s">
        <v>515</v>
      </c>
      <c r="AI1296" s="309">
        <v>3.9</v>
      </c>
      <c r="AJ1296" s="309">
        <v>3.0000000000000001E-3</v>
      </c>
      <c r="AL1296" s="309"/>
    </row>
    <row r="1297" spans="2:38" ht="15" customHeight="1">
      <c r="B1297" s="456"/>
      <c r="C1297" s="458"/>
      <c r="D1297" s="297" t="s">
        <v>524</v>
      </c>
      <c r="E1297" s="298">
        <v>3</v>
      </c>
      <c r="F1297" s="299">
        <v>0</v>
      </c>
      <c r="G1297" s="299">
        <v>21</v>
      </c>
      <c r="H1297" s="299">
        <v>21</v>
      </c>
      <c r="I1297" s="299">
        <v>25</v>
      </c>
      <c r="J1297" s="299">
        <v>28</v>
      </c>
      <c r="K1297" s="299">
        <v>15</v>
      </c>
      <c r="L1297" s="299">
        <v>0.2</v>
      </c>
      <c r="M1297" s="299">
        <v>1.9</v>
      </c>
      <c r="N1297" s="299">
        <v>2.1</v>
      </c>
      <c r="O1297" s="299"/>
      <c r="P1297" s="299" t="s">
        <v>493</v>
      </c>
      <c r="Q1297" s="299">
        <v>3.3</v>
      </c>
      <c r="R1297" s="299">
        <v>7.7</v>
      </c>
      <c r="S1297" s="300">
        <v>39</v>
      </c>
      <c r="W1297" s="309"/>
      <c r="X1297" s="309"/>
      <c r="AB1297" s="309"/>
      <c r="AC1297" s="309">
        <v>21</v>
      </c>
      <c r="AD1297" s="309">
        <v>2.8000000000000001E-2</v>
      </c>
      <c r="AE1297" s="309">
        <v>2.5000000000000001E-2</v>
      </c>
      <c r="AF1297" s="309">
        <v>2.5999999999999999E-2</v>
      </c>
      <c r="AG1297" s="309">
        <v>0.18</v>
      </c>
      <c r="AH1297" s="309" t="s">
        <v>515</v>
      </c>
      <c r="AI1297" s="309">
        <v>3.3</v>
      </c>
      <c r="AJ1297" s="309">
        <v>2E-3</v>
      </c>
      <c r="AL1297" s="309"/>
    </row>
    <row r="1298" spans="2:38" ht="15" customHeight="1">
      <c r="B1298" s="456"/>
      <c r="C1298" s="458"/>
      <c r="D1298" s="297" t="s">
        <v>525</v>
      </c>
      <c r="E1298" s="298">
        <v>2</v>
      </c>
      <c r="F1298" s="299">
        <v>0</v>
      </c>
      <c r="G1298" s="299">
        <v>23</v>
      </c>
      <c r="H1298" s="299">
        <v>23</v>
      </c>
      <c r="I1298" s="299">
        <v>16</v>
      </c>
      <c r="J1298" s="299">
        <v>33</v>
      </c>
      <c r="K1298" s="299">
        <v>25</v>
      </c>
      <c r="L1298" s="299">
        <v>0.14000000000000001</v>
      </c>
      <c r="M1298" s="299">
        <v>1.91</v>
      </c>
      <c r="N1298" s="299">
        <v>2.0499999999999998</v>
      </c>
      <c r="O1298" s="299"/>
      <c r="P1298" s="299" t="s">
        <v>493</v>
      </c>
      <c r="Q1298" s="299">
        <v>1.6</v>
      </c>
      <c r="R1298" s="299">
        <v>4.5</v>
      </c>
      <c r="S1298" s="300">
        <v>50</v>
      </c>
      <c r="W1298" s="309"/>
      <c r="X1298" s="309"/>
      <c r="AB1298" s="309"/>
      <c r="AC1298" s="309">
        <v>14</v>
      </c>
      <c r="AD1298" s="309">
        <v>0.02</v>
      </c>
      <c r="AE1298" s="309">
        <v>3.1E-2</v>
      </c>
      <c r="AF1298" s="309">
        <v>2.1999999999999999E-2</v>
      </c>
      <c r="AG1298" s="309">
        <v>0.13</v>
      </c>
      <c r="AH1298" s="309" t="s">
        <v>515</v>
      </c>
      <c r="AI1298" s="309">
        <v>3</v>
      </c>
      <c r="AJ1298" s="309">
        <v>3.0000000000000001E-3</v>
      </c>
      <c r="AL1298" s="309"/>
    </row>
    <row r="1299" spans="2:38" ht="15" customHeight="1">
      <c r="B1299" s="456"/>
      <c r="C1299" s="458"/>
      <c r="D1299" s="297" t="s">
        <v>526</v>
      </c>
      <c r="E1299" s="298">
        <v>1</v>
      </c>
      <c r="F1299" s="299">
        <v>0</v>
      </c>
      <c r="G1299" s="299">
        <v>24</v>
      </c>
      <c r="H1299" s="299">
        <v>24</v>
      </c>
      <c r="I1299" s="299">
        <v>13</v>
      </c>
      <c r="J1299" s="299">
        <v>33</v>
      </c>
      <c r="K1299" s="299">
        <v>31</v>
      </c>
      <c r="L1299" s="299">
        <v>0.18</v>
      </c>
      <c r="M1299" s="299">
        <v>1.95</v>
      </c>
      <c r="N1299" s="299">
        <v>2.13</v>
      </c>
      <c r="O1299" s="299"/>
      <c r="P1299" s="299" t="s">
        <v>498</v>
      </c>
      <c r="Q1299" s="299">
        <v>2.2999999999999998</v>
      </c>
      <c r="R1299" s="299">
        <v>4.4000000000000004</v>
      </c>
      <c r="S1299" s="300">
        <v>54</v>
      </c>
      <c r="W1299" s="309"/>
      <c r="X1299" s="309"/>
      <c r="AB1299" s="309"/>
      <c r="AC1299" s="309">
        <v>17</v>
      </c>
      <c r="AD1299" s="309">
        <v>2.7E-2</v>
      </c>
      <c r="AE1299" s="309">
        <v>3.2000000000000001E-2</v>
      </c>
      <c r="AF1299" s="309">
        <v>2.4E-2</v>
      </c>
      <c r="AG1299" s="309">
        <v>0.14000000000000001</v>
      </c>
      <c r="AH1299" s="309" t="s">
        <v>515</v>
      </c>
      <c r="AI1299" s="309">
        <v>3</v>
      </c>
      <c r="AJ1299" s="309">
        <v>3.0000000000000001E-3</v>
      </c>
      <c r="AL1299" s="309"/>
    </row>
    <row r="1300" spans="2:38" ht="15" customHeight="1">
      <c r="B1300" s="456"/>
      <c r="C1300" s="458"/>
      <c r="D1300" s="297" t="s">
        <v>527</v>
      </c>
      <c r="E1300" s="298">
        <v>1</v>
      </c>
      <c r="F1300" s="299">
        <v>0</v>
      </c>
      <c r="G1300" s="299">
        <v>22</v>
      </c>
      <c r="H1300" s="299">
        <v>22</v>
      </c>
      <c r="I1300" s="299">
        <v>14</v>
      </c>
      <c r="J1300" s="299">
        <v>34</v>
      </c>
      <c r="K1300" s="299">
        <v>24</v>
      </c>
      <c r="L1300" s="299">
        <v>0.18</v>
      </c>
      <c r="M1300" s="299">
        <v>1.98</v>
      </c>
      <c r="N1300" s="299">
        <v>2.16</v>
      </c>
      <c r="O1300" s="299"/>
      <c r="P1300" s="299" t="s">
        <v>506</v>
      </c>
      <c r="Q1300" s="299">
        <v>1.2</v>
      </c>
      <c r="R1300" s="299">
        <v>3.8</v>
      </c>
      <c r="S1300" s="300">
        <v>56</v>
      </c>
      <c r="W1300" s="309"/>
      <c r="X1300" s="309"/>
      <c r="AB1300" s="309"/>
      <c r="AC1300" s="309">
        <v>24</v>
      </c>
      <c r="AD1300" s="309">
        <v>2.9000000000000001E-2</v>
      </c>
      <c r="AE1300" s="309">
        <v>0.02</v>
      </c>
      <c r="AF1300" s="309">
        <v>2.7E-2</v>
      </c>
      <c r="AG1300" s="309">
        <v>0.18</v>
      </c>
      <c r="AH1300" s="309" t="s">
        <v>515</v>
      </c>
      <c r="AI1300" s="309">
        <v>1.6</v>
      </c>
      <c r="AJ1300" s="309">
        <v>2E-3</v>
      </c>
      <c r="AL1300" s="309"/>
    </row>
    <row r="1301" spans="2:38" ht="15" customHeight="1">
      <c r="B1301" s="456"/>
      <c r="C1301" s="458"/>
      <c r="D1301" s="297" t="s">
        <v>528</v>
      </c>
      <c r="E1301" s="298">
        <v>1</v>
      </c>
      <c r="F1301" s="299">
        <v>0</v>
      </c>
      <c r="G1301" s="299">
        <v>18</v>
      </c>
      <c r="H1301" s="299">
        <v>18</v>
      </c>
      <c r="I1301" s="299">
        <v>17</v>
      </c>
      <c r="J1301" s="299">
        <v>23</v>
      </c>
      <c r="K1301" s="299">
        <v>17</v>
      </c>
      <c r="L1301" s="299">
        <v>0.19</v>
      </c>
      <c r="M1301" s="299">
        <v>1.99</v>
      </c>
      <c r="N1301" s="299">
        <v>2.1800000000000002</v>
      </c>
      <c r="O1301" s="299"/>
      <c r="P1301" s="299" t="s">
        <v>498</v>
      </c>
      <c r="Q1301" s="299">
        <v>1.2</v>
      </c>
      <c r="R1301" s="299">
        <v>1.7</v>
      </c>
      <c r="S1301" s="300">
        <v>63</v>
      </c>
      <c r="W1301" s="309"/>
      <c r="X1301" s="309"/>
      <c r="AB1301" s="309"/>
      <c r="AC1301" s="309">
        <v>36</v>
      </c>
      <c r="AD1301" s="309">
        <v>3.5999999999999997E-2</v>
      </c>
      <c r="AE1301" s="309">
        <v>1.0999999999999999E-2</v>
      </c>
      <c r="AF1301" s="309">
        <v>3.4000000000000002E-2</v>
      </c>
      <c r="AG1301" s="309">
        <v>0.24</v>
      </c>
      <c r="AH1301" s="309" t="s">
        <v>515</v>
      </c>
      <c r="AI1301" s="309">
        <v>0.5</v>
      </c>
      <c r="AJ1301" s="309">
        <v>2E-3</v>
      </c>
      <c r="AL1301" s="309"/>
    </row>
    <row r="1302" spans="2:38" ht="15" customHeight="1">
      <c r="B1302" s="456"/>
      <c r="C1302" s="459"/>
      <c r="D1302" s="297" t="s">
        <v>529</v>
      </c>
      <c r="E1302" s="298">
        <v>1</v>
      </c>
      <c r="F1302" s="299">
        <v>0</v>
      </c>
      <c r="G1302" s="299">
        <v>15</v>
      </c>
      <c r="H1302" s="299">
        <v>15</v>
      </c>
      <c r="I1302" s="299">
        <v>19</v>
      </c>
      <c r="J1302" s="299">
        <v>13</v>
      </c>
      <c r="K1302" s="299">
        <v>12</v>
      </c>
      <c r="L1302" s="299">
        <v>0.18</v>
      </c>
      <c r="M1302" s="299">
        <v>2</v>
      </c>
      <c r="N1302" s="299">
        <v>2.1800000000000002</v>
      </c>
      <c r="O1302" s="299"/>
      <c r="P1302" s="299" t="s">
        <v>498</v>
      </c>
      <c r="Q1302" s="299">
        <v>1.9</v>
      </c>
      <c r="R1302" s="299">
        <v>-0.6</v>
      </c>
      <c r="S1302" s="300">
        <v>65</v>
      </c>
      <c r="W1302" s="309"/>
      <c r="X1302" s="309"/>
      <c r="AB1302" s="309"/>
      <c r="AC1302" s="309">
        <v>15</v>
      </c>
      <c r="AD1302" s="309">
        <v>2.8000000000000001E-2</v>
      </c>
      <c r="AE1302" s="309">
        <v>2.5000000000000001E-2</v>
      </c>
      <c r="AF1302" s="309">
        <v>2.1000000000000001E-2</v>
      </c>
      <c r="AG1302" s="309">
        <v>0.2</v>
      </c>
      <c r="AH1302" s="309" t="s">
        <v>493</v>
      </c>
      <c r="AI1302" s="309">
        <v>3.3</v>
      </c>
      <c r="AJ1302" s="309">
        <v>3.0000000000000001E-3</v>
      </c>
      <c r="AL1302" s="309"/>
    </row>
    <row r="1303" spans="2:38" ht="15" customHeight="1">
      <c r="B1303" s="456"/>
      <c r="C1303" s="457">
        <v>42763</v>
      </c>
      <c r="D1303" s="297" t="s">
        <v>492</v>
      </c>
      <c r="E1303" s="298">
        <v>1</v>
      </c>
      <c r="F1303" s="299">
        <v>0</v>
      </c>
      <c r="G1303" s="299">
        <v>11</v>
      </c>
      <c r="H1303" s="299">
        <v>11</v>
      </c>
      <c r="I1303" s="299">
        <v>21</v>
      </c>
      <c r="J1303" s="299">
        <v>12</v>
      </c>
      <c r="K1303" s="299">
        <v>12</v>
      </c>
      <c r="L1303" s="299">
        <v>0.13</v>
      </c>
      <c r="M1303" s="299">
        <v>2.0499999999999998</v>
      </c>
      <c r="N1303" s="299">
        <v>2.1800000000000002</v>
      </c>
      <c r="O1303" s="299"/>
      <c r="P1303" s="299" t="s">
        <v>493</v>
      </c>
      <c r="Q1303" s="299">
        <v>2.7</v>
      </c>
      <c r="R1303" s="299">
        <v>-1.3</v>
      </c>
      <c r="S1303" s="300">
        <v>61</v>
      </c>
      <c r="W1303" s="309"/>
      <c r="AB1303" s="309"/>
      <c r="AC1303" s="309">
        <v>25</v>
      </c>
      <c r="AD1303" s="309">
        <v>3.3000000000000002E-2</v>
      </c>
      <c r="AE1303" s="309">
        <v>1.6E-2</v>
      </c>
      <c r="AF1303" s="309">
        <v>2.3E-2</v>
      </c>
      <c r="AG1303" s="309">
        <v>0.14000000000000001</v>
      </c>
      <c r="AH1303" s="309" t="s">
        <v>493</v>
      </c>
      <c r="AI1303" s="309">
        <v>1.6</v>
      </c>
      <c r="AJ1303" s="309">
        <v>2E-3</v>
      </c>
      <c r="AL1303" s="309"/>
    </row>
    <row r="1304" spans="2:38" ht="15" customHeight="1">
      <c r="B1304" s="456"/>
      <c r="C1304" s="458"/>
      <c r="D1304" s="297" t="s">
        <v>495</v>
      </c>
      <c r="E1304" s="298">
        <v>1</v>
      </c>
      <c r="F1304" s="299">
        <v>0</v>
      </c>
      <c r="G1304" s="299">
        <v>7</v>
      </c>
      <c r="H1304" s="299">
        <v>7</v>
      </c>
      <c r="I1304" s="299">
        <v>22</v>
      </c>
      <c r="J1304" s="299">
        <v>8</v>
      </c>
      <c r="K1304" s="299">
        <v>11</v>
      </c>
      <c r="L1304" s="299">
        <v>0.12</v>
      </c>
      <c r="M1304" s="299">
        <v>2.0699999999999998</v>
      </c>
      <c r="N1304" s="299">
        <v>2.19</v>
      </c>
      <c r="O1304" s="299"/>
      <c r="P1304" s="299" t="s">
        <v>506</v>
      </c>
      <c r="Q1304" s="299">
        <v>2</v>
      </c>
      <c r="R1304" s="299">
        <v>0.1</v>
      </c>
      <c r="S1304" s="300">
        <v>62</v>
      </c>
      <c r="W1304" s="309"/>
      <c r="X1304" s="309"/>
      <c r="AB1304" s="309"/>
      <c r="AC1304" s="309">
        <v>31</v>
      </c>
      <c r="AD1304" s="309">
        <v>3.3000000000000002E-2</v>
      </c>
      <c r="AE1304" s="309">
        <v>1.2999999999999999E-2</v>
      </c>
      <c r="AF1304" s="309">
        <v>2.4E-2</v>
      </c>
      <c r="AG1304" s="309">
        <v>0.18</v>
      </c>
      <c r="AH1304" s="309" t="s">
        <v>498</v>
      </c>
      <c r="AI1304" s="309">
        <v>2.2999999999999998</v>
      </c>
      <c r="AJ1304" s="309">
        <v>1E-3</v>
      </c>
      <c r="AL1304" s="309"/>
    </row>
    <row r="1305" spans="2:38" ht="15" customHeight="1">
      <c r="B1305" s="456"/>
      <c r="C1305" s="458"/>
      <c r="D1305" s="297" t="s">
        <v>497</v>
      </c>
      <c r="E1305" s="298">
        <v>1</v>
      </c>
      <c r="F1305" s="299">
        <v>0</v>
      </c>
      <c r="G1305" s="299">
        <v>5</v>
      </c>
      <c r="H1305" s="299">
        <v>5</v>
      </c>
      <c r="I1305" s="299">
        <v>25</v>
      </c>
      <c r="J1305" s="299">
        <v>11</v>
      </c>
      <c r="K1305" s="299">
        <v>3</v>
      </c>
      <c r="L1305" s="299">
        <v>0.1</v>
      </c>
      <c r="M1305" s="299">
        <v>2.04</v>
      </c>
      <c r="N1305" s="299">
        <v>2.14</v>
      </c>
      <c r="O1305" s="299"/>
      <c r="P1305" s="299" t="s">
        <v>506</v>
      </c>
      <c r="Q1305" s="299">
        <v>2.9</v>
      </c>
      <c r="R1305" s="299">
        <v>2.1</v>
      </c>
      <c r="S1305" s="300">
        <v>72</v>
      </c>
      <c r="W1305" s="309"/>
      <c r="X1305" s="309"/>
      <c r="AB1305" s="309"/>
      <c r="AC1305" s="309">
        <v>24</v>
      </c>
      <c r="AD1305" s="309">
        <v>3.4000000000000002E-2</v>
      </c>
      <c r="AE1305" s="309">
        <v>1.4E-2</v>
      </c>
      <c r="AF1305" s="309">
        <v>2.1999999999999999E-2</v>
      </c>
      <c r="AG1305" s="309">
        <v>0.18</v>
      </c>
      <c r="AH1305" s="309" t="s">
        <v>506</v>
      </c>
      <c r="AI1305" s="309">
        <v>1.2</v>
      </c>
      <c r="AJ1305" s="309">
        <v>1E-3</v>
      </c>
      <c r="AL1305" s="309"/>
    </row>
    <row r="1306" spans="2:38" ht="15" customHeight="1">
      <c r="B1306" s="456"/>
      <c r="C1306" s="458"/>
      <c r="D1306" s="297" t="s">
        <v>500</v>
      </c>
      <c r="E1306" s="298">
        <v>1</v>
      </c>
      <c r="F1306" s="299">
        <v>0</v>
      </c>
      <c r="G1306" s="299">
        <v>4</v>
      </c>
      <c r="H1306" s="299">
        <v>4</v>
      </c>
      <c r="I1306" s="299">
        <v>25</v>
      </c>
      <c r="J1306" s="299">
        <v>6</v>
      </c>
      <c r="K1306" s="299">
        <v>2</v>
      </c>
      <c r="L1306" s="299">
        <v>0.08</v>
      </c>
      <c r="M1306" s="299">
        <v>2.04</v>
      </c>
      <c r="N1306" s="299">
        <v>2.12</v>
      </c>
      <c r="O1306" s="299"/>
      <c r="P1306" s="299" t="s">
        <v>506</v>
      </c>
      <c r="Q1306" s="299">
        <v>2.7</v>
      </c>
      <c r="R1306" s="299">
        <v>1.2</v>
      </c>
      <c r="S1306" s="300">
        <v>68</v>
      </c>
      <c r="W1306" s="309"/>
      <c r="X1306" s="309"/>
      <c r="AB1306" s="309"/>
      <c r="AC1306" s="309">
        <v>17</v>
      </c>
      <c r="AD1306" s="309">
        <v>2.3E-2</v>
      </c>
      <c r="AE1306" s="309">
        <v>1.7000000000000001E-2</v>
      </c>
      <c r="AF1306" s="309">
        <v>1.7999999999999999E-2</v>
      </c>
      <c r="AG1306" s="309">
        <v>0.19</v>
      </c>
      <c r="AH1306" s="309" t="s">
        <v>498</v>
      </c>
      <c r="AI1306" s="309">
        <v>1.2</v>
      </c>
      <c r="AJ1306" s="309">
        <v>1E-3</v>
      </c>
      <c r="AL1306" s="309"/>
    </row>
    <row r="1307" spans="2:38" ht="15" customHeight="1">
      <c r="B1307" s="456"/>
      <c r="C1307" s="458"/>
      <c r="D1307" s="297" t="s">
        <v>503</v>
      </c>
      <c r="E1307" s="298">
        <v>1</v>
      </c>
      <c r="F1307" s="299">
        <v>0</v>
      </c>
      <c r="G1307" s="299">
        <v>4</v>
      </c>
      <c r="H1307" s="299">
        <v>4</v>
      </c>
      <c r="I1307" s="299">
        <v>24</v>
      </c>
      <c r="J1307" s="299">
        <v>9</v>
      </c>
      <c r="K1307" s="299">
        <v>0</v>
      </c>
      <c r="L1307" s="299">
        <v>0.08</v>
      </c>
      <c r="M1307" s="299">
        <v>1.99</v>
      </c>
      <c r="N1307" s="299">
        <v>2.0699999999999998</v>
      </c>
      <c r="O1307" s="299"/>
      <c r="P1307" s="299" t="s">
        <v>493</v>
      </c>
      <c r="Q1307" s="299">
        <v>1.8</v>
      </c>
      <c r="R1307" s="299">
        <v>-0.6</v>
      </c>
      <c r="S1307" s="300">
        <v>65</v>
      </c>
      <c r="W1307" s="309"/>
      <c r="X1307" s="309"/>
      <c r="AB1307" s="309"/>
      <c r="AC1307" s="309">
        <v>12</v>
      </c>
      <c r="AD1307" s="309">
        <v>1.2999999999999999E-2</v>
      </c>
      <c r="AE1307" s="309">
        <v>1.9E-2</v>
      </c>
      <c r="AF1307" s="309">
        <v>1.4999999999999999E-2</v>
      </c>
      <c r="AG1307" s="309">
        <v>0.18</v>
      </c>
      <c r="AH1307" s="309" t="s">
        <v>498</v>
      </c>
      <c r="AI1307" s="309">
        <v>1.9</v>
      </c>
      <c r="AJ1307" s="309">
        <v>1E-3</v>
      </c>
      <c r="AL1307" s="309"/>
    </row>
    <row r="1308" spans="2:38" ht="15" customHeight="1">
      <c r="B1308" s="456"/>
      <c r="C1308" s="458"/>
      <c r="D1308" s="297" t="s">
        <v>505</v>
      </c>
      <c r="E1308" s="298">
        <v>1</v>
      </c>
      <c r="F1308" s="299">
        <v>0</v>
      </c>
      <c r="G1308" s="299">
        <v>8</v>
      </c>
      <c r="H1308" s="299">
        <v>8</v>
      </c>
      <c r="I1308" s="299">
        <v>19</v>
      </c>
      <c r="J1308" s="299">
        <v>7</v>
      </c>
      <c r="K1308" s="299">
        <v>2</v>
      </c>
      <c r="L1308" s="299">
        <v>0.1</v>
      </c>
      <c r="M1308" s="299">
        <v>1.98</v>
      </c>
      <c r="N1308" s="299">
        <v>2.08</v>
      </c>
      <c r="O1308" s="299"/>
      <c r="P1308" s="299" t="s">
        <v>536</v>
      </c>
      <c r="Q1308" s="299">
        <v>0.2</v>
      </c>
      <c r="R1308" s="299">
        <v>-3</v>
      </c>
      <c r="S1308" s="300">
        <v>75</v>
      </c>
      <c r="W1308" s="309"/>
      <c r="X1308" s="309"/>
      <c r="AB1308" s="309"/>
      <c r="AC1308" s="309">
        <v>12</v>
      </c>
      <c r="AD1308" s="309">
        <v>1.2E-2</v>
      </c>
      <c r="AE1308" s="309">
        <v>2.1000000000000001E-2</v>
      </c>
      <c r="AF1308" s="309">
        <v>1.0999999999999999E-2</v>
      </c>
      <c r="AG1308" s="309">
        <v>0.13</v>
      </c>
      <c r="AH1308" s="309" t="s">
        <v>493</v>
      </c>
      <c r="AI1308" s="309">
        <v>2.7</v>
      </c>
      <c r="AJ1308" s="309">
        <v>1E-3</v>
      </c>
      <c r="AL1308" s="309"/>
    </row>
    <row r="1309" spans="2:38" ht="15" customHeight="1">
      <c r="B1309" s="456"/>
      <c r="C1309" s="458"/>
      <c r="D1309" s="297" t="s">
        <v>508</v>
      </c>
      <c r="E1309" s="298">
        <v>1</v>
      </c>
      <c r="F1309" s="299">
        <v>1</v>
      </c>
      <c r="G1309" s="299">
        <v>16</v>
      </c>
      <c r="H1309" s="299">
        <v>17</v>
      </c>
      <c r="I1309" s="299">
        <v>8</v>
      </c>
      <c r="J1309" s="299">
        <v>9</v>
      </c>
      <c r="K1309" s="299">
        <v>3</v>
      </c>
      <c r="L1309" s="299">
        <v>0.1</v>
      </c>
      <c r="M1309" s="299">
        <v>1.98</v>
      </c>
      <c r="N1309" s="299">
        <v>2.08</v>
      </c>
      <c r="O1309" s="299"/>
      <c r="P1309" s="299" t="s">
        <v>536</v>
      </c>
      <c r="Q1309" s="299">
        <v>0</v>
      </c>
      <c r="R1309" s="299">
        <v>-4.5</v>
      </c>
      <c r="S1309" s="300">
        <v>77</v>
      </c>
      <c r="W1309" s="309"/>
      <c r="X1309" s="309"/>
      <c r="AB1309" s="309"/>
      <c r="AC1309" s="309">
        <v>11</v>
      </c>
      <c r="AD1309" s="309">
        <v>8.0000000000000002E-3</v>
      </c>
      <c r="AE1309" s="309">
        <v>2.1999999999999999E-2</v>
      </c>
      <c r="AF1309" s="309">
        <v>7.0000000000000001E-3</v>
      </c>
      <c r="AG1309" s="309">
        <v>0.12</v>
      </c>
      <c r="AH1309" s="309" t="s">
        <v>506</v>
      </c>
      <c r="AI1309" s="309">
        <v>2</v>
      </c>
      <c r="AJ1309" s="309">
        <v>1E-3</v>
      </c>
      <c r="AL1309" s="309"/>
    </row>
    <row r="1310" spans="2:38" ht="15" customHeight="1">
      <c r="B1310" s="456"/>
      <c r="C1310" s="458"/>
      <c r="D1310" s="297" t="s">
        <v>510</v>
      </c>
      <c r="E1310" s="298">
        <v>1</v>
      </c>
      <c r="F1310" s="299">
        <v>8</v>
      </c>
      <c r="G1310" s="299">
        <v>21</v>
      </c>
      <c r="H1310" s="299">
        <v>29</v>
      </c>
      <c r="I1310" s="299">
        <v>4</v>
      </c>
      <c r="J1310" s="299">
        <v>14</v>
      </c>
      <c r="K1310" s="299">
        <v>15</v>
      </c>
      <c r="L1310" s="299">
        <v>0.12</v>
      </c>
      <c r="M1310" s="299">
        <v>2.04</v>
      </c>
      <c r="N1310" s="299">
        <v>2.16</v>
      </c>
      <c r="O1310" s="299"/>
      <c r="P1310" s="299" t="s">
        <v>498</v>
      </c>
      <c r="Q1310" s="299">
        <v>1.1000000000000001</v>
      </c>
      <c r="R1310" s="299">
        <v>-1.1000000000000001</v>
      </c>
      <c r="S1310" s="300">
        <v>71</v>
      </c>
      <c r="W1310" s="309"/>
      <c r="X1310" s="309"/>
      <c r="AB1310" s="309"/>
      <c r="AC1310" s="309">
        <v>3</v>
      </c>
      <c r="AD1310" s="309">
        <v>1.0999999999999999E-2</v>
      </c>
      <c r="AE1310" s="309">
        <v>2.5000000000000001E-2</v>
      </c>
      <c r="AF1310" s="309">
        <v>5.0000000000000001E-3</v>
      </c>
      <c r="AG1310" s="309">
        <v>0.1</v>
      </c>
      <c r="AH1310" s="309" t="s">
        <v>506</v>
      </c>
      <c r="AI1310" s="309">
        <v>2.9</v>
      </c>
      <c r="AJ1310" s="309">
        <v>1E-3</v>
      </c>
      <c r="AL1310" s="309"/>
    </row>
    <row r="1311" spans="2:38" ht="15" customHeight="1">
      <c r="B1311" s="456"/>
      <c r="C1311" s="458"/>
      <c r="D1311" s="297" t="s">
        <v>511</v>
      </c>
      <c r="E1311" s="298">
        <v>1</v>
      </c>
      <c r="F1311" s="299">
        <v>13</v>
      </c>
      <c r="G1311" s="299">
        <v>24</v>
      </c>
      <c r="H1311" s="299">
        <v>37</v>
      </c>
      <c r="I1311" s="299">
        <v>6</v>
      </c>
      <c r="J1311" s="299">
        <v>41</v>
      </c>
      <c r="K1311" s="299">
        <v>46</v>
      </c>
      <c r="L1311" s="299">
        <v>0.17</v>
      </c>
      <c r="M1311" s="299">
        <v>2.1</v>
      </c>
      <c r="N1311" s="299">
        <v>2.27</v>
      </c>
      <c r="O1311" s="299"/>
      <c r="P1311" s="299" t="s">
        <v>535</v>
      </c>
      <c r="Q1311" s="299">
        <v>0.3</v>
      </c>
      <c r="R1311" s="299">
        <v>4.3</v>
      </c>
      <c r="S1311" s="300">
        <v>53</v>
      </c>
      <c r="W1311" s="309"/>
      <c r="X1311" s="309"/>
      <c r="AB1311" s="309"/>
      <c r="AC1311" s="309">
        <v>2</v>
      </c>
      <c r="AD1311" s="309">
        <v>6.0000000000000001E-3</v>
      </c>
      <c r="AE1311" s="309">
        <v>2.5000000000000001E-2</v>
      </c>
      <c r="AF1311" s="309">
        <v>4.0000000000000001E-3</v>
      </c>
      <c r="AG1311" s="309">
        <v>0.08</v>
      </c>
      <c r="AH1311" s="309" t="s">
        <v>506</v>
      </c>
      <c r="AI1311" s="309">
        <v>2.7</v>
      </c>
      <c r="AJ1311" s="309">
        <v>1E-3</v>
      </c>
      <c r="AL1311" s="309"/>
    </row>
    <row r="1312" spans="2:38" ht="15" customHeight="1" thickBot="1">
      <c r="B1312" s="456"/>
      <c r="C1312" s="458"/>
      <c r="D1312" s="310" t="s">
        <v>512</v>
      </c>
      <c r="E1312" s="311">
        <v>1</v>
      </c>
      <c r="F1312" s="304">
        <v>2</v>
      </c>
      <c r="G1312" s="304">
        <v>12</v>
      </c>
      <c r="H1312" s="304">
        <v>14</v>
      </c>
      <c r="I1312" s="304">
        <v>24</v>
      </c>
      <c r="J1312" s="304">
        <v>25</v>
      </c>
      <c r="K1312" s="304">
        <v>8</v>
      </c>
      <c r="L1312" s="304">
        <v>0.13</v>
      </c>
      <c r="M1312" s="304">
        <v>1.96</v>
      </c>
      <c r="N1312" s="304">
        <v>2.09</v>
      </c>
      <c r="O1312" s="304"/>
      <c r="P1312" s="304" t="s">
        <v>498</v>
      </c>
      <c r="Q1312" s="304">
        <v>2.2999999999999998</v>
      </c>
      <c r="R1312" s="304">
        <v>7</v>
      </c>
      <c r="S1312" s="305">
        <v>41</v>
      </c>
      <c r="W1312" s="309"/>
      <c r="X1312" s="309"/>
      <c r="AB1312" s="309"/>
      <c r="AC1312" s="309">
        <v>0</v>
      </c>
      <c r="AD1312" s="309">
        <v>8.9999999999999993E-3</v>
      </c>
      <c r="AE1312" s="309">
        <v>2.4E-2</v>
      </c>
      <c r="AF1312" s="309">
        <v>4.0000000000000001E-3</v>
      </c>
      <c r="AG1312" s="309">
        <v>0.08</v>
      </c>
      <c r="AH1312" s="309" t="s">
        <v>493</v>
      </c>
      <c r="AI1312" s="309">
        <v>1.8</v>
      </c>
      <c r="AJ1312" s="309">
        <v>1E-3</v>
      </c>
      <c r="AL1312" s="309"/>
    </row>
    <row r="1313" spans="2:38" ht="15" customHeight="1">
      <c r="B1313" s="456" t="s">
        <v>537</v>
      </c>
      <c r="C1313" s="458"/>
      <c r="D1313" s="293" t="s">
        <v>514</v>
      </c>
      <c r="E1313" s="294">
        <v>1</v>
      </c>
      <c r="F1313" s="295">
        <v>0</v>
      </c>
      <c r="G1313" s="295">
        <v>5</v>
      </c>
      <c r="H1313" s="295">
        <v>5</v>
      </c>
      <c r="I1313" s="295">
        <v>34</v>
      </c>
      <c r="J1313" s="295">
        <v>13</v>
      </c>
      <c r="K1313" s="295">
        <v>3</v>
      </c>
      <c r="L1313" s="295">
        <v>0.06</v>
      </c>
      <c r="M1313" s="295">
        <v>1.91</v>
      </c>
      <c r="N1313" s="295">
        <v>1.97</v>
      </c>
      <c r="O1313" s="295"/>
      <c r="P1313" s="295" t="s">
        <v>531</v>
      </c>
      <c r="Q1313" s="295">
        <v>0.7</v>
      </c>
      <c r="R1313" s="295">
        <v>8.6999999999999993</v>
      </c>
      <c r="S1313" s="296">
        <v>34</v>
      </c>
      <c r="W1313" s="309"/>
      <c r="X1313" s="309"/>
      <c r="AB1313" s="309"/>
      <c r="AC1313" s="309">
        <v>2</v>
      </c>
      <c r="AD1313" s="309">
        <v>7.0000000000000001E-3</v>
      </c>
      <c r="AE1313" s="309">
        <v>1.9E-2</v>
      </c>
      <c r="AF1313" s="309">
        <v>8.0000000000000002E-3</v>
      </c>
      <c r="AG1313" s="309">
        <v>0.1</v>
      </c>
      <c r="AH1313" s="309" t="s">
        <v>536</v>
      </c>
      <c r="AI1313" s="309">
        <v>0.2</v>
      </c>
      <c r="AJ1313" s="309">
        <v>1E-3</v>
      </c>
      <c r="AL1313" s="309"/>
    </row>
    <row r="1314" spans="2:38" ht="15" customHeight="1">
      <c r="B1314" s="456"/>
      <c r="C1314" s="458"/>
      <c r="D1314" s="297" t="s">
        <v>516</v>
      </c>
      <c r="E1314" s="298">
        <v>1</v>
      </c>
      <c r="F1314" s="299">
        <v>0</v>
      </c>
      <c r="G1314" s="299">
        <v>4</v>
      </c>
      <c r="H1314" s="299">
        <v>4</v>
      </c>
      <c r="I1314" s="299">
        <v>37</v>
      </c>
      <c r="J1314" s="299">
        <v>15</v>
      </c>
      <c r="K1314" s="299">
        <v>1</v>
      </c>
      <c r="L1314" s="299">
        <v>0.06</v>
      </c>
      <c r="M1314" s="299">
        <v>1.9</v>
      </c>
      <c r="N1314" s="299">
        <v>1.96</v>
      </c>
      <c r="O1314" s="299"/>
      <c r="P1314" s="299" t="s">
        <v>531</v>
      </c>
      <c r="Q1314" s="299">
        <v>1.7</v>
      </c>
      <c r="R1314" s="299">
        <v>9.9</v>
      </c>
      <c r="S1314" s="300">
        <v>29</v>
      </c>
      <c r="W1314" s="309"/>
      <c r="X1314" s="309"/>
      <c r="AB1314" s="309"/>
      <c r="AC1314" s="309">
        <v>3</v>
      </c>
      <c r="AD1314" s="309">
        <v>8.9999999999999993E-3</v>
      </c>
      <c r="AE1314" s="309">
        <v>8.0000000000000002E-3</v>
      </c>
      <c r="AF1314" s="309">
        <v>1.7000000000000001E-2</v>
      </c>
      <c r="AG1314" s="309">
        <v>0.1</v>
      </c>
      <c r="AH1314" s="309" t="s">
        <v>536</v>
      </c>
      <c r="AI1314" s="309">
        <v>0</v>
      </c>
      <c r="AJ1314" s="309">
        <v>1E-3</v>
      </c>
      <c r="AL1314" s="309"/>
    </row>
    <row r="1315" spans="2:38" ht="15" customHeight="1">
      <c r="B1315" s="456"/>
      <c r="C1315" s="458"/>
      <c r="D1315" s="297" t="s">
        <v>517</v>
      </c>
      <c r="E1315" s="298">
        <v>1</v>
      </c>
      <c r="F1315" s="299">
        <v>0</v>
      </c>
      <c r="G1315" s="299">
        <v>3</v>
      </c>
      <c r="H1315" s="299">
        <v>3</v>
      </c>
      <c r="I1315" s="299">
        <v>38</v>
      </c>
      <c r="J1315" s="299">
        <v>13</v>
      </c>
      <c r="K1315" s="299">
        <v>-3</v>
      </c>
      <c r="L1315" s="299">
        <v>0.06</v>
      </c>
      <c r="M1315" s="299">
        <v>1.89</v>
      </c>
      <c r="N1315" s="299">
        <v>1.95</v>
      </c>
      <c r="O1315" s="299"/>
      <c r="P1315" s="299" t="s">
        <v>530</v>
      </c>
      <c r="Q1315" s="299">
        <v>0.9</v>
      </c>
      <c r="R1315" s="299">
        <v>10.4</v>
      </c>
      <c r="S1315" s="300">
        <v>28</v>
      </c>
      <c r="W1315" s="309"/>
      <c r="X1315" s="309"/>
      <c r="AB1315" s="309"/>
      <c r="AC1315" s="309">
        <v>15</v>
      </c>
      <c r="AD1315" s="309">
        <v>1.4E-2</v>
      </c>
      <c r="AE1315" s="309">
        <v>4.0000000000000001E-3</v>
      </c>
      <c r="AF1315" s="309">
        <v>2.9000000000000001E-2</v>
      </c>
      <c r="AG1315" s="309">
        <v>0.12</v>
      </c>
      <c r="AH1315" s="309" t="s">
        <v>498</v>
      </c>
      <c r="AI1315" s="309">
        <v>1.1000000000000001</v>
      </c>
      <c r="AJ1315" s="309">
        <v>1E-3</v>
      </c>
      <c r="AL1315" s="309"/>
    </row>
    <row r="1316" spans="2:38" ht="15" customHeight="1">
      <c r="B1316" s="456"/>
      <c r="C1316" s="458"/>
      <c r="D1316" s="297" t="s">
        <v>519</v>
      </c>
      <c r="E1316" s="298">
        <v>1</v>
      </c>
      <c r="F1316" s="299">
        <v>0</v>
      </c>
      <c r="G1316" s="299">
        <v>4</v>
      </c>
      <c r="H1316" s="299">
        <v>4</v>
      </c>
      <c r="I1316" s="299">
        <v>41</v>
      </c>
      <c r="J1316" s="299">
        <v>10</v>
      </c>
      <c r="K1316" s="299">
        <v>3</v>
      </c>
      <c r="L1316" s="299">
        <v>7.0000000000000007E-2</v>
      </c>
      <c r="M1316" s="299">
        <v>1.89</v>
      </c>
      <c r="N1316" s="299">
        <v>1.96</v>
      </c>
      <c r="O1316" s="299"/>
      <c r="P1316" s="299" t="s">
        <v>530</v>
      </c>
      <c r="Q1316" s="299">
        <v>0.8</v>
      </c>
      <c r="R1316" s="299">
        <v>10.6</v>
      </c>
      <c r="S1316" s="300">
        <v>27</v>
      </c>
      <c r="W1316" s="309"/>
      <c r="X1316" s="309"/>
      <c r="AB1316" s="309"/>
      <c r="AC1316" s="309">
        <v>46</v>
      </c>
      <c r="AD1316" s="309">
        <v>4.1000000000000002E-2</v>
      </c>
      <c r="AE1316" s="309">
        <v>6.0000000000000001E-3</v>
      </c>
      <c r="AF1316" s="309">
        <v>3.6999999999999998E-2</v>
      </c>
      <c r="AG1316" s="309">
        <v>0.17</v>
      </c>
      <c r="AH1316" s="309" t="s">
        <v>535</v>
      </c>
      <c r="AI1316" s="309">
        <v>0.3</v>
      </c>
      <c r="AJ1316" s="309">
        <v>1E-3</v>
      </c>
      <c r="AL1316" s="309"/>
    </row>
    <row r="1317" spans="2:38" ht="15" customHeight="1">
      <c r="B1317" s="456"/>
      <c r="C1317" s="458"/>
      <c r="D1317" s="297" t="s">
        <v>520</v>
      </c>
      <c r="E1317" s="298">
        <v>1</v>
      </c>
      <c r="F1317" s="299">
        <v>0</v>
      </c>
      <c r="G1317" s="299">
        <v>4</v>
      </c>
      <c r="H1317" s="299">
        <v>4</v>
      </c>
      <c r="I1317" s="299">
        <v>41</v>
      </c>
      <c r="J1317" s="299">
        <v>11</v>
      </c>
      <c r="K1317" s="299">
        <v>6</v>
      </c>
      <c r="L1317" s="299">
        <v>0.08</v>
      </c>
      <c r="M1317" s="299">
        <v>1.87</v>
      </c>
      <c r="N1317" s="299">
        <v>1.95</v>
      </c>
      <c r="O1317" s="299"/>
      <c r="P1317" s="299" t="s">
        <v>539</v>
      </c>
      <c r="Q1317" s="299">
        <v>1.6</v>
      </c>
      <c r="R1317" s="299">
        <v>11.5</v>
      </c>
      <c r="S1317" s="300">
        <v>27</v>
      </c>
      <c r="W1317" s="309"/>
      <c r="X1317" s="309"/>
      <c r="AB1317" s="309"/>
      <c r="AC1317" s="309">
        <v>8</v>
      </c>
      <c r="AD1317" s="309">
        <v>2.5000000000000001E-2</v>
      </c>
      <c r="AE1317" s="309">
        <v>2.4E-2</v>
      </c>
      <c r="AF1317" s="309">
        <v>1.4E-2</v>
      </c>
      <c r="AG1317" s="309">
        <v>0.13</v>
      </c>
      <c r="AH1317" s="309" t="s">
        <v>498</v>
      </c>
      <c r="AI1317" s="309">
        <v>2.2999999999999998</v>
      </c>
      <c r="AJ1317" s="309">
        <v>1E-3</v>
      </c>
      <c r="AL1317" s="309"/>
    </row>
    <row r="1318" spans="2:38" ht="15" customHeight="1">
      <c r="B1318" s="456"/>
      <c r="C1318" s="458"/>
      <c r="D1318" s="297" t="s">
        <v>521</v>
      </c>
      <c r="E1318" s="298">
        <v>1</v>
      </c>
      <c r="F1318" s="299">
        <v>0</v>
      </c>
      <c r="G1318" s="299">
        <v>4</v>
      </c>
      <c r="H1318" s="299">
        <v>4</v>
      </c>
      <c r="I1318" s="299">
        <v>42</v>
      </c>
      <c r="J1318" s="299">
        <v>16</v>
      </c>
      <c r="K1318" s="299">
        <v>4</v>
      </c>
      <c r="L1318" s="299">
        <v>0.06</v>
      </c>
      <c r="M1318" s="299">
        <v>1.87</v>
      </c>
      <c r="N1318" s="299">
        <v>1.93</v>
      </c>
      <c r="O1318" s="299"/>
      <c r="P1318" s="299" t="s">
        <v>518</v>
      </c>
      <c r="Q1318" s="299">
        <v>1.3</v>
      </c>
      <c r="R1318" s="299">
        <v>10.9</v>
      </c>
      <c r="S1318" s="300">
        <v>28</v>
      </c>
      <c r="W1318" s="309"/>
      <c r="X1318" s="309"/>
      <c r="AB1318" s="309"/>
      <c r="AC1318" s="309">
        <v>3</v>
      </c>
      <c r="AD1318" s="309">
        <v>1.2999999999999999E-2</v>
      </c>
      <c r="AE1318" s="309">
        <v>3.4000000000000002E-2</v>
      </c>
      <c r="AF1318" s="309">
        <v>5.0000000000000001E-3</v>
      </c>
      <c r="AG1318" s="309">
        <v>0.06</v>
      </c>
      <c r="AH1318" s="309" t="s">
        <v>531</v>
      </c>
      <c r="AI1318" s="309">
        <v>0.7</v>
      </c>
      <c r="AJ1318" s="309">
        <v>1E-3</v>
      </c>
      <c r="AL1318" s="309"/>
    </row>
    <row r="1319" spans="2:38" ht="15" customHeight="1">
      <c r="B1319" s="456"/>
      <c r="C1319" s="458"/>
      <c r="D1319" s="297" t="s">
        <v>522</v>
      </c>
      <c r="E1319" s="298">
        <v>1</v>
      </c>
      <c r="F1319" s="299">
        <v>0</v>
      </c>
      <c r="G1319" s="299">
        <v>5</v>
      </c>
      <c r="H1319" s="299">
        <v>5</v>
      </c>
      <c r="I1319" s="299">
        <v>41</v>
      </c>
      <c r="J1319" s="299">
        <v>5</v>
      </c>
      <c r="K1319" s="299">
        <v>8</v>
      </c>
      <c r="L1319" s="299">
        <v>0.09</v>
      </c>
      <c r="M1319" s="299">
        <v>1.89</v>
      </c>
      <c r="N1319" s="299">
        <v>1.98</v>
      </c>
      <c r="O1319" s="299"/>
      <c r="P1319" s="299" t="s">
        <v>506</v>
      </c>
      <c r="Q1319" s="299">
        <v>0.9</v>
      </c>
      <c r="R1319" s="299">
        <v>7.4</v>
      </c>
      <c r="S1319" s="300">
        <v>31</v>
      </c>
      <c r="W1319" s="309"/>
      <c r="X1319" s="309"/>
      <c r="AB1319" s="309"/>
      <c r="AC1319" s="309">
        <v>1</v>
      </c>
      <c r="AD1319" s="309">
        <v>1.4999999999999999E-2</v>
      </c>
      <c r="AE1319" s="309">
        <v>3.6999999999999998E-2</v>
      </c>
      <c r="AF1319" s="309">
        <v>4.0000000000000001E-3</v>
      </c>
      <c r="AG1319" s="309">
        <v>0.06</v>
      </c>
      <c r="AH1319" s="309" t="s">
        <v>531</v>
      </c>
      <c r="AI1319" s="309">
        <v>1.7</v>
      </c>
      <c r="AJ1319" s="309">
        <v>1E-3</v>
      </c>
      <c r="AL1319" s="309"/>
    </row>
    <row r="1320" spans="2:38" ht="15" customHeight="1">
      <c r="B1320" s="456"/>
      <c r="C1320" s="458"/>
      <c r="D1320" s="297" t="s">
        <v>523</v>
      </c>
      <c r="E1320" s="298">
        <v>1</v>
      </c>
      <c r="F1320" s="299">
        <v>0</v>
      </c>
      <c r="G1320" s="299">
        <v>22</v>
      </c>
      <c r="H1320" s="299">
        <v>22</v>
      </c>
      <c r="I1320" s="299">
        <v>22</v>
      </c>
      <c r="J1320" s="299">
        <v>11</v>
      </c>
      <c r="K1320" s="299">
        <v>14</v>
      </c>
      <c r="L1320" s="299">
        <v>0.13</v>
      </c>
      <c r="M1320" s="299">
        <v>1.9</v>
      </c>
      <c r="N1320" s="299">
        <v>2.0299999999999998</v>
      </c>
      <c r="O1320" s="299"/>
      <c r="P1320" s="299" t="s">
        <v>506</v>
      </c>
      <c r="Q1320" s="299">
        <v>2.1</v>
      </c>
      <c r="R1320" s="299">
        <v>6.3</v>
      </c>
      <c r="S1320" s="300">
        <v>37</v>
      </c>
      <c r="W1320" s="309"/>
      <c r="X1320" s="309"/>
      <c r="AB1320" s="309"/>
      <c r="AC1320" s="309">
        <v>-3</v>
      </c>
      <c r="AD1320" s="309">
        <v>1.2999999999999999E-2</v>
      </c>
      <c r="AE1320" s="309">
        <v>3.7999999999999999E-2</v>
      </c>
      <c r="AF1320" s="309">
        <v>3.0000000000000001E-3</v>
      </c>
      <c r="AG1320" s="309">
        <v>0.06</v>
      </c>
      <c r="AH1320" s="309" t="s">
        <v>530</v>
      </c>
      <c r="AI1320" s="309">
        <v>0.9</v>
      </c>
      <c r="AJ1320" s="309">
        <v>1E-3</v>
      </c>
      <c r="AL1320" s="309"/>
    </row>
    <row r="1321" spans="2:38" ht="15" customHeight="1">
      <c r="B1321" s="456"/>
      <c r="C1321" s="458"/>
      <c r="D1321" s="297" t="s">
        <v>524</v>
      </c>
      <c r="E1321" s="298">
        <v>1</v>
      </c>
      <c r="F1321" s="299">
        <v>0</v>
      </c>
      <c r="G1321" s="299">
        <v>13</v>
      </c>
      <c r="H1321" s="299">
        <v>13</v>
      </c>
      <c r="I1321" s="299">
        <v>24</v>
      </c>
      <c r="J1321" s="299">
        <v>19</v>
      </c>
      <c r="K1321" s="299">
        <v>15</v>
      </c>
      <c r="L1321" s="299">
        <v>0.11</v>
      </c>
      <c r="M1321" s="299">
        <v>1.9</v>
      </c>
      <c r="N1321" s="299">
        <v>2.0099999999999998</v>
      </c>
      <c r="O1321" s="299"/>
      <c r="P1321" s="299" t="s">
        <v>498</v>
      </c>
      <c r="Q1321" s="299">
        <v>1.7</v>
      </c>
      <c r="R1321" s="299">
        <v>5.3</v>
      </c>
      <c r="S1321" s="300">
        <v>43</v>
      </c>
      <c r="W1321" s="309"/>
      <c r="X1321" s="309"/>
      <c r="AB1321" s="309"/>
      <c r="AC1321" s="309">
        <v>3</v>
      </c>
      <c r="AD1321" s="309">
        <v>0.01</v>
      </c>
      <c r="AE1321" s="309">
        <v>4.1000000000000002E-2</v>
      </c>
      <c r="AF1321" s="309">
        <v>4.0000000000000001E-3</v>
      </c>
      <c r="AG1321" s="309">
        <v>7.0000000000000007E-2</v>
      </c>
      <c r="AH1321" s="309" t="s">
        <v>530</v>
      </c>
      <c r="AI1321" s="309">
        <v>0.8</v>
      </c>
      <c r="AJ1321" s="309">
        <v>1E-3</v>
      </c>
      <c r="AL1321" s="309"/>
    </row>
    <row r="1322" spans="2:38" ht="15" customHeight="1">
      <c r="B1322" s="456"/>
      <c r="C1322" s="458"/>
      <c r="D1322" s="297" t="s">
        <v>525</v>
      </c>
      <c r="E1322" s="298">
        <v>1</v>
      </c>
      <c r="F1322" s="299">
        <v>0</v>
      </c>
      <c r="G1322" s="299">
        <v>8</v>
      </c>
      <c r="H1322" s="299">
        <v>8</v>
      </c>
      <c r="I1322" s="299">
        <v>26</v>
      </c>
      <c r="J1322" s="299">
        <v>15</v>
      </c>
      <c r="K1322" s="299">
        <v>13</v>
      </c>
      <c r="L1322" s="299">
        <v>0.11</v>
      </c>
      <c r="M1322" s="299">
        <v>1.89</v>
      </c>
      <c r="N1322" s="299">
        <v>2</v>
      </c>
      <c r="O1322" s="299"/>
      <c r="P1322" s="299" t="s">
        <v>498</v>
      </c>
      <c r="Q1322" s="299">
        <v>2.5</v>
      </c>
      <c r="R1322" s="299">
        <v>3.4</v>
      </c>
      <c r="S1322" s="300">
        <v>49</v>
      </c>
      <c r="W1322" s="309"/>
      <c r="X1322" s="309"/>
      <c r="AB1322" s="309"/>
      <c r="AC1322" s="309">
        <v>6</v>
      </c>
      <c r="AD1322" s="309">
        <v>1.0999999999999999E-2</v>
      </c>
      <c r="AE1322" s="309">
        <v>4.1000000000000002E-2</v>
      </c>
      <c r="AF1322" s="309">
        <v>4.0000000000000001E-3</v>
      </c>
      <c r="AG1322" s="309">
        <v>0.08</v>
      </c>
      <c r="AH1322" s="309" t="s">
        <v>539</v>
      </c>
      <c r="AI1322" s="309">
        <v>1.6</v>
      </c>
      <c r="AJ1322" s="309">
        <v>1E-3</v>
      </c>
      <c r="AL1322" s="309"/>
    </row>
    <row r="1323" spans="2:38" ht="15" customHeight="1">
      <c r="B1323" s="456"/>
      <c r="C1323" s="458"/>
      <c r="D1323" s="297" t="s">
        <v>526</v>
      </c>
      <c r="E1323" s="298">
        <v>1</v>
      </c>
      <c r="F1323" s="299">
        <v>0</v>
      </c>
      <c r="G1323" s="299">
        <v>6</v>
      </c>
      <c r="H1323" s="299">
        <v>6</v>
      </c>
      <c r="I1323" s="299">
        <v>24</v>
      </c>
      <c r="J1323" s="299">
        <v>7</v>
      </c>
      <c r="K1323" s="299">
        <v>8</v>
      </c>
      <c r="L1323" s="299">
        <v>0.08</v>
      </c>
      <c r="M1323" s="299">
        <v>1.96</v>
      </c>
      <c r="N1323" s="299">
        <v>2.04</v>
      </c>
      <c r="O1323" s="299"/>
      <c r="P1323" s="299" t="s">
        <v>493</v>
      </c>
      <c r="Q1323" s="299">
        <v>2.9</v>
      </c>
      <c r="R1323" s="299">
        <v>2.7</v>
      </c>
      <c r="S1323" s="300">
        <v>52</v>
      </c>
      <c r="W1323" s="309"/>
      <c r="X1323" s="309"/>
      <c r="AB1323" s="309"/>
      <c r="AC1323" s="309">
        <v>4</v>
      </c>
      <c r="AD1323" s="309">
        <v>1.6E-2</v>
      </c>
      <c r="AE1323" s="309">
        <v>4.2000000000000003E-2</v>
      </c>
      <c r="AF1323" s="309">
        <v>4.0000000000000001E-3</v>
      </c>
      <c r="AG1323" s="309">
        <v>0.06</v>
      </c>
      <c r="AH1323" s="309" t="s">
        <v>518</v>
      </c>
      <c r="AI1323" s="309">
        <v>1.3</v>
      </c>
      <c r="AJ1323" s="309">
        <v>1E-3</v>
      </c>
      <c r="AL1323" s="309"/>
    </row>
    <row r="1324" spans="2:38" ht="15" customHeight="1">
      <c r="B1324" s="456"/>
      <c r="C1324" s="458"/>
      <c r="D1324" s="297" t="s">
        <v>527</v>
      </c>
      <c r="E1324" s="298">
        <v>1</v>
      </c>
      <c r="F1324" s="299">
        <v>0</v>
      </c>
      <c r="G1324" s="299">
        <v>5</v>
      </c>
      <c r="H1324" s="299">
        <v>5</v>
      </c>
      <c r="I1324" s="299">
        <v>24</v>
      </c>
      <c r="J1324" s="299">
        <v>9</v>
      </c>
      <c r="K1324" s="299">
        <v>4</v>
      </c>
      <c r="L1324" s="299">
        <v>7.0000000000000007E-2</v>
      </c>
      <c r="M1324" s="299">
        <v>1.92</v>
      </c>
      <c r="N1324" s="299">
        <v>1.99</v>
      </c>
      <c r="O1324" s="299"/>
      <c r="P1324" s="299" t="s">
        <v>498</v>
      </c>
      <c r="Q1324" s="299">
        <v>2.9</v>
      </c>
      <c r="R1324" s="299">
        <v>1.8</v>
      </c>
      <c r="S1324" s="300">
        <v>56</v>
      </c>
      <c r="W1324" s="309"/>
      <c r="X1324" s="309"/>
      <c r="AB1324" s="309"/>
      <c r="AC1324" s="309">
        <v>8</v>
      </c>
      <c r="AD1324" s="309">
        <v>5.0000000000000001E-3</v>
      </c>
      <c r="AE1324" s="309">
        <v>4.1000000000000002E-2</v>
      </c>
      <c r="AF1324" s="309">
        <v>5.0000000000000001E-3</v>
      </c>
      <c r="AG1324" s="309">
        <v>0.09</v>
      </c>
      <c r="AH1324" s="309" t="s">
        <v>506</v>
      </c>
      <c r="AI1324" s="309">
        <v>0.9</v>
      </c>
      <c r="AJ1324" s="309">
        <v>1E-3</v>
      </c>
      <c r="AL1324" s="309"/>
    </row>
    <row r="1325" spans="2:38" ht="15" customHeight="1">
      <c r="B1325" s="456"/>
      <c r="C1325" s="458"/>
      <c r="D1325" s="297" t="s">
        <v>528</v>
      </c>
      <c r="E1325" s="298">
        <v>1</v>
      </c>
      <c r="F1325" s="299">
        <v>0</v>
      </c>
      <c r="G1325" s="299">
        <v>3</v>
      </c>
      <c r="H1325" s="299">
        <v>3</v>
      </c>
      <c r="I1325" s="299">
        <v>23</v>
      </c>
      <c r="J1325" s="299">
        <v>9</v>
      </c>
      <c r="K1325" s="299">
        <v>5</v>
      </c>
      <c r="L1325" s="299">
        <v>7.0000000000000007E-2</v>
      </c>
      <c r="M1325" s="299">
        <v>1.93</v>
      </c>
      <c r="N1325" s="299">
        <v>2</v>
      </c>
      <c r="O1325" s="299"/>
      <c r="P1325" s="299" t="s">
        <v>498</v>
      </c>
      <c r="Q1325" s="299">
        <v>2.6</v>
      </c>
      <c r="R1325" s="299">
        <v>2</v>
      </c>
      <c r="S1325" s="300">
        <v>53</v>
      </c>
      <c r="W1325" s="309"/>
      <c r="X1325" s="309"/>
      <c r="AB1325" s="309"/>
      <c r="AC1325" s="309">
        <v>14</v>
      </c>
      <c r="AD1325" s="309">
        <v>1.0999999999999999E-2</v>
      </c>
      <c r="AE1325" s="309">
        <v>2.1999999999999999E-2</v>
      </c>
      <c r="AF1325" s="309">
        <v>2.1999999999999999E-2</v>
      </c>
      <c r="AG1325" s="309">
        <v>0.13</v>
      </c>
      <c r="AH1325" s="309" t="s">
        <v>506</v>
      </c>
      <c r="AI1325" s="309">
        <v>2.1</v>
      </c>
      <c r="AJ1325" s="309">
        <v>1E-3</v>
      </c>
      <c r="AL1325" s="309"/>
    </row>
    <row r="1326" spans="2:38" ht="15" customHeight="1">
      <c r="B1326" s="456"/>
      <c r="C1326" s="459"/>
      <c r="D1326" s="297" t="s">
        <v>529</v>
      </c>
      <c r="E1326" s="298">
        <v>1</v>
      </c>
      <c r="F1326" s="299">
        <v>0</v>
      </c>
      <c r="G1326" s="299">
        <v>3</v>
      </c>
      <c r="H1326" s="299">
        <v>3</v>
      </c>
      <c r="I1326" s="299">
        <v>23</v>
      </c>
      <c r="J1326" s="299">
        <v>9</v>
      </c>
      <c r="K1326" s="299">
        <v>4</v>
      </c>
      <c r="L1326" s="299">
        <v>7.0000000000000007E-2</v>
      </c>
      <c r="M1326" s="299">
        <v>1.92</v>
      </c>
      <c r="N1326" s="299">
        <v>1.99</v>
      </c>
      <c r="O1326" s="299"/>
      <c r="P1326" s="299" t="s">
        <v>506</v>
      </c>
      <c r="Q1326" s="299">
        <v>2.8</v>
      </c>
      <c r="R1326" s="299">
        <v>0.3</v>
      </c>
      <c r="S1326" s="300">
        <v>55</v>
      </c>
      <c r="W1326" s="309"/>
      <c r="X1326" s="309"/>
      <c r="AB1326" s="309"/>
      <c r="AC1326" s="309">
        <v>15</v>
      </c>
      <c r="AD1326" s="309">
        <v>1.9E-2</v>
      </c>
      <c r="AE1326" s="309">
        <v>2.4E-2</v>
      </c>
      <c r="AF1326" s="309">
        <v>1.2999999999999999E-2</v>
      </c>
      <c r="AG1326" s="309">
        <v>0.11</v>
      </c>
      <c r="AH1326" s="309" t="s">
        <v>498</v>
      </c>
      <c r="AI1326" s="309">
        <v>1.7</v>
      </c>
      <c r="AJ1326" s="309">
        <v>1E-3</v>
      </c>
      <c r="AL1326" s="309"/>
    </row>
    <row r="1327" spans="2:38" ht="15" customHeight="1">
      <c r="B1327" s="456"/>
      <c r="C1327" s="457">
        <v>42764</v>
      </c>
      <c r="D1327" s="297" t="s">
        <v>492</v>
      </c>
      <c r="E1327" s="298">
        <v>1</v>
      </c>
      <c r="F1327" s="299">
        <v>0</v>
      </c>
      <c r="G1327" s="299">
        <v>3</v>
      </c>
      <c r="H1327" s="299">
        <v>3</v>
      </c>
      <c r="I1327" s="299">
        <v>25</v>
      </c>
      <c r="J1327" s="299">
        <v>16</v>
      </c>
      <c r="K1327" s="299">
        <v>9</v>
      </c>
      <c r="L1327" s="299">
        <v>7.0000000000000007E-2</v>
      </c>
      <c r="M1327" s="299">
        <v>1.97</v>
      </c>
      <c r="N1327" s="299">
        <v>2.04</v>
      </c>
      <c r="O1327" s="299"/>
      <c r="P1327" s="299" t="s">
        <v>498</v>
      </c>
      <c r="Q1327" s="299">
        <v>3.2</v>
      </c>
      <c r="R1327" s="299">
        <v>-0.6</v>
      </c>
      <c r="S1327" s="300">
        <v>58</v>
      </c>
      <c r="W1327" s="309"/>
      <c r="AB1327" s="309"/>
      <c r="AC1327" s="309">
        <v>13</v>
      </c>
      <c r="AD1327" s="309">
        <v>1.4999999999999999E-2</v>
      </c>
      <c r="AE1327" s="309">
        <v>2.5999999999999999E-2</v>
      </c>
      <c r="AF1327" s="309">
        <v>8.0000000000000002E-3</v>
      </c>
      <c r="AG1327" s="309">
        <v>0.11</v>
      </c>
      <c r="AH1327" s="309" t="s">
        <v>498</v>
      </c>
      <c r="AI1327" s="309">
        <v>2.5</v>
      </c>
      <c r="AJ1327" s="309">
        <v>1E-3</v>
      </c>
      <c r="AL1327" s="309"/>
    </row>
    <row r="1328" spans="2:38" ht="15" customHeight="1">
      <c r="B1328" s="456"/>
      <c r="C1328" s="458"/>
      <c r="D1328" s="297" t="s">
        <v>495</v>
      </c>
      <c r="E1328" s="298">
        <v>1</v>
      </c>
      <c r="F1328" s="299">
        <v>0</v>
      </c>
      <c r="G1328" s="299">
        <v>2</v>
      </c>
      <c r="H1328" s="299">
        <v>2</v>
      </c>
      <c r="I1328" s="299">
        <v>23</v>
      </c>
      <c r="J1328" s="299">
        <v>11</v>
      </c>
      <c r="K1328" s="299">
        <v>6</v>
      </c>
      <c r="L1328" s="299">
        <v>0.08</v>
      </c>
      <c r="M1328" s="299">
        <v>2.0099999999999998</v>
      </c>
      <c r="N1328" s="299">
        <v>2.09</v>
      </c>
      <c r="O1328" s="299"/>
      <c r="P1328" s="299" t="s">
        <v>498</v>
      </c>
      <c r="Q1328" s="299">
        <v>2.8</v>
      </c>
      <c r="R1328" s="299">
        <v>0.4</v>
      </c>
      <c r="S1328" s="300">
        <v>55</v>
      </c>
      <c r="W1328" s="309"/>
      <c r="X1328" s="309"/>
      <c r="AB1328" s="309"/>
      <c r="AC1328" s="309">
        <v>8</v>
      </c>
      <c r="AD1328" s="309">
        <v>7.0000000000000001E-3</v>
      </c>
      <c r="AE1328" s="309">
        <v>2.4E-2</v>
      </c>
      <c r="AF1328" s="309">
        <v>6.0000000000000001E-3</v>
      </c>
      <c r="AG1328" s="309">
        <v>0.08</v>
      </c>
      <c r="AH1328" s="309" t="s">
        <v>493</v>
      </c>
      <c r="AI1328" s="309">
        <v>2.9</v>
      </c>
      <c r="AJ1328" s="309">
        <v>1E-3</v>
      </c>
      <c r="AL1328" s="309"/>
    </row>
    <row r="1329" spans="2:38" ht="15" customHeight="1">
      <c r="B1329" s="456"/>
      <c r="C1329" s="458"/>
      <c r="D1329" s="297" t="s">
        <v>497</v>
      </c>
      <c r="E1329" s="298">
        <v>1</v>
      </c>
      <c r="F1329" s="299">
        <v>0</v>
      </c>
      <c r="G1329" s="299">
        <v>3</v>
      </c>
      <c r="H1329" s="299">
        <v>3</v>
      </c>
      <c r="I1329" s="299">
        <v>19</v>
      </c>
      <c r="J1329" s="299">
        <v>9</v>
      </c>
      <c r="K1329" s="299">
        <v>6</v>
      </c>
      <c r="L1329" s="299">
        <v>7.0000000000000007E-2</v>
      </c>
      <c r="M1329" s="299">
        <v>1.95</v>
      </c>
      <c r="N1329" s="299">
        <v>2.02</v>
      </c>
      <c r="O1329" s="299"/>
      <c r="P1329" s="299" t="s">
        <v>493</v>
      </c>
      <c r="Q1329" s="299">
        <v>2.7</v>
      </c>
      <c r="R1329" s="299">
        <v>0.3</v>
      </c>
      <c r="S1329" s="300">
        <v>54</v>
      </c>
      <c r="W1329" s="309"/>
      <c r="X1329" s="309"/>
      <c r="AB1329" s="309"/>
      <c r="AC1329" s="309">
        <v>4</v>
      </c>
      <c r="AD1329" s="309">
        <v>8.9999999999999993E-3</v>
      </c>
      <c r="AE1329" s="309">
        <v>2.4E-2</v>
      </c>
      <c r="AF1329" s="309">
        <v>5.0000000000000001E-3</v>
      </c>
      <c r="AG1329" s="309">
        <v>7.0000000000000007E-2</v>
      </c>
      <c r="AH1329" s="309" t="s">
        <v>498</v>
      </c>
      <c r="AI1329" s="309">
        <v>2.9</v>
      </c>
      <c r="AJ1329" s="309">
        <v>1E-3</v>
      </c>
      <c r="AL1329" s="309"/>
    </row>
    <row r="1330" spans="2:38" ht="15" customHeight="1">
      <c r="B1330" s="456"/>
      <c r="C1330" s="458"/>
      <c r="D1330" s="297" t="s">
        <v>500</v>
      </c>
      <c r="E1330" s="298">
        <v>0</v>
      </c>
      <c r="F1330" s="299">
        <v>0</v>
      </c>
      <c r="G1330" s="299">
        <v>3</v>
      </c>
      <c r="H1330" s="299">
        <v>3</v>
      </c>
      <c r="I1330" s="299">
        <v>18</v>
      </c>
      <c r="J1330" s="299">
        <v>12</v>
      </c>
      <c r="K1330" s="299">
        <v>7</v>
      </c>
      <c r="L1330" s="299">
        <v>0.06</v>
      </c>
      <c r="M1330" s="299">
        <v>1.99</v>
      </c>
      <c r="N1330" s="299">
        <v>2.0499999999999998</v>
      </c>
      <c r="O1330" s="299"/>
      <c r="P1330" s="299" t="s">
        <v>498</v>
      </c>
      <c r="Q1330" s="299">
        <v>3.1</v>
      </c>
      <c r="R1330" s="299">
        <v>1.2</v>
      </c>
      <c r="S1330" s="300">
        <v>54</v>
      </c>
      <c r="W1330" s="309"/>
      <c r="X1330" s="309"/>
      <c r="AB1330" s="309"/>
      <c r="AC1330" s="309">
        <v>5</v>
      </c>
      <c r="AD1330" s="309">
        <v>8.9999999999999993E-3</v>
      </c>
      <c r="AE1330" s="309">
        <v>2.3E-2</v>
      </c>
      <c r="AF1330" s="309">
        <v>3.0000000000000001E-3</v>
      </c>
      <c r="AG1330" s="309">
        <v>7.0000000000000007E-2</v>
      </c>
      <c r="AH1330" s="309" t="s">
        <v>498</v>
      </c>
      <c r="AI1330" s="309">
        <v>2.6</v>
      </c>
      <c r="AJ1330" s="309">
        <v>1E-3</v>
      </c>
      <c r="AL1330" s="309"/>
    </row>
    <row r="1331" spans="2:38" ht="15" customHeight="1">
      <c r="B1331" s="456"/>
      <c r="C1331" s="458"/>
      <c r="D1331" s="297" t="s">
        <v>503</v>
      </c>
      <c r="E1331" s="298">
        <v>1</v>
      </c>
      <c r="F1331" s="299">
        <v>0</v>
      </c>
      <c r="G1331" s="299">
        <v>4</v>
      </c>
      <c r="H1331" s="299">
        <v>4</v>
      </c>
      <c r="I1331" s="299">
        <v>18</v>
      </c>
      <c r="J1331" s="299">
        <v>14</v>
      </c>
      <c r="K1331" s="299">
        <v>6</v>
      </c>
      <c r="L1331" s="299">
        <v>0.08</v>
      </c>
      <c r="M1331" s="299">
        <v>1.96</v>
      </c>
      <c r="N1331" s="299">
        <v>2.04</v>
      </c>
      <c r="O1331" s="299"/>
      <c r="P1331" s="299" t="s">
        <v>498</v>
      </c>
      <c r="Q1331" s="299">
        <v>2.2999999999999998</v>
      </c>
      <c r="R1331" s="299">
        <v>1.3</v>
      </c>
      <c r="S1331" s="300">
        <v>52</v>
      </c>
      <c r="W1331" s="309"/>
      <c r="X1331" s="309"/>
      <c r="AB1331" s="309"/>
      <c r="AC1331" s="309">
        <v>4</v>
      </c>
      <c r="AD1331" s="309">
        <v>8.9999999999999993E-3</v>
      </c>
      <c r="AE1331" s="309">
        <v>2.3E-2</v>
      </c>
      <c r="AF1331" s="309">
        <v>3.0000000000000001E-3</v>
      </c>
      <c r="AG1331" s="309">
        <v>7.0000000000000007E-2</v>
      </c>
      <c r="AH1331" s="309" t="s">
        <v>506</v>
      </c>
      <c r="AI1331" s="309">
        <v>2.8</v>
      </c>
      <c r="AJ1331" s="309">
        <v>1E-3</v>
      </c>
      <c r="AL1331" s="309"/>
    </row>
    <row r="1332" spans="2:38" ht="15" customHeight="1">
      <c r="B1332" s="456"/>
      <c r="C1332" s="458"/>
      <c r="D1332" s="297" t="s">
        <v>505</v>
      </c>
      <c r="E1332" s="298">
        <v>1</v>
      </c>
      <c r="F1332" s="299">
        <v>0</v>
      </c>
      <c r="G1332" s="299">
        <v>3</v>
      </c>
      <c r="H1332" s="299">
        <v>3</v>
      </c>
      <c r="I1332" s="299">
        <v>19</v>
      </c>
      <c r="J1332" s="299">
        <v>16</v>
      </c>
      <c r="K1332" s="299">
        <v>8</v>
      </c>
      <c r="L1332" s="299">
        <v>0.06</v>
      </c>
      <c r="M1332" s="299">
        <v>2.0499999999999998</v>
      </c>
      <c r="N1332" s="299">
        <v>2.11</v>
      </c>
      <c r="O1332" s="299"/>
      <c r="P1332" s="299" t="s">
        <v>493</v>
      </c>
      <c r="Q1332" s="299">
        <v>3.5</v>
      </c>
      <c r="R1332" s="299">
        <v>1.3</v>
      </c>
      <c r="S1332" s="300">
        <v>51</v>
      </c>
      <c r="W1332" s="309"/>
      <c r="X1332" s="309"/>
      <c r="AB1332" s="309"/>
      <c r="AC1332" s="309">
        <v>9</v>
      </c>
      <c r="AD1332" s="309">
        <v>1.6E-2</v>
      </c>
      <c r="AE1332" s="309">
        <v>2.5000000000000001E-2</v>
      </c>
      <c r="AF1332" s="309">
        <v>3.0000000000000001E-3</v>
      </c>
      <c r="AG1332" s="309">
        <v>7.0000000000000007E-2</v>
      </c>
      <c r="AH1332" s="309" t="s">
        <v>498</v>
      </c>
      <c r="AI1332" s="309">
        <v>3.2</v>
      </c>
      <c r="AJ1332" s="309">
        <v>1E-3</v>
      </c>
      <c r="AL1332" s="309"/>
    </row>
    <row r="1333" spans="2:38" ht="15" customHeight="1">
      <c r="B1333" s="456"/>
      <c r="C1333" s="458"/>
      <c r="D1333" s="297" t="s">
        <v>508</v>
      </c>
      <c r="E1333" s="298">
        <v>1</v>
      </c>
      <c r="F1333" s="299">
        <v>0</v>
      </c>
      <c r="G1333" s="299">
        <v>5</v>
      </c>
      <c r="H1333" s="299">
        <v>5</v>
      </c>
      <c r="I1333" s="299">
        <v>18</v>
      </c>
      <c r="J1333" s="299">
        <v>32</v>
      </c>
      <c r="K1333" s="299">
        <v>21</v>
      </c>
      <c r="L1333" s="299">
        <v>0.06</v>
      </c>
      <c r="M1333" s="299">
        <v>2.04</v>
      </c>
      <c r="N1333" s="299">
        <v>2.1</v>
      </c>
      <c r="O1333" s="299"/>
      <c r="P1333" s="299" t="s">
        <v>498</v>
      </c>
      <c r="Q1333" s="299">
        <v>1.5</v>
      </c>
      <c r="R1333" s="299">
        <v>2</v>
      </c>
      <c r="S1333" s="300">
        <v>53</v>
      </c>
      <c r="W1333" s="309"/>
      <c r="X1333" s="309"/>
      <c r="AB1333" s="309"/>
      <c r="AC1333" s="309">
        <v>6</v>
      </c>
      <c r="AD1333" s="309">
        <v>1.0999999999999999E-2</v>
      </c>
      <c r="AE1333" s="309">
        <v>2.3E-2</v>
      </c>
      <c r="AF1333" s="309">
        <v>2E-3</v>
      </c>
      <c r="AG1333" s="309">
        <v>0.08</v>
      </c>
      <c r="AH1333" s="309" t="s">
        <v>498</v>
      </c>
      <c r="AI1333" s="309">
        <v>2.8</v>
      </c>
      <c r="AJ1333" s="309">
        <v>1E-3</v>
      </c>
      <c r="AL1333" s="309"/>
    </row>
    <row r="1334" spans="2:38" ht="15" customHeight="1">
      <c r="B1334" s="456"/>
      <c r="C1334" s="458"/>
      <c r="D1334" s="297" t="s">
        <v>510</v>
      </c>
      <c r="E1334" s="298">
        <v>1</v>
      </c>
      <c r="F1334" s="299">
        <v>0</v>
      </c>
      <c r="G1334" s="299">
        <v>5</v>
      </c>
      <c r="H1334" s="299">
        <v>5</v>
      </c>
      <c r="I1334" s="299">
        <v>17</v>
      </c>
      <c r="J1334" s="299">
        <v>10</v>
      </c>
      <c r="K1334" s="299">
        <v>9</v>
      </c>
      <c r="L1334" s="299">
        <v>0.1</v>
      </c>
      <c r="M1334" s="299">
        <v>2</v>
      </c>
      <c r="N1334" s="299">
        <v>2.1</v>
      </c>
      <c r="O1334" s="299"/>
      <c r="P1334" s="299" t="s">
        <v>498</v>
      </c>
      <c r="Q1334" s="299">
        <v>2.1</v>
      </c>
      <c r="R1334" s="299">
        <v>2.1</v>
      </c>
      <c r="S1334" s="300">
        <v>53</v>
      </c>
      <c r="W1334" s="309"/>
      <c r="X1334" s="309"/>
      <c r="AB1334" s="309"/>
      <c r="AC1334" s="309">
        <v>6</v>
      </c>
      <c r="AD1334" s="309">
        <v>8.9999999999999993E-3</v>
      </c>
      <c r="AE1334" s="309">
        <v>1.9E-2</v>
      </c>
      <c r="AF1334" s="309">
        <v>3.0000000000000001E-3</v>
      </c>
      <c r="AG1334" s="309">
        <v>7.0000000000000007E-2</v>
      </c>
      <c r="AH1334" s="309" t="s">
        <v>493</v>
      </c>
      <c r="AI1334" s="309">
        <v>2.7</v>
      </c>
      <c r="AJ1334" s="309">
        <v>1E-3</v>
      </c>
      <c r="AL1334" s="309"/>
    </row>
    <row r="1335" spans="2:38" ht="15" customHeight="1">
      <c r="B1335" s="456"/>
      <c r="C1335" s="458"/>
      <c r="D1335" s="297" t="s">
        <v>511</v>
      </c>
      <c r="E1335" s="298">
        <v>1</v>
      </c>
      <c r="F1335" s="299">
        <v>0</v>
      </c>
      <c r="G1335" s="299">
        <v>5</v>
      </c>
      <c r="H1335" s="299">
        <v>5</v>
      </c>
      <c r="I1335" s="299">
        <v>20</v>
      </c>
      <c r="J1335" s="299">
        <v>19</v>
      </c>
      <c r="K1335" s="299">
        <v>13</v>
      </c>
      <c r="L1335" s="299">
        <v>0.08</v>
      </c>
      <c r="M1335" s="299">
        <v>2</v>
      </c>
      <c r="N1335" s="299">
        <v>2.08</v>
      </c>
      <c r="O1335" s="299"/>
      <c r="P1335" s="299" t="s">
        <v>498</v>
      </c>
      <c r="Q1335" s="299">
        <v>2.9</v>
      </c>
      <c r="R1335" s="299">
        <v>4.4000000000000004</v>
      </c>
      <c r="S1335" s="300">
        <v>48</v>
      </c>
      <c r="W1335" s="309"/>
      <c r="X1335" s="309"/>
      <c r="AB1335" s="309"/>
      <c r="AC1335" s="309">
        <v>7</v>
      </c>
      <c r="AD1335" s="309">
        <v>1.2E-2</v>
      </c>
      <c r="AE1335" s="309">
        <v>1.7999999999999999E-2</v>
      </c>
      <c r="AF1335" s="309">
        <v>3.0000000000000001E-3</v>
      </c>
      <c r="AG1335" s="309">
        <v>0.06</v>
      </c>
      <c r="AH1335" s="309" t="s">
        <v>498</v>
      </c>
      <c r="AI1335" s="309">
        <v>3.1</v>
      </c>
      <c r="AJ1335" s="309">
        <v>0</v>
      </c>
      <c r="AL1335" s="309"/>
    </row>
    <row r="1336" spans="2:38" ht="15" customHeight="1" thickBot="1">
      <c r="B1336" s="456"/>
      <c r="C1336" s="458"/>
      <c r="D1336" s="310" t="s">
        <v>512</v>
      </c>
      <c r="E1336" s="311">
        <v>1</v>
      </c>
      <c r="F1336" s="304">
        <v>0</v>
      </c>
      <c r="G1336" s="304">
        <v>6</v>
      </c>
      <c r="H1336" s="304">
        <v>6</v>
      </c>
      <c r="I1336" s="304">
        <v>26</v>
      </c>
      <c r="J1336" s="304">
        <v>32</v>
      </c>
      <c r="K1336" s="304">
        <v>20</v>
      </c>
      <c r="L1336" s="304">
        <v>0.08</v>
      </c>
      <c r="M1336" s="304">
        <v>1.95</v>
      </c>
      <c r="N1336" s="304">
        <v>2.0299999999999998</v>
      </c>
      <c r="O1336" s="304"/>
      <c r="P1336" s="304" t="s">
        <v>506</v>
      </c>
      <c r="Q1336" s="304">
        <v>2.4</v>
      </c>
      <c r="R1336" s="304">
        <v>7.8</v>
      </c>
      <c r="S1336" s="305">
        <v>46</v>
      </c>
      <c r="W1336" s="309"/>
      <c r="X1336" s="309"/>
      <c r="AB1336" s="309"/>
      <c r="AC1336" s="309">
        <v>6</v>
      </c>
      <c r="AD1336" s="309">
        <v>1.4E-2</v>
      </c>
      <c r="AE1336" s="309">
        <v>1.7999999999999999E-2</v>
      </c>
      <c r="AF1336" s="309">
        <v>4.0000000000000001E-3</v>
      </c>
      <c r="AG1336" s="309">
        <v>0.08</v>
      </c>
      <c r="AH1336" s="309" t="s">
        <v>498</v>
      </c>
      <c r="AI1336" s="309">
        <v>2.2999999999999998</v>
      </c>
      <c r="AJ1336" s="309">
        <v>1E-3</v>
      </c>
      <c r="AL1336" s="309"/>
    </row>
    <row r="1337" spans="2:38" ht="15" customHeight="1">
      <c r="B1337" s="456" t="s">
        <v>537</v>
      </c>
      <c r="C1337" s="458"/>
      <c r="D1337" s="293" t="s">
        <v>514</v>
      </c>
      <c r="E1337" s="294">
        <v>1</v>
      </c>
      <c r="F1337" s="295">
        <v>0</v>
      </c>
      <c r="G1337" s="295">
        <v>7</v>
      </c>
      <c r="H1337" s="295">
        <v>7</v>
      </c>
      <c r="I1337" s="295">
        <v>31</v>
      </c>
      <c r="J1337" s="295">
        <v>29</v>
      </c>
      <c r="K1337" s="295">
        <v>29</v>
      </c>
      <c r="L1337" s="295">
        <v>0.08</v>
      </c>
      <c r="M1337" s="295">
        <v>1.93</v>
      </c>
      <c r="N1337" s="295">
        <v>2.0099999999999998</v>
      </c>
      <c r="O1337" s="295"/>
      <c r="P1337" s="295" t="s">
        <v>498</v>
      </c>
      <c r="Q1337" s="295">
        <v>2.4</v>
      </c>
      <c r="R1337" s="295">
        <v>8</v>
      </c>
      <c r="S1337" s="296">
        <v>48</v>
      </c>
      <c r="W1337" s="309"/>
      <c r="X1337" s="309"/>
      <c r="AB1337" s="309"/>
      <c r="AC1337" s="309">
        <v>8</v>
      </c>
      <c r="AD1337" s="309">
        <v>1.6E-2</v>
      </c>
      <c r="AE1337" s="309">
        <v>1.9E-2</v>
      </c>
      <c r="AF1337" s="309">
        <v>3.0000000000000001E-3</v>
      </c>
      <c r="AG1337" s="309">
        <v>0.06</v>
      </c>
      <c r="AH1337" s="309" t="s">
        <v>493</v>
      </c>
      <c r="AI1337" s="309">
        <v>3.5</v>
      </c>
      <c r="AJ1337" s="309">
        <v>1E-3</v>
      </c>
      <c r="AL1337" s="309"/>
    </row>
    <row r="1338" spans="2:38" ht="15" customHeight="1">
      <c r="B1338" s="456"/>
      <c r="C1338" s="458"/>
      <c r="D1338" s="297" t="s">
        <v>516</v>
      </c>
      <c r="E1338" s="298">
        <v>1</v>
      </c>
      <c r="F1338" s="299">
        <v>0</v>
      </c>
      <c r="G1338" s="299">
        <v>5</v>
      </c>
      <c r="H1338" s="299">
        <v>5</v>
      </c>
      <c r="I1338" s="299">
        <v>34</v>
      </c>
      <c r="J1338" s="299">
        <v>28</v>
      </c>
      <c r="K1338" s="299">
        <v>20</v>
      </c>
      <c r="L1338" s="299">
        <v>0.1</v>
      </c>
      <c r="M1338" s="299">
        <v>1.92</v>
      </c>
      <c r="N1338" s="299">
        <v>2.02</v>
      </c>
      <c r="O1338" s="299"/>
      <c r="P1338" s="299" t="s">
        <v>506</v>
      </c>
      <c r="Q1338" s="299">
        <v>1.4</v>
      </c>
      <c r="R1338" s="299">
        <v>9.3000000000000007</v>
      </c>
      <c r="S1338" s="300">
        <v>47</v>
      </c>
      <c r="W1338" s="309"/>
      <c r="X1338" s="309"/>
      <c r="AB1338" s="309"/>
      <c r="AC1338" s="309">
        <v>21</v>
      </c>
      <c r="AD1338" s="309">
        <v>3.2000000000000001E-2</v>
      </c>
      <c r="AE1338" s="309">
        <v>1.7999999999999999E-2</v>
      </c>
      <c r="AF1338" s="309">
        <v>5.0000000000000001E-3</v>
      </c>
      <c r="AG1338" s="309">
        <v>0.06</v>
      </c>
      <c r="AH1338" s="309" t="s">
        <v>498</v>
      </c>
      <c r="AI1338" s="309">
        <v>1.5</v>
      </c>
      <c r="AJ1338" s="309">
        <v>1E-3</v>
      </c>
      <c r="AL1338" s="309"/>
    </row>
    <row r="1339" spans="2:38" ht="15" customHeight="1">
      <c r="B1339" s="456"/>
      <c r="C1339" s="458"/>
      <c r="D1339" s="297" t="s">
        <v>517</v>
      </c>
      <c r="E1339" s="298">
        <v>2</v>
      </c>
      <c r="F1339" s="299">
        <v>0</v>
      </c>
      <c r="G1339" s="299">
        <v>5</v>
      </c>
      <c r="H1339" s="299">
        <v>5</v>
      </c>
      <c r="I1339" s="299">
        <v>37</v>
      </c>
      <c r="J1339" s="299">
        <v>30</v>
      </c>
      <c r="K1339" s="299">
        <v>9</v>
      </c>
      <c r="L1339" s="299">
        <v>0.09</v>
      </c>
      <c r="M1339" s="299">
        <v>1.89</v>
      </c>
      <c r="N1339" s="299">
        <v>1.98</v>
      </c>
      <c r="O1339" s="299"/>
      <c r="P1339" s="299" t="s">
        <v>518</v>
      </c>
      <c r="Q1339" s="299">
        <v>1.3</v>
      </c>
      <c r="R1339" s="299">
        <v>11</v>
      </c>
      <c r="S1339" s="300">
        <v>49</v>
      </c>
      <c r="W1339" s="309"/>
      <c r="X1339" s="309"/>
      <c r="AB1339" s="309"/>
      <c r="AC1339" s="309">
        <v>9</v>
      </c>
      <c r="AD1339" s="309">
        <v>0.01</v>
      </c>
      <c r="AE1339" s="309">
        <v>1.7000000000000001E-2</v>
      </c>
      <c r="AF1339" s="309">
        <v>5.0000000000000001E-3</v>
      </c>
      <c r="AG1339" s="309">
        <v>0.1</v>
      </c>
      <c r="AH1339" s="309" t="s">
        <v>498</v>
      </c>
      <c r="AI1339" s="309">
        <v>2.1</v>
      </c>
      <c r="AJ1339" s="309">
        <v>1E-3</v>
      </c>
      <c r="AL1339" s="309"/>
    </row>
    <row r="1340" spans="2:38" ht="15" customHeight="1">
      <c r="B1340" s="456"/>
      <c r="C1340" s="458"/>
      <c r="D1340" s="297" t="s">
        <v>519</v>
      </c>
      <c r="E1340" s="298">
        <v>1</v>
      </c>
      <c r="F1340" s="299">
        <v>0</v>
      </c>
      <c r="G1340" s="299">
        <v>5</v>
      </c>
      <c r="H1340" s="299">
        <v>5</v>
      </c>
      <c r="I1340" s="299">
        <v>41</v>
      </c>
      <c r="J1340" s="299">
        <v>25</v>
      </c>
      <c r="K1340" s="299">
        <v>17</v>
      </c>
      <c r="L1340" s="299">
        <v>0.06</v>
      </c>
      <c r="M1340" s="299">
        <v>1.89</v>
      </c>
      <c r="N1340" s="299">
        <v>1.95</v>
      </c>
      <c r="O1340" s="299"/>
      <c r="P1340" s="299" t="s">
        <v>538</v>
      </c>
      <c r="Q1340" s="299">
        <v>1.8</v>
      </c>
      <c r="R1340" s="299">
        <v>11</v>
      </c>
      <c r="S1340" s="300">
        <v>48</v>
      </c>
      <c r="W1340" s="309"/>
      <c r="X1340" s="309"/>
      <c r="AB1340" s="309"/>
      <c r="AC1340" s="309">
        <v>13</v>
      </c>
      <c r="AD1340" s="309">
        <v>1.9E-2</v>
      </c>
      <c r="AE1340" s="309">
        <v>0.02</v>
      </c>
      <c r="AF1340" s="309">
        <v>5.0000000000000001E-3</v>
      </c>
      <c r="AG1340" s="309">
        <v>0.08</v>
      </c>
      <c r="AH1340" s="309" t="s">
        <v>498</v>
      </c>
      <c r="AI1340" s="309">
        <v>2.9</v>
      </c>
      <c r="AJ1340" s="309">
        <v>1E-3</v>
      </c>
      <c r="AL1340" s="309"/>
    </row>
    <row r="1341" spans="2:38" ht="15" customHeight="1">
      <c r="B1341" s="456"/>
      <c r="C1341" s="458"/>
      <c r="D1341" s="297" t="s">
        <v>520</v>
      </c>
      <c r="E1341" s="298">
        <v>1</v>
      </c>
      <c r="F1341" s="299">
        <v>0</v>
      </c>
      <c r="G1341" s="299">
        <v>5</v>
      </c>
      <c r="H1341" s="299">
        <v>5</v>
      </c>
      <c r="I1341" s="299">
        <v>42</v>
      </c>
      <c r="J1341" s="299">
        <v>20</v>
      </c>
      <c r="K1341" s="299">
        <v>15</v>
      </c>
      <c r="L1341" s="299">
        <v>0.09</v>
      </c>
      <c r="M1341" s="299">
        <v>1.88</v>
      </c>
      <c r="N1341" s="299">
        <v>1.97</v>
      </c>
      <c r="O1341" s="299"/>
      <c r="P1341" s="299" t="s">
        <v>518</v>
      </c>
      <c r="Q1341" s="299">
        <v>2.2999999999999998</v>
      </c>
      <c r="R1341" s="299">
        <v>11.3</v>
      </c>
      <c r="S1341" s="300">
        <v>51</v>
      </c>
      <c r="W1341" s="309"/>
      <c r="X1341" s="309"/>
      <c r="AB1341" s="309"/>
      <c r="AC1341" s="309">
        <v>20</v>
      </c>
      <c r="AD1341" s="309">
        <v>3.2000000000000001E-2</v>
      </c>
      <c r="AE1341" s="309">
        <v>2.5999999999999999E-2</v>
      </c>
      <c r="AF1341" s="309">
        <v>6.0000000000000001E-3</v>
      </c>
      <c r="AG1341" s="309">
        <v>0.08</v>
      </c>
      <c r="AH1341" s="309" t="s">
        <v>506</v>
      </c>
      <c r="AI1341" s="309">
        <v>2.4</v>
      </c>
      <c r="AJ1341" s="309">
        <v>1E-3</v>
      </c>
      <c r="AL1341" s="309"/>
    </row>
    <row r="1342" spans="2:38" ht="15" customHeight="1">
      <c r="B1342" s="456"/>
      <c r="C1342" s="458"/>
      <c r="D1342" s="297" t="s">
        <v>521</v>
      </c>
      <c r="E1342" s="298">
        <v>1</v>
      </c>
      <c r="F1342" s="299">
        <v>0</v>
      </c>
      <c r="G1342" s="299">
        <v>5</v>
      </c>
      <c r="H1342" s="299">
        <v>5</v>
      </c>
      <c r="I1342" s="299">
        <v>40</v>
      </c>
      <c r="J1342" s="299">
        <v>28</v>
      </c>
      <c r="K1342" s="299">
        <v>15</v>
      </c>
      <c r="L1342" s="299">
        <v>0.05</v>
      </c>
      <c r="M1342" s="299">
        <v>1.88</v>
      </c>
      <c r="N1342" s="299">
        <v>1.93</v>
      </c>
      <c r="O1342" s="299"/>
      <c r="P1342" s="299" t="s">
        <v>538</v>
      </c>
      <c r="Q1342" s="299">
        <v>2.1</v>
      </c>
      <c r="R1342" s="299">
        <v>10.8</v>
      </c>
      <c r="S1342" s="300">
        <v>53</v>
      </c>
      <c r="W1342" s="309"/>
      <c r="X1342" s="309"/>
      <c r="AB1342" s="309"/>
      <c r="AC1342" s="309">
        <v>29</v>
      </c>
      <c r="AD1342" s="309">
        <v>2.9000000000000001E-2</v>
      </c>
      <c r="AE1342" s="309">
        <v>3.1E-2</v>
      </c>
      <c r="AF1342" s="309">
        <v>7.0000000000000001E-3</v>
      </c>
      <c r="AG1342" s="309">
        <v>0.08</v>
      </c>
      <c r="AH1342" s="309" t="s">
        <v>498</v>
      </c>
      <c r="AI1342" s="309">
        <v>2.4</v>
      </c>
      <c r="AJ1342" s="309">
        <v>1E-3</v>
      </c>
      <c r="AL1342" s="309"/>
    </row>
    <row r="1343" spans="2:38" ht="15" customHeight="1">
      <c r="B1343" s="456"/>
      <c r="C1343" s="458"/>
      <c r="D1343" s="297" t="s">
        <v>522</v>
      </c>
      <c r="E1343" s="298">
        <v>1</v>
      </c>
      <c r="F1343" s="299">
        <v>0</v>
      </c>
      <c r="G1343" s="299">
        <v>8</v>
      </c>
      <c r="H1343" s="299">
        <v>8</v>
      </c>
      <c r="I1343" s="299">
        <v>35</v>
      </c>
      <c r="J1343" s="299">
        <v>24</v>
      </c>
      <c r="K1343" s="299">
        <v>18</v>
      </c>
      <c r="L1343" s="299">
        <v>0.06</v>
      </c>
      <c r="M1343" s="299">
        <v>1.89</v>
      </c>
      <c r="N1343" s="299">
        <v>1.95</v>
      </c>
      <c r="O1343" s="299"/>
      <c r="P1343" s="299" t="s">
        <v>535</v>
      </c>
      <c r="Q1343" s="299">
        <v>1.3</v>
      </c>
      <c r="R1343" s="299">
        <v>9.4</v>
      </c>
      <c r="S1343" s="300">
        <v>56</v>
      </c>
      <c r="W1343" s="309"/>
      <c r="X1343" s="309"/>
      <c r="AB1343" s="309"/>
      <c r="AC1343" s="309">
        <v>20</v>
      </c>
      <c r="AD1343" s="309">
        <v>2.8000000000000001E-2</v>
      </c>
      <c r="AE1343" s="309">
        <v>3.4000000000000002E-2</v>
      </c>
      <c r="AF1343" s="309">
        <v>5.0000000000000001E-3</v>
      </c>
      <c r="AG1343" s="309">
        <v>0.1</v>
      </c>
      <c r="AH1343" s="309" t="s">
        <v>506</v>
      </c>
      <c r="AI1343" s="309">
        <v>1.4</v>
      </c>
      <c r="AJ1343" s="309">
        <v>1E-3</v>
      </c>
      <c r="AL1343" s="309"/>
    </row>
    <row r="1344" spans="2:38" ht="15" customHeight="1">
      <c r="B1344" s="456"/>
      <c r="C1344" s="458"/>
      <c r="D1344" s="297" t="s">
        <v>523</v>
      </c>
      <c r="E1344" s="298">
        <v>1</v>
      </c>
      <c r="F1344" s="299">
        <v>0</v>
      </c>
      <c r="G1344" s="299">
        <v>9</v>
      </c>
      <c r="H1344" s="299">
        <v>9</v>
      </c>
      <c r="I1344" s="299">
        <v>30</v>
      </c>
      <c r="J1344" s="299">
        <v>28</v>
      </c>
      <c r="K1344" s="299">
        <v>8</v>
      </c>
      <c r="L1344" s="299">
        <v>0.11</v>
      </c>
      <c r="M1344" s="299">
        <v>1.87</v>
      </c>
      <c r="N1344" s="299">
        <v>1.98</v>
      </c>
      <c r="O1344" s="299"/>
      <c r="P1344" s="299" t="s">
        <v>534</v>
      </c>
      <c r="Q1344" s="299">
        <v>0.9</v>
      </c>
      <c r="R1344" s="299">
        <v>8.4</v>
      </c>
      <c r="S1344" s="300">
        <v>59</v>
      </c>
      <c r="W1344" s="309"/>
      <c r="X1344" s="309"/>
      <c r="AB1344" s="309"/>
      <c r="AC1344" s="309">
        <v>9</v>
      </c>
      <c r="AD1344" s="309">
        <v>0.03</v>
      </c>
      <c r="AE1344" s="309">
        <v>3.6999999999999998E-2</v>
      </c>
      <c r="AF1344" s="309">
        <v>5.0000000000000001E-3</v>
      </c>
      <c r="AG1344" s="309">
        <v>0.09</v>
      </c>
      <c r="AH1344" s="309" t="s">
        <v>518</v>
      </c>
      <c r="AI1344" s="309">
        <v>1.3</v>
      </c>
      <c r="AJ1344" s="309">
        <v>2E-3</v>
      </c>
      <c r="AL1344" s="309"/>
    </row>
    <row r="1345" spans="2:38" ht="15" customHeight="1">
      <c r="B1345" s="456"/>
      <c r="C1345" s="458"/>
      <c r="D1345" s="297" t="s">
        <v>524</v>
      </c>
      <c r="E1345" s="298">
        <v>1</v>
      </c>
      <c r="F1345" s="299">
        <v>0</v>
      </c>
      <c r="G1345" s="299">
        <v>9</v>
      </c>
      <c r="H1345" s="299">
        <v>9</v>
      </c>
      <c r="I1345" s="299">
        <v>28</v>
      </c>
      <c r="J1345" s="299">
        <v>19</v>
      </c>
      <c r="K1345" s="299">
        <v>13</v>
      </c>
      <c r="L1345" s="299">
        <v>0.12</v>
      </c>
      <c r="M1345" s="299">
        <v>1.87</v>
      </c>
      <c r="N1345" s="299">
        <v>1.99</v>
      </c>
      <c r="O1345" s="299"/>
      <c r="P1345" s="299" t="s">
        <v>518</v>
      </c>
      <c r="Q1345" s="299">
        <v>1.1000000000000001</v>
      </c>
      <c r="R1345" s="299">
        <v>8</v>
      </c>
      <c r="S1345" s="300">
        <v>70</v>
      </c>
      <c r="W1345" s="309"/>
      <c r="X1345" s="309"/>
      <c r="AB1345" s="309"/>
      <c r="AC1345" s="309">
        <v>17</v>
      </c>
      <c r="AD1345" s="309">
        <v>2.5000000000000001E-2</v>
      </c>
      <c r="AE1345" s="309">
        <v>4.1000000000000002E-2</v>
      </c>
      <c r="AF1345" s="309">
        <v>5.0000000000000001E-3</v>
      </c>
      <c r="AG1345" s="309">
        <v>0.06</v>
      </c>
      <c r="AH1345" s="309" t="s">
        <v>538</v>
      </c>
      <c r="AI1345" s="309">
        <v>1.8</v>
      </c>
      <c r="AJ1345" s="309">
        <v>1E-3</v>
      </c>
      <c r="AL1345" s="309"/>
    </row>
    <row r="1346" spans="2:38" ht="15" customHeight="1">
      <c r="B1346" s="456"/>
      <c r="C1346" s="458"/>
      <c r="D1346" s="297" t="s">
        <v>525</v>
      </c>
      <c r="E1346" s="298">
        <v>1</v>
      </c>
      <c r="F1346" s="299">
        <v>0</v>
      </c>
      <c r="G1346" s="299">
        <v>7</v>
      </c>
      <c r="H1346" s="299">
        <v>7</v>
      </c>
      <c r="I1346" s="299">
        <v>27</v>
      </c>
      <c r="J1346" s="299">
        <v>24</v>
      </c>
      <c r="K1346" s="299">
        <v>11</v>
      </c>
      <c r="L1346" s="299">
        <v>0.09</v>
      </c>
      <c r="M1346" s="299">
        <v>1.87</v>
      </c>
      <c r="N1346" s="299">
        <v>1.96</v>
      </c>
      <c r="O1346" s="299"/>
      <c r="P1346" s="299" t="s">
        <v>493</v>
      </c>
      <c r="Q1346" s="299">
        <v>1.3</v>
      </c>
      <c r="R1346" s="299">
        <v>6.3</v>
      </c>
      <c r="S1346" s="300">
        <v>74</v>
      </c>
      <c r="W1346" s="309"/>
      <c r="X1346" s="309"/>
      <c r="AB1346" s="309"/>
      <c r="AC1346" s="309">
        <v>15</v>
      </c>
      <c r="AD1346" s="309">
        <v>0.02</v>
      </c>
      <c r="AE1346" s="309">
        <v>4.2000000000000003E-2</v>
      </c>
      <c r="AF1346" s="309">
        <v>5.0000000000000001E-3</v>
      </c>
      <c r="AG1346" s="309">
        <v>0.09</v>
      </c>
      <c r="AH1346" s="309" t="s">
        <v>518</v>
      </c>
      <c r="AI1346" s="309">
        <v>2.2999999999999998</v>
      </c>
      <c r="AJ1346" s="309">
        <v>1E-3</v>
      </c>
      <c r="AL1346" s="309"/>
    </row>
    <row r="1347" spans="2:38" ht="15" customHeight="1">
      <c r="B1347" s="456"/>
      <c r="C1347" s="458"/>
      <c r="D1347" s="297" t="s">
        <v>526</v>
      </c>
      <c r="E1347" s="298">
        <v>1</v>
      </c>
      <c r="F1347" s="299">
        <v>0</v>
      </c>
      <c r="G1347" s="299">
        <v>13</v>
      </c>
      <c r="H1347" s="299">
        <v>13</v>
      </c>
      <c r="I1347" s="299">
        <v>17</v>
      </c>
      <c r="J1347" s="299">
        <v>22</v>
      </c>
      <c r="K1347" s="299">
        <v>15</v>
      </c>
      <c r="L1347" s="299">
        <v>0.17</v>
      </c>
      <c r="M1347" s="299">
        <v>1.92</v>
      </c>
      <c r="N1347" s="299">
        <v>2.09</v>
      </c>
      <c r="O1347" s="299"/>
      <c r="P1347" s="299" t="s">
        <v>539</v>
      </c>
      <c r="Q1347" s="299">
        <v>0.5</v>
      </c>
      <c r="R1347" s="299">
        <v>5.6</v>
      </c>
      <c r="S1347" s="300">
        <v>75</v>
      </c>
      <c r="W1347" s="309"/>
      <c r="X1347" s="309"/>
      <c r="AB1347" s="309"/>
      <c r="AC1347" s="309">
        <v>15</v>
      </c>
      <c r="AD1347" s="309">
        <v>2.8000000000000001E-2</v>
      </c>
      <c r="AE1347" s="309">
        <v>0.04</v>
      </c>
      <c r="AF1347" s="309">
        <v>5.0000000000000001E-3</v>
      </c>
      <c r="AG1347" s="309">
        <v>0.05</v>
      </c>
      <c r="AH1347" s="309" t="s">
        <v>538</v>
      </c>
      <c r="AI1347" s="309">
        <v>2.1</v>
      </c>
      <c r="AJ1347" s="309">
        <v>1E-3</v>
      </c>
      <c r="AL1347" s="309"/>
    </row>
    <row r="1348" spans="2:38" ht="15" customHeight="1">
      <c r="B1348" s="456"/>
      <c r="C1348" s="458"/>
      <c r="D1348" s="297" t="s">
        <v>527</v>
      </c>
      <c r="E1348" s="298">
        <v>1</v>
      </c>
      <c r="F1348" s="299">
        <v>0</v>
      </c>
      <c r="G1348" s="299">
        <v>18</v>
      </c>
      <c r="H1348" s="299">
        <v>18</v>
      </c>
      <c r="I1348" s="299">
        <v>12</v>
      </c>
      <c r="J1348" s="299">
        <v>20</v>
      </c>
      <c r="K1348" s="299">
        <v>11</v>
      </c>
      <c r="L1348" s="299">
        <v>0.17</v>
      </c>
      <c r="M1348" s="299">
        <v>1.89</v>
      </c>
      <c r="N1348" s="299">
        <v>2.06</v>
      </c>
      <c r="O1348" s="299"/>
      <c r="P1348" s="299" t="s">
        <v>536</v>
      </c>
      <c r="Q1348" s="299">
        <v>0.1</v>
      </c>
      <c r="R1348" s="299">
        <v>5.4</v>
      </c>
      <c r="S1348" s="300">
        <v>78</v>
      </c>
      <c r="W1348" s="309"/>
      <c r="X1348" s="309"/>
      <c r="AB1348" s="309"/>
      <c r="AC1348" s="309">
        <v>18</v>
      </c>
      <c r="AD1348" s="309">
        <v>2.4E-2</v>
      </c>
      <c r="AE1348" s="309">
        <v>3.5000000000000003E-2</v>
      </c>
      <c r="AF1348" s="309">
        <v>8.0000000000000002E-3</v>
      </c>
      <c r="AG1348" s="309">
        <v>0.06</v>
      </c>
      <c r="AH1348" s="309" t="s">
        <v>535</v>
      </c>
      <c r="AI1348" s="309">
        <v>1.3</v>
      </c>
      <c r="AJ1348" s="309">
        <v>1E-3</v>
      </c>
      <c r="AL1348" s="309"/>
    </row>
    <row r="1349" spans="2:38" ht="15" customHeight="1">
      <c r="B1349" s="456"/>
      <c r="C1349" s="458"/>
      <c r="D1349" s="297" t="s">
        <v>528</v>
      </c>
      <c r="E1349" s="298">
        <v>1</v>
      </c>
      <c r="F1349" s="299">
        <v>0</v>
      </c>
      <c r="G1349" s="299">
        <v>13</v>
      </c>
      <c r="H1349" s="299">
        <v>13</v>
      </c>
      <c r="I1349" s="299">
        <v>12</v>
      </c>
      <c r="J1349" s="299">
        <v>23</v>
      </c>
      <c r="K1349" s="299">
        <v>14</v>
      </c>
      <c r="L1349" s="299">
        <v>0.15</v>
      </c>
      <c r="M1349" s="299">
        <v>1.94</v>
      </c>
      <c r="N1349" s="299">
        <v>2.09</v>
      </c>
      <c r="O1349" s="299"/>
      <c r="P1349" s="299" t="s">
        <v>536</v>
      </c>
      <c r="Q1349" s="299">
        <v>0.1</v>
      </c>
      <c r="R1349" s="299">
        <v>5.9</v>
      </c>
      <c r="S1349" s="300">
        <v>82</v>
      </c>
      <c r="W1349" s="309"/>
      <c r="X1349" s="309"/>
      <c r="AB1349" s="309"/>
      <c r="AC1349" s="309">
        <v>8</v>
      </c>
      <c r="AD1349" s="309">
        <v>2.8000000000000001E-2</v>
      </c>
      <c r="AE1349" s="309">
        <v>0.03</v>
      </c>
      <c r="AF1349" s="309">
        <v>8.9999999999999993E-3</v>
      </c>
      <c r="AG1349" s="309">
        <v>0.11</v>
      </c>
      <c r="AH1349" s="309" t="s">
        <v>534</v>
      </c>
      <c r="AI1349" s="309">
        <v>0.9</v>
      </c>
      <c r="AJ1349" s="309">
        <v>1E-3</v>
      </c>
      <c r="AL1349" s="309"/>
    </row>
    <row r="1350" spans="2:38" ht="15" customHeight="1">
      <c r="B1350" s="456"/>
      <c r="C1350" s="459"/>
      <c r="D1350" s="297" t="s">
        <v>529</v>
      </c>
      <c r="E1350" s="298">
        <v>1</v>
      </c>
      <c r="F1350" s="299">
        <v>0</v>
      </c>
      <c r="G1350" s="299">
        <v>13</v>
      </c>
      <c r="H1350" s="299">
        <v>13</v>
      </c>
      <c r="I1350" s="299">
        <v>7</v>
      </c>
      <c r="J1350" s="299">
        <v>19</v>
      </c>
      <c r="K1350" s="299">
        <v>12</v>
      </c>
      <c r="L1350" s="299">
        <v>0.16</v>
      </c>
      <c r="M1350" s="299">
        <v>1.94</v>
      </c>
      <c r="N1350" s="299">
        <v>2.1</v>
      </c>
      <c r="O1350" s="299"/>
      <c r="P1350" s="299" t="s">
        <v>498</v>
      </c>
      <c r="Q1350" s="299">
        <v>0.6</v>
      </c>
      <c r="R1350" s="299">
        <v>5.6</v>
      </c>
      <c r="S1350" s="300">
        <v>85</v>
      </c>
      <c r="W1350" s="309"/>
      <c r="X1350" s="309"/>
      <c r="AB1350" s="309"/>
      <c r="AC1350" s="309">
        <v>13</v>
      </c>
      <c r="AD1350" s="309">
        <v>1.9E-2</v>
      </c>
      <c r="AE1350" s="309">
        <v>2.8000000000000001E-2</v>
      </c>
      <c r="AF1350" s="309">
        <v>8.9999999999999993E-3</v>
      </c>
      <c r="AG1350" s="309">
        <v>0.12</v>
      </c>
      <c r="AH1350" s="309" t="s">
        <v>518</v>
      </c>
      <c r="AI1350" s="309">
        <v>1.1000000000000001</v>
      </c>
      <c r="AJ1350" s="309">
        <v>1E-3</v>
      </c>
      <c r="AL1350" s="309"/>
    </row>
    <row r="1351" spans="2:38" ht="15" customHeight="1">
      <c r="B1351" s="456"/>
      <c r="C1351" s="457">
        <v>42765</v>
      </c>
      <c r="D1351" s="297" t="s">
        <v>492</v>
      </c>
      <c r="E1351" s="298">
        <v>1</v>
      </c>
      <c r="F1351" s="299">
        <v>0</v>
      </c>
      <c r="G1351" s="299">
        <v>10</v>
      </c>
      <c r="H1351" s="299">
        <v>10</v>
      </c>
      <c r="I1351" s="299">
        <v>9</v>
      </c>
      <c r="J1351" s="299">
        <v>20</v>
      </c>
      <c r="K1351" s="299">
        <v>12</v>
      </c>
      <c r="L1351" s="299">
        <v>0.13</v>
      </c>
      <c r="M1351" s="299">
        <v>1.96</v>
      </c>
      <c r="N1351" s="299">
        <v>2.09</v>
      </c>
      <c r="O1351" s="299"/>
      <c r="P1351" s="299" t="s">
        <v>518</v>
      </c>
      <c r="Q1351" s="299">
        <v>0.8</v>
      </c>
      <c r="R1351" s="299">
        <v>5.3</v>
      </c>
      <c r="S1351" s="300">
        <v>83</v>
      </c>
      <c r="W1351" s="309"/>
      <c r="AB1351" s="309"/>
      <c r="AC1351" s="309">
        <v>11</v>
      </c>
      <c r="AD1351" s="309">
        <v>2.4E-2</v>
      </c>
      <c r="AE1351" s="309">
        <v>2.7E-2</v>
      </c>
      <c r="AF1351" s="309">
        <v>7.0000000000000001E-3</v>
      </c>
      <c r="AG1351" s="309">
        <v>0.09</v>
      </c>
      <c r="AH1351" s="309" t="s">
        <v>493</v>
      </c>
      <c r="AI1351" s="309">
        <v>1.3</v>
      </c>
      <c r="AJ1351" s="309">
        <v>1E-3</v>
      </c>
      <c r="AL1351" s="309"/>
    </row>
    <row r="1352" spans="2:38" ht="15" customHeight="1">
      <c r="B1352" s="456"/>
      <c r="C1352" s="458"/>
      <c r="D1352" s="297" t="s">
        <v>495</v>
      </c>
      <c r="E1352" s="298">
        <v>1</v>
      </c>
      <c r="F1352" s="299">
        <v>0</v>
      </c>
      <c r="G1352" s="299">
        <v>10</v>
      </c>
      <c r="H1352" s="299">
        <v>10</v>
      </c>
      <c r="I1352" s="299">
        <v>8</v>
      </c>
      <c r="J1352" s="299">
        <v>20</v>
      </c>
      <c r="K1352" s="299">
        <v>11</v>
      </c>
      <c r="L1352" s="299">
        <v>0.15</v>
      </c>
      <c r="M1352" s="299">
        <v>1.93</v>
      </c>
      <c r="N1352" s="299">
        <v>2.08</v>
      </c>
      <c r="O1352" s="299"/>
      <c r="P1352" s="299" t="s">
        <v>536</v>
      </c>
      <c r="Q1352" s="299">
        <v>0.1</v>
      </c>
      <c r="R1352" s="299">
        <v>4.9000000000000004</v>
      </c>
      <c r="S1352" s="300">
        <v>84</v>
      </c>
      <c r="W1352" s="309"/>
      <c r="X1352" s="309"/>
      <c r="AB1352" s="309"/>
      <c r="AC1352" s="309">
        <v>15</v>
      </c>
      <c r="AD1352" s="309">
        <v>2.1999999999999999E-2</v>
      </c>
      <c r="AE1352" s="309">
        <v>1.7000000000000001E-2</v>
      </c>
      <c r="AF1352" s="309">
        <v>1.2999999999999999E-2</v>
      </c>
      <c r="AG1352" s="309">
        <v>0.17</v>
      </c>
      <c r="AH1352" s="309" t="s">
        <v>539</v>
      </c>
      <c r="AI1352" s="309">
        <v>0.5</v>
      </c>
      <c r="AJ1352" s="309">
        <v>1E-3</v>
      </c>
      <c r="AL1352" s="309"/>
    </row>
    <row r="1353" spans="2:38" ht="15" customHeight="1">
      <c r="B1353" s="456"/>
      <c r="C1353" s="458"/>
      <c r="D1353" s="297" t="s">
        <v>497</v>
      </c>
      <c r="E1353" s="298">
        <v>1</v>
      </c>
      <c r="F1353" s="299">
        <v>0</v>
      </c>
      <c r="G1353" s="299">
        <v>11</v>
      </c>
      <c r="H1353" s="299">
        <v>11</v>
      </c>
      <c r="I1353" s="299">
        <v>2</v>
      </c>
      <c r="J1353" s="299">
        <v>18</v>
      </c>
      <c r="K1353" s="299">
        <v>14</v>
      </c>
      <c r="L1353" s="299">
        <v>0.19</v>
      </c>
      <c r="M1353" s="299">
        <v>2.06</v>
      </c>
      <c r="N1353" s="299">
        <v>2.25</v>
      </c>
      <c r="O1353" s="299"/>
      <c r="P1353" s="299" t="s">
        <v>530</v>
      </c>
      <c r="Q1353" s="299">
        <v>0.4</v>
      </c>
      <c r="R1353" s="299">
        <v>4.5999999999999996</v>
      </c>
      <c r="S1353" s="300">
        <v>87</v>
      </c>
      <c r="W1353" s="309"/>
      <c r="X1353" s="309"/>
      <c r="AB1353" s="309"/>
      <c r="AC1353" s="309">
        <v>11</v>
      </c>
      <c r="AD1353" s="309">
        <v>0.02</v>
      </c>
      <c r="AE1353" s="309">
        <v>1.2E-2</v>
      </c>
      <c r="AF1353" s="309">
        <v>1.7999999999999999E-2</v>
      </c>
      <c r="AG1353" s="309">
        <v>0.17</v>
      </c>
      <c r="AH1353" s="309" t="s">
        <v>536</v>
      </c>
      <c r="AI1353" s="309">
        <v>0.1</v>
      </c>
      <c r="AJ1353" s="309">
        <v>1E-3</v>
      </c>
      <c r="AL1353" s="309"/>
    </row>
    <row r="1354" spans="2:38" ht="15" customHeight="1">
      <c r="B1354" s="456"/>
      <c r="C1354" s="458"/>
      <c r="D1354" s="297" t="s">
        <v>500</v>
      </c>
      <c r="E1354" s="298">
        <v>1</v>
      </c>
      <c r="F1354" s="299">
        <v>0</v>
      </c>
      <c r="G1354" s="299">
        <v>11</v>
      </c>
      <c r="H1354" s="299">
        <v>11</v>
      </c>
      <c r="I1354" s="299">
        <v>3</v>
      </c>
      <c r="J1354" s="299">
        <v>17</v>
      </c>
      <c r="K1354" s="299">
        <v>9</v>
      </c>
      <c r="L1354" s="299">
        <v>0.16</v>
      </c>
      <c r="M1354" s="299">
        <v>2</v>
      </c>
      <c r="N1354" s="299">
        <v>2.16</v>
      </c>
      <c r="O1354" s="299"/>
      <c r="P1354" s="299" t="s">
        <v>535</v>
      </c>
      <c r="Q1354" s="299">
        <v>0.3</v>
      </c>
      <c r="R1354" s="299">
        <v>3.4</v>
      </c>
      <c r="S1354" s="300">
        <v>92</v>
      </c>
      <c r="W1354" s="309"/>
      <c r="X1354" s="309"/>
      <c r="AB1354" s="309"/>
      <c r="AC1354" s="309">
        <v>14</v>
      </c>
      <c r="AD1354" s="309">
        <v>2.3E-2</v>
      </c>
      <c r="AE1354" s="309">
        <v>1.2E-2</v>
      </c>
      <c r="AF1354" s="309">
        <v>1.2999999999999999E-2</v>
      </c>
      <c r="AG1354" s="309">
        <v>0.15</v>
      </c>
      <c r="AH1354" s="309" t="s">
        <v>536</v>
      </c>
      <c r="AI1354" s="309">
        <v>0.1</v>
      </c>
      <c r="AJ1354" s="309">
        <v>1E-3</v>
      </c>
      <c r="AL1354" s="309"/>
    </row>
    <row r="1355" spans="2:38" ht="15" customHeight="1">
      <c r="B1355" s="456"/>
      <c r="C1355" s="458"/>
      <c r="D1355" s="297" t="s">
        <v>503</v>
      </c>
      <c r="E1355" s="298">
        <v>0</v>
      </c>
      <c r="F1355" s="299">
        <v>0</v>
      </c>
      <c r="G1355" s="299">
        <v>11</v>
      </c>
      <c r="H1355" s="299">
        <v>11</v>
      </c>
      <c r="I1355" s="299">
        <v>3</v>
      </c>
      <c r="J1355" s="299">
        <v>19</v>
      </c>
      <c r="K1355" s="299">
        <v>8</v>
      </c>
      <c r="L1355" s="299">
        <v>0.16</v>
      </c>
      <c r="M1355" s="299">
        <v>2.06</v>
      </c>
      <c r="N1355" s="299">
        <v>2.2200000000000002</v>
      </c>
      <c r="O1355" s="299"/>
      <c r="P1355" s="299" t="s">
        <v>515</v>
      </c>
      <c r="Q1355" s="299">
        <v>1.2</v>
      </c>
      <c r="R1355" s="299">
        <v>2.4</v>
      </c>
      <c r="S1355" s="300">
        <v>92</v>
      </c>
      <c r="W1355" s="309"/>
      <c r="X1355" s="309"/>
      <c r="AB1355" s="309"/>
      <c r="AC1355" s="309">
        <v>12</v>
      </c>
      <c r="AD1355" s="309">
        <v>1.9E-2</v>
      </c>
      <c r="AE1355" s="309">
        <v>7.0000000000000001E-3</v>
      </c>
      <c r="AF1355" s="309">
        <v>1.2999999999999999E-2</v>
      </c>
      <c r="AG1355" s="309">
        <v>0.16</v>
      </c>
      <c r="AH1355" s="309" t="s">
        <v>498</v>
      </c>
      <c r="AI1355" s="309">
        <v>0.6</v>
      </c>
      <c r="AJ1355" s="309">
        <v>1E-3</v>
      </c>
      <c r="AL1355" s="309"/>
    </row>
    <row r="1356" spans="2:38" ht="15" customHeight="1">
      <c r="B1356" s="456"/>
      <c r="C1356" s="458"/>
      <c r="D1356" s="297" t="s">
        <v>505</v>
      </c>
      <c r="E1356" s="298">
        <v>0</v>
      </c>
      <c r="F1356" s="299">
        <v>1</v>
      </c>
      <c r="G1356" s="299">
        <v>16</v>
      </c>
      <c r="H1356" s="299">
        <v>17</v>
      </c>
      <c r="I1356" s="299">
        <v>1</v>
      </c>
      <c r="J1356" s="299">
        <v>29</v>
      </c>
      <c r="K1356" s="299">
        <v>15</v>
      </c>
      <c r="L1356" s="299">
        <v>0.15</v>
      </c>
      <c r="M1356" s="299">
        <v>2.0499999999999998</v>
      </c>
      <c r="N1356" s="299">
        <v>2.2000000000000002</v>
      </c>
      <c r="O1356" s="299"/>
      <c r="P1356" s="299" t="s">
        <v>515</v>
      </c>
      <c r="Q1356" s="299">
        <v>1.8</v>
      </c>
      <c r="R1356" s="299">
        <v>1.6</v>
      </c>
      <c r="S1356" s="300">
        <v>92</v>
      </c>
      <c r="W1356" s="309"/>
      <c r="X1356" s="309"/>
      <c r="AB1356" s="309"/>
      <c r="AC1356" s="309">
        <v>12</v>
      </c>
      <c r="AD1356" s="309">
        <v>0.02</v>
      </c>
      <c r="AE1356" s="309">
        <v>8.9999999999999993E-3</v>
      </c>
      <c r="AF1356" s="309">
        <v>0.01</v>
      </c>
      <c r="AG1356" s="309">
        <v>0.13</v>
      </c>
      <c r="AH1356" s="309" t="s">
        <v>518</v>
      </c>
      <c r="AI1356" s="309">
        <v>0.8</v>
      </c>
      <c r="AJ1356" s="309">
        <v>1E-3</v>
      </c>
      <c r="AL1356" s="309"/>
    </row>
    <row r="1357" spans="2:38" ht="15" customHeight="1">
      <c r="B1357" s="456"/>
      <c r="C1357" s="458"/>
      <c r="D1357" s="297" t="s">
        <v>508</v>
      </c>
      <c r="E1357" s="298">
        <v>0</v>
      </c>
      <c r="F1357" s="299">
        <v>4</v>
      </c>
      <c r="G1357" s="299">
        <v>18</v>
      </c>
      <c r="H1357" s="299">
        <v>22</v>
      </c>
      <c r="I1357" s="299">
        <v>0</v>
      </c>
      <c r="J1357" s="299">
        <v>35</v>
      </c>
      <c r="K1357" s="299">
        <v>29</v>
      </c>
      <c r="L1357" s="299">
        <v>0.21</v>
      </c>
      <c r="M1357" s="299">
        <v>2.0099999999999998</v>
      </c>
      <c r="N1357" s="299">
        <v>2.2200000000000002</v>
      </c>
      <c r="O1357" s="299"/>
      <c r="P1357" s="299" t="s">
        <v>539</v>
      </c>
      <c r="Q1357" s="299">
        <v>0.9</v>
      </c>
      <c r="R1357" s="299">
        <v>0.8</v>
      </c>
      <c r="S1357" s="300">
        <v>91</v>
      </c>
      <c r="W1357" s="309"/>
      <c r="X1357" s="309"/>
      <c r="AB1357" s="309"/>
      <c r="AC1357" s="309">
        <v>11</v>
      </c>
      <c r="AD1357" s="309">
        <v>0.02</v>
      </c>
      <c r="AE1357" s="309">
        <v>8.0000000000000002E-3</v>
      </c>
      <c r="AF1357" s="309">
        <v>0.01</v>
      </c>
      <c r="AG1357" s="309">
        <v>0.15</v>
      </c>
      <c r="AH1357" s="309" t="s">
        <v>536</v>
      </c>
      <c r="AI1357" s="309">
        <v>0.1</v>
      </c>
      <c r="AJ1357" s="309">
        <v>1E-3</v>
      </c>
      <c r="AL1357" s="309"/>
    </row>
    <row r="1358" spans="2:38" ht="15" customHeight="1">
      <c r="B1358" s="456"/>
      <c r="C1358" s="458"/>
      <c r="D1358" s="297" t="s">
        <v>510</v>
      </c>
      <c r="E1358" s="298">
        <v>1</v>
      </c>
      <c r="F1358" s="299">
        <v>25</v>
      </c>
      <c r="G1358" s="299">
        <v>17</v>
      </c>
      <c r="H1358" s="299">
        <v>42</v>
      </c>
      <c r="I1358" s="299">
        <v>0</v>
      </c>
      <c r="J1358" s="299">
        <v>40</v>
      </c>
      <c r="K1358" s="299">
        <v>31</v>
      </c>
      <c r="L1358" s="299">
        <v>0.25</v>
      </c>
      <c r="M1358" s="299">
        <v>2.14</v>
      </c>
      <c r="N1358" s="299">
        <v>2.39</v>
      </c>
      <c r="O1358" s="299"/>
      <c r="P1358" s="299" t="s">
        <v>506</v>
      </c>
      <c r="Q1358" s="299">
        <v>0.9</v>
      </c>
      <c r="R1358" s="299">
        <v>2.6</v>
      </c>
      <c r="S1358" s="300">
        <v>87</v>
      </c>
      <c r="W1358" s="309"/>
      <c r="X1358" s="309"/>
      <c r="AB1358" s="309"/>
      <c r="AC1358" s="309">
        <v>14</v>
      </c>
      <c r="AD1358" s="309">
        <v>1.7999999999999999E-2</v>
      </c>
      <c r="AE1358" s="309">
        <v>2E-3</v>
      </c>
      <c r="AF1358" s="309">
        <v>1.0999999999999999E-2</v>
      </c>
      <c r="AG1358" s="309">
        <v>0.19</v>
      </c>
      <c r="AH1358" s="309" t="s">
        <v>530</v>
      </c>
      <c r="AI1358" s="309">
        <v>0.4</v>
      </c>
      <c r="AJ1358" s="309">
        <v>1E-3</v>
      </c>
      <c r="AL1358" s="309"/>
    </row>
    <row r="1359" spans="2:38" ht="15" customHeight="1">
      <c r="B1359" s="456"/>
      <c r="C1359" s="458"/>
      <c r="D1359" s="297" t="s">
        <v>511</v>
      </c>
      <c r="E1359" s="298">
        <v>1</v>
      </c>
      <c r="F1359" s="299">
        <v>19</v>
      </c>
      <c r="G1359" s="299">
        <v>17</v>
      </c>
      <c r="H1359" s="299">
        <v>36</v>
      </c>
      <c r="I1359" s="299">
        <v>1</v>
      </c>
      <c r="J1359" s="299">
        <v>36</v>
      </c>
      <c r="K1359" s="299">
        <v>34</v>
      </c>
      <c r="L1359" s="299">
        <v>0.22</v>
      </c>
      <c r="M1359" s="299">
        <v>2.09</v>
      </c>
      <c r="N1359" s="299">
        <v>2.31</v>
      </c>
      <c r="O1359" s="299"/>
      <c r="P1359" s="299" t="s">
        <v>493</v>
      </c>
      <c r="Q1359" s="299">
        <v>1.7</v>
      </c>
      <c r="R1359" s="299">
        <v>4.9000000000000004</v>
      </c>
      <c r="S1359" s="300">
        <v>79</v>
      </c>
      <c r="W1359" s="309"/>
      <c r="X1359" s="309"/>
      <c r="AB1359" s="309"/>
      <c r="AC1359" s="309">
        <v>9</v>
      </c>
      <c r="AD1359" s="309">
        <v>1.7000000000000001E-2</v>
      </c>
      <c r="AE1359" s="309">
        <v>3.0000000000000001E-3</v>
      </c>
      <c r="AF1359" s="309">
        <v>1.0999999999999999E-2</v>
      </c>
      <c r="AG1359" s="309">
        <v>0.16</v>
      </c>
      <c r="AH1359" s="309" t="s">
        <v>535</v>
      </c>
      <c r="AI1359" s="309">
        <v>0.3</v>
      </c>
      <c r="AJ1359" s="309">
        <v>1E-3</v>
      </c>
      <c r="AL1359" s="309"/>
    </row>
    <row r="1360" spans="2:38" ht="15" customHeight="1" thickBot="1">
      <c r="B1360" s="456"/>
      <c r="C1360" s="458"/>
      <c r="D1360" s="310" t="s">
        <v>512</v>
      </c>
      <c r="E1360" s="311">
        <v>1</v>
      </c>
      <c r="F1360" s="304">
        <v>10</v>
      </c>
      <c r="G1360" s="304">
        <v>19</v>
      </c>
      <c r="H1360" s="304">
        <v>29</v>
      </c>
      <c r="I1360" s="304">
        <v>7</v>
      </c>
      <c r="J1360" s="304">
        <v>48</v>
      </c>
      <c r="K1360" s="304">
        <v>33</v>
      </c>
      <c r="L1360" s="304">
        <v>0.2</v>
      </c>
      <c r="M1360" s="304">
        <v>2.0299999999999998</v>
      </c>
      <c r="N1360" s="304">
        <v>2.23</v>
      </c>
      <c r="O1360" s="304"/>
      <c r="P1360" s="304" t="s">
        <v>498</v>
      </c>
      <c r="Q1360" s="304">
        <v>3.5</v>
      </c>
      <c r="R1360" s="304">
        <v>8.9</v>
      </c>
      <c r="S1360" s="305">
        <v>70</v>
      </c>
      <c r="W1360" s="309"/>
      <c r="X1360" s="309"/>
      <c r="AB1360" s="309"/>
      <c r="AC1360" s="309">
        <v>8</v>
      </c>
      <c r="AD1360" s="309">
        <v>1.9E-2</v>
      </c>
      <c r="AE1360" s="309">
        <v>3.0000000000000001E-3</v>
      </c>
      <c r="AF1360" s="309">
        <v>1.0999999999999999E-2</v>
      </c>
      <c r="AG1360" s="309">
        <v>0.16</v>
      </c>
      <c r="AH1360" s="309" t="s">
        <v>515</v>
      </c>
      <c r="AI1360" s="309">
        <v>1.2</v>
      </c>
      <c r="AJ1360" s="309">
        <v>0</v>
      </c>
      <c r="AL1360" s="309"/>
    </row>
    <row r="1361" spans="2:38" ht="15" customHeight="1">
      <c r="B1361" s="456"/>
      <c r="C1361" s="458"/>
      <c r="D1361" s="293" t="s">
        <v>514</v>
      </c>
      <c r="E1361" s="294">
        <v>1</v>
      </c>
      <c r="F1361" s="295">
        <v>1</v>
      </c>
      <c r="G1361" s="295">
        <v>12</v>
      </c>
      <c r="H1361" s="295">
        <v>13</v>
      </c>
      <c r="I1361" s="295">
        <v>25</v>
      </c>
      <c r="J1361" s="295">
        <v>40</v>
      </c>
      <c r="K1361" s="295">
        <v>25</v>
      </c>
      <c r="L1361" s="295">
        <v>0.14000000000000001</v>
      </c>
      <c r="M1361" s="295">
        <v>1.98</v>
      </c>
      <c r="N1361" s="295">
        <v>2.12</v>
      </c>
      <c r="O1361" s="295"/>
      <c r="P1361" s="295" t="s">
        <v>506</v>
      </c>
      <c r="Q1361" s="295">
        <v>1.7</v>
      </c>
      <c r="R1361" s="295">
        <v>11.4</v>
      </c>
      <c r="S1361" s="296">
        <v>60</v>
      </c>
      <c r="W1361" s="309"/>
      <c r="X1361" s="309"/>
      <c r="AB1361" s="309"/>
      <c r="AC1361" s="309">
        <v>15</v>
      </c>
      <c r="AD1361" s="309">
        <v>2.9000000000000001E-2</v>
      </c>
      <c r="AE1361" s="309">
        <v>1E-3</v>
      </c>
      <c r="AF1361" s="309">
        <v>1.7000000000000001E-2</v>
      </c>
      <c r="AG1361" s="309">
        <v>0.15</v>
      </c>
      <c r="AH1361" s="309" t="s">
        <v>515</v>
      </c>
      <c r="AI1361" s="309">
        <v>1.8</v>
      </c>
      <c r="AJ1361" s="309">
        <v>0</v>
      </c>
      <c r="AL1361" s="309"/>
    </row>
    <row r="1362" spans="2:38" ht="15" customHeight="1">
      <c r="B1362" s="456"/>
      <c r="C1362" s="458"/>
      <c r="D1362" s="297" t="s">
        <v>516</v>
      </c>
      <c r="E1362" s="298">
        <v>2</v>
      </c>
      <c r="F1362" s="299">
        <v>0</v>
      </c>
      <c r="G1362" s="299">
        <v>9</v>
      </c>
      <c r="H1362" s="299">
        <v>9</v>
      </c>
      <c r="I1362" s="299">
        <v>39</v>
      </c>
      <c r="J1362" s="299">
        <v>32</v>
      </c>
      <c r="K1362" s="299">
        <v>21</v>
      </c>
      <c r="L1362" s="299">
        <v>0.09</v>
      </c>
      <c r="M1362" s="299">
        <v>1.91</v>
      </c>
      <c r="N1362" s="299">
        <v>2</v>
      </c>
      <c r="O1362" s="299"/>
      <c r="P1362" s="299" t="s">
        <v>493</v>
      </c>
      <c r="Q1362" s="299">
        <v>2.1</v>
      </c>
      <c r="R1362" s="299">
        <v>14.2</v>
      </c>
      <c r="S1362" s="300">
        <v>53</v>
      </c>
      <c r="W1362" s="309"/>
      <c r="X1362" s="309"/>
      <c r="AB1362" s="309"/>
      <c r="AC1362" s="309">
        <v>29</v>
      </c>
      <c r="AD1362" s="309">
        <v>3.5000000000000003E-2</v>
      </c>
      <c r="AE1362" s="309">
        <v>0</v>
      </c>
      <c r="AF1362" s="309">
        <v>2.1999999999999999E-2</v>
      </c>
      <c r="AG1362" s="309">
        <v>0.21</v>
      </c>
      <c r="AH1362" s="309" t="s">
        <v>539</v>
      </c>
      <c r="AI1362" s="309">
        <v>0.9</v>
      </c>
      <c r="AJ1362" s="309">
        <v>0</v>
      </c>
      <c r="AL1362" s="309"/>
    </row>
    <row r="1363" spans="2:38" ht="15" customHeight="1">
      <c r="B1363" s="456"/>
      <c r="C1363" s="458"/>
      <c r="D1363" s="297" t="s">
        <v>517</v>
      </c>
      <c r="E1363" s="298">
        <v>2</v>
      </c>
      <c r="F1363" s="299">
        <v>0</v>
      </c>
      <c r="G1363" s="299">
        <v>9</v>
      </c>
      <c r="H1363" s="299">
        <v>9</v>
      </c>
      <c r="I1363" s="299">
        <v>39</v>
      </c>
      <c r="J1363" s="299">
        <v>28</v>
      </c>
      <c r="K1363" s="299">
        <v>18</v>
      </c>
      <c r="L1363" s="299">
        <v>0.1</v>
      </c>
      <c r="M1363" s="299">
        <v>1.89</v>
      </c>
      <c r="N1363" s="299">
        <v>1.99</v>
      </c>
      <c r="O1363" s="299"/>
      <c r="P1363" s="299" t="s">
        <v>531</v>
      </c>
      <c r="Q1363" s="299">
        <v>0.8</v>
      </c>
      <c r="R1363" s="299">
        <v>14</v>
      </c>
      <c r="S1363" s="300">
        <v>47</v>
      </c>
      <c r="W1363" s="309"/>
      <c r="X1363" s="309"/>
      <c r="AB1363" s="309"/>
      <c r="AC1363" s="309">
        <v>31</v>
      </c>
      <c r="AD1363" s="309">
        <v>0.04</v>
      </c>
      <c r="AE1363" s="309">
        <v>0</v>
      </c>
      <c r="AF1363" s="309">
        <v>4.2000000000000003E-2</v>
      </c>
      <c r="AG1363" s="309">
        <v>0.25</v>
      </c>
      <c r="AH1363" s="309" t="s">
        <v>506</v>
      </c>
      <c r="AI1363" s="309">
        <v>0.9</v>
      </c>
      <c r="AJ1363" s="309">
        <v>1E-3</v>
      </c>
      <c r="AL1363" s="309"/>
    </row>
    <row r="1364" spans="2:38" ht="15" customHeight="1">
      <c r="B1364" s="456"/>
      <c r="C1364" s="458"/>
      <c r="D1364" s="297" t="s">
        <v>519</v>
      </c>
      <c r="E1364" s="298">
        <v>2</v>
      </c>
      <c r="F1364" s="299">
        <v>0</v>
      </c>
      <c r="G1364" s="299">
        <v>9</v>
      </c>
      <c r="H1364" s="299">
        <v>9</v>
      </c>
      <c r="I1364" s="299">
        <v>40</v>
      </c>
      <c r="J1364" s="299">
        <v>15</v>
      </c>
      <c r="K1364" s="299">
        <v>17</v>
      </c>
      <c r="L1364" s="299">
        <v>0.11</v>
      </c>
      <c r="M1364" s="299">
        <v>1.89</v>
      </c>
      <c r="N1364" s="299">
        <v>2</v>
      </c>
      <c r="O1364" s="299"/>
      <c r="P1364" s="299" t="s">
        <v>493</v>
      </c>
      <c r="Q1364" s="299">
        <v>1.8</v>
      </c>
      <c r="R1364" s="299">
        <v>16.5</v>
      </c>
      <c r="S1364" s="300">
        <v>41</v>
      </c>
      <c r="W1364" s="309"/>
      <c r="X1364" s="309"/>
      <c r="AB1364" s="309"/>
      <c r="AC1364" s="309">
        <v>34</v>
      </c>
      <c r="AD1364" s="309">
        <v>3.5999999999999997E-2</v>
      </c>
      <c r="AE1364" s="309">
        <v>1E-3</v>
      </c>
      <c r="AF1364" s="309">
        <v>3.5999999999999997E-2</v>
      </c>
      <c r="AG1364" s="309">
        <v>0.22</v>
      </c>
      <c r="AH1364" s="309" t="s">
        <v>493</v>
      </c>
      <c r="AI1364" s="309">
        <v>1.7</v>
      </c>
      <c r="AJ1364" s="309">
        <v>1E-3</v>
      </c>
      <c r="AL1364" s="309"/>
    </row>
    <row r="1365" spans="2:38" ht="15" customHeight="1">
      <c r="B1365" s="456"/>
      <c r="C1365" s="458"/>
      <c r="D1365" s="297" t="s">
        <v>520</v>
      </c>
      <c r="E1365" s="298">
        <v>2</v>
      </c>
      <c r="F1365" s="299">
        <v>0</v>
      </c>
      <c r="G1365" s="299">
        <v>12</v>
      </c>
      <c r="H1365" s="299">
        <v>12</v>
      </c>
      <c r="I1365" s="299">
        <v>39</v>
      </c>
      <c r="J1365" s="299">
        <v>26</v>
      </c>
      <c r="K1365" s="299">
        <v>10</v>
      </c>
      <c r="L1365" s="299">
        <v>0.11</v>
      </c>
      <c r="M1365" s="299">
        <v>1.88</v>
      </c>
      <c r="N1365" s="299">
        <v>1.99</v>
      </c>
      <c r="O1365" s="299"/>
      <c r="P1365" s="299" t="s">
        <v>539</v>
      </c>
      <c r="Q1365" s="299">
        <v>5</v>
      </c>
      <c r="R1365" s="299">
        <v>16.899999999999999</v>
      </c>
      <c r="S1365" s="300">
        <v>23</v>
      </c>
      <c r="W1365" s="309"/>
      <c r="X1365" s="309"/>
      <c r="AB1365" s="309"/>
      <c r="AC1365" s="309">
        <v>33</v>
      </c>
      <c r="AD1365" s="309">
        <v>4.8000000000000001E-2</v>
      </c>
      <c r="AE1365" s="309">
        <v>7.0000000000000001E-3</v>
      </c>
      <c r="AF1365" s="309">
        <v>2.9000000000000001E-2</v>
      </c>
      <c r="AG1365" s="309">
        <v>0.2</v>
      </c>
      <c r="AH1365" s="309" t="s">
        <v>498</v>
      </c>
      <c r="AI1365" s="309">
        <v>3.5</v>
      </c>
      <c r="AJ1365" s="309">
        <v>1E-3</v>
      </c>
      <c r="AL1365" s="309"/>
    </row>
    <row r="1366" spans="2:38" ht="15" customHeight="1">
      <c r="B1366" s="456"/>
      <c r="C1366" s="458"/>
      <c r="D1366" s="297" t="s">
        <v>521</v>
      </c>
      <c r="E1366" s="298">
        <v>1</v>
      </c>
      <c r="F1366" s="299">
        <v>0</v>
      </c>
      <c r="G1366" s="299">
        <v>6</v>
      </c>
      <c r="H1366" s="299">
        <v>6</v>
      </c>
      <c r="I1366" s="299">
        <v>37</v>
      </c>
      <c r="J1366" s="299">
        <v>6</v>
      </c>
      <c r="K1366" s="299">
        <v>8</v>
      </c>
      <c r="L1366" s="299">
        <v>0.08</v>
      </c>
      <c r="M1366" s="299">
        <v>1.87</v>
      </c>
      <c r="N1366" s="299">
        <v>1.95</v>
      </c>
      <c r="O1366" s="299"/>
      <c r="P1366" s="299" t="s">
        <v>513</v>
      </c>
      <c r="Q1366" s="299">
        <v>9.1</v>
      </c>
      <c r="R1366" s="299">
        <v>14.9</v>
      </c>
      <c r="S1366" s="300">
        <v>23</v>
      </c>
      <c r="W1366" s="309"/>
      <c r="X1366" s="309"/>
      <c r="AB1366" s="309"/>
      <c r="AC1366" s="309">
        <v>25</v>
      </c>
      <c r="AD1366" s="309">
        <v>0.04</v>
      </c>
      <c r="AE1366" s="309">
        <v>2.5000000000000001E-2</v>
      </c>
      <c r="AF1366" s="309">
        <v>1.2999999999999999E-2</v>
      </c>
      <c r="AG1366" s="309">
        <v>0.14000000000000001</v>
      </c>
      <c r="AH1366" s="309" t="s">
        <v>506</v>
      </c>
      <c r="AI1366" s="309">
        <v>1.7</v>
      </c>
      <c r="AJ1366" s="309">
        <v>1E-3</v>
      </c>
      <c r="AL1366" s="309"/>
    </row>
    <row r="1367" spans="2:38" ht="15" customHeight="1">
      <c r="B1367" s="456"/>
      <c r="C1367" s="458"/>
      <c r="D1367" s="297" t="s">
        <v>522</v>
      </c>
      <c r="E1367" s="298">
        <v>1</v>
      </c>
      <c r="F1367" s="299">
        <v>0</v>
      </c>
      <c r="G1367" s="299">
        <v>6</v>
      </c>
      <c r="H1367" s="299">
        <v>6</v>
      </c>
      <c r="I1367" s="299">
        <v>36</v>
      </c>
      <c r="J1367" s="299">
        <v>13</v>
      </c>
      <c r="K1367" s="299">
        <v>6</v>
      </c>
      <c r="L1367" s="299">
        <v>0.08</v>
      </c>
      <c r="M1367" s="299">
        <v>1.86</v>
      </c>
      <c r="N1367" s="299">
        <v>1.94</v>
      </c>
      <c r="O1367" s="299"/>
      <c r="P1367" s="299" t="s">
        <v>539</v>
      </c>
      <c r="Q1367" s="299">
        <v>4.5999999999999996</v>
      </c>
      <c r="R1367" s="299">
        <v>11.8</v>
      </c>
      <c r="S1367" s="300">
        <v>34</v>
      </c>
      <c r="W1367" s="309"/>
      <c r="X1367" s="309"/>
      <c r="AB1367" s="309"/>
      <c r="AC1367" s="309">
        <v>21</v>
      </c>
      <c r="AD1367" s="309">
        <v>3.2000000000000001E-2</v>
      </c>
      <c r="AE1367" s="309">
        <v>3.9E-2</v>
      </c>
      <c r="AF1367" s="309">
        <v>8.9999999999999993E-3</v>
      </c>
      <c r="AG1367" s="309">
        <v>0.09</v>
      </c>
      <c r="AH1367" s="309" t="s">
        <v>493</v>
      </c>
      <c r="AI1367" s="309">
        <v>2.1</v>
      </c>
      <c r="AJ1367" s="309">
        <v>2E-3</v>
      </c>
      <c r="AL1367" s="309"/>
    </row>
    <row r="1368" spans="2:38" ht="15" customHeight="1">
      <c r="B1368" s="456"/>
      <c r="C1368" s="458"/>
      <c r="D1368" s="297" t="s">
        <v>523</v>
      </c>
      <c r="E1368" s="298">
        <v>0</v>
      </c>
      <c r="F1368" s="299">
        <v>0</v>
      </c>
      <c r="G1368" s="299">
        <v>6</v>
      </c>
      <c r="H1368" s="299">
        <v>6</v>
      </c>
      <c r="I1368" s="299">
        <v>35</v>
      </c>
      <c r="J1368" s="299">
        <v>10</v>
      </c>
      <c r="K1368" s="299">
        <v>4</v>
      </c>
      <c r="L1368" s="299">
        <v>0.05</v>
      </c>
      <c r="M1368" s="299">
        <v>1.87</v>
      </c>
      <c r="N1368" s="299">
        <v>1.92</v>
      </c>
      <c r="O1368" s="299"/>
      <c r="P1368" s="299" t="s">
        <v>493</v>
      </c>
      <c r="Q1368" s="299">
        <v>4.5999999999999996</v>
      </c>
      <c r="R1368" s="299">
        <v>9.4</v>
      </c>
      <c r="S1368" s="300">
        <v>41</v>
      </c>
      <c r="W1368" s="309"/>
      <c r="X1368" s="309"/>
      <c r="AB1368" s="309"/>
      <c r="AC1368" s="309">
        <v>18</v>
      </c>
      <c r="AD1368" s="309">
        <v>2.8000000000000001E-2</v>
      </c>
      <c r="AE1368" s="309">
        <v>3.9E-2</v>
      </c>
      <c r="AF1368" s="309">
        <v>8.9999999999999993E-3</v>
      </c>
      <c r="AG1368" s="309">
        <v>0.1</v>
      </c>
      <c r="AH1368" s="309" t="s">
        <v>531</v>
      </c>
      <c r="AI1368" s="309">
        <v>0.8</v>
      </c>
      <c r="AJ1368" s="309">
        <v>2E-3</v>
      </c>
      <c r="AL1368" s="309"/>
    </row>
    <row r="1369" spans="2:38" ht="15" customHeight="1">
      <c r="B1369" s="456"/>
      <c r="C1369" s="458"/>
      <c r="D1369" s="297" t="s">
        <v>524</v>
      </c>
      <c r="E1369" s="298">
        <v>1</v>
      </c>
      <c r="F1369" s="299">
        <v>0</v>
      </c>
      <c r="G1369" s="299">
        <v>8</v>
      </c>
      <c r="H1369" s="299">
        <v>8</v>
      </c>
      <c r="I1369" s="299">
        <v>32</v>
      </c>
      <c r="J1369" s="299">
        <v>4</v>
      </c>
      <c r="K1369" s="299">
        <v>-1</v>
      </c>
      <c r="L1369" s="299">
        <v>0.08</v>
      </c>
      <c r="M1369" s="299">
        <v>1.88</v>
      </c>
      <c r="N1369" s="299">
        <v>1.96</v>
      </c>
      <c r="O1369" s="299"/>
      <c r="P1369" s="299" t="s">
        <v>493</v>
      </c>
      <c r="Q1369" s="299">
        <v>3.5</v>
      </c>
      <c r="R1369" s="299">
        <v>7.7</v>
      </c>
      <c r="S1369" s="300">
        <v>44</v>
      </c>
      <c r="W1369" s="309"/>
      <c r="X1369" s="309"/>
      <c r="AB1369" s="309"/>
      <c r="AC1369" s="309">
        <v>17</v>
      </c>
      <c r="AD1369" s="309">
        <v>1.4999999999999999E-2</v>
      </c>
      <c r="AE1369" s="309">
        <v>0.04</v>
      </c>
      <c r="AF1369" s="309">
        <v>8.9999999999999993E-3</v>
      </c>
      <c r="AG1369" s="309">
        <v>0.11</v>
      </c>
      <c r="AH1369" s="309" t="s">
        <v>493</v>
      </c>
      <c r="AI1369" s="309">
        <v>1.8</v>
      </c>
      <c r="AJ1369" s="309">
        <v>2E-3</v>
      </c>
      <c r="AL1369" s="309"/>
    </row>
    <row r="1370" spans="2:38" ht="15" customHeight="1">
      <c r="B1370" s="456"/>
      <c r="C1370" s="458"/>
      <c r="D1370" s="297" t="s">
        <v>525</v>
      </c>
      <c r="E1370" s="298">
        <v>1</v>
      </c>
      <c r="F1370" s="299">
        <v>0</v>
      </c>
      <c r="G1370" s="299">
        <v>4</v>
      </c>
      <c r="H1370" s="299">
        <v>4</v>
      </c>
      <c r="I1370" s="299">
        <v>34</v>
      </c>
      <c r="J1370" s="299">
        <v>6</v>
      </c>
      <c r="K1370" s="299">
        <v>3</v>
      </c>
      <c r="L1370" s="299">
        <v>0.09</v>
      </c>
      <c r="M1370" s="299">
        <v>1.89</v>
      </c>
      <c r="N1370" s="299">
        <v>1.98</v>
      </c>
      <c r="O1370" s="299"/>
      <c r="P1370" s="299" t="s">
        <v>498</v>
      </c>
      <c r="Q1370" s="299">
        <v>2.7</v>
      </c>
      <c r="R1370" s="299">
        <v>6.9</v>
      </c>
      <c r="S1370" s="300">
        <v>48</v>
      </c>
      <c r="W1370" s="309"/>
      <c r="X1370" s="309"/>
      <c r="AB1370" s="309"/>
      <c r="AC1370" s="309">
        <v>10</v>
      </c>
      <c r="AD1370" s="309">
        <v>2.5999999999999999E-2</v>
      </c>
      <c r="AE1370" s="309">
        <v>3.9E-2</v>
      </c>
      <c r="AF1370" s="309">
        <v>1.2E-2</v>
      </c>
      <c r="AG1370" s="309">
        <v>0.11</v>
      </c>
      <c r="AH1370" s="309" t="s">
        <v>539</v>
      </c>
      <c r="AI1370" s="309">
        <v>5</v>
      </c>
      <c r="AJ1370" s="309">
        <v>2E-3</v>
      </c>
      <c r="AL1370" s="309"/>
    </row>
    <row r="1371" spans="2:38" ht="15" customHeight="1">
      <c r="B1371" s="456"/>
      <c r="C1371" s="458"/>
      <c r="D1371" s="297" t="s">
        <v>526</v>
      </c>
      <c r="E1371" s="298">
        <v>1</v>
      </c>
      <c r="F1371" s="299">
        <v>0</v>
      </c>
      <c r="G1371" s="299">
        <v>4</v>
      </c>
      <c r="H1371" s="299">
        <v>4</v>
      </c>
      <c r="I1371" s="299">
        <v>33</v>
      </c>
      <c r="J1371" s="299">
        <v>7</v>
      </c>
      <c r="K1371" s="299">
        <v>4</v>
      </c>
      <c r="L1371" s="299">
        <v>0.1</v>
      </c>
      <c r="M1371" s="299">
        <v>1.89</v>
      </c>
      <c r="N1371" s="299">
        <v>1.99</v>
      </c>
      <c r="O1371" s="299"/>
      <c r="P1371" s="299" t="s">
        <v>498</v>
      </c>
      <c r="Q1371" s="299">
        <v>3.3</v>
      </c>
      <c r="R1371" s="299">
        <v>5.3</v>
      </c>
      <c r="S1371" s="300">
        <v>46</v>
      </c>
      <c r="W1371" s="309"/>
      <c r="X1371" s="309"/>
      <c r="AB1371" s="309"/>
      <c r="AC1371" s="309">
        <v>8</v>
      </c>
      <c r="AD1371" s="309">
        <v>6.0000000000000001E-3</v>
      </c>
      <c r="AE1371" s="309">
        <v>3.6999999999999998E-2</v>
      </c>
      <c r="AF1371" s="309">
        <v>6.0000000000000001E-3</v>
      </c>
      <c r="AG1371" s="309">
        <v>0.08</v>
      </c>
      <c r="AH1371" s="309" t="s">
        <v>513</v>
      </c>
      <c r="AI1371" s="309">
        <v>9.1</v>
      </c>
      <c r="AJ1371" s="309">
        <v>1E-3</v>
      </c>
      <c r="AL1371" s="309"/>
    </row>
    <row r="1372" spans="2:38" ht="15" customHeight="1">
      <c r="B1372" s="456"/>
      <c r="C1372" s="458"/>
      <c r="D1372" s="297" t="s">
        <v>527</v>
      </c>
      <c r="E1372" s="298">
        <v>1</v>
      </c>
      <c r="F1372" s="299">
        <v>0</v>
      </c>
      <c r="G1372" s="299">
        <v>3</v>
      </c>
      <c r="H1372" s="299">
        <v>3</v>
      </c>
      <c r="I1372" s="299">
        <v>34</v>
      </c>
      <c r="J1372" s="299">
        <v>4</v>
      </c>
      <c r="K1372" s="299">
        <v>-1</v>
      </c>
      <c r="L1372" s="299">
        <v>0.08</v>
      </c>
      <c r="M1372" s="299">
        <v>1.91</v>
      </c>
      <c r="N1372" s="299">
        <v>1.99</v>
      </c>
      <c r="O1372" s="299"/>
      <c r="P1372" s="299" t="s">
        <v>498</v>
      </c>
      <c r="Q1372" s="299">
        <v>4.2</v>
      </c>
      <c r="R1372" s="299">
        <v>3.6</v>
      </c>
      <c r="S1372" s="300">
        <v>40</v>
      </c>
      <c r="W1372" s="309"/>
      <c r="X1372" s="309"/>
      <c r="AB1372" s="309"/>
      <c r="AC1372" s="309">
        <v>6</v>
      </c>
      <c r="AD1372" s="309">
        <v>1.2999999999999999E-2</v>
      </c>
      <c r="AE1372" s="309">
        <v>3.5999999999999997E-2</v>
      </c>
      <c r="AF1372" s="309">
        <v>6.0000000000000001E-3</v>
      </c>
      <c r="AG1372" s="309">
        <v>0.08</v>
      </c>
      <c r="AH1372" s="309" t="s">
        <v>539</v>
      </c>
      <c r="AI1372" s="309">
        <v>4.5999999999999996</v>
      </c>
      <c r="AJ1372" s="309">
        <v>1E-3</v>
      </c>
      <c r="AL1372" s="309"/>
    </row>
    <row r="1373" spans="2:38" ht="15" customHeight="1">
      <c r="B1373" s="456"/>
      <c r="C1373" s="458"/>
      <c r="D1373" s="297" t="s">
        <v>528</v>
      </c>
      <c r="E1373" s="298">
        <v>1</v>
      </c>
      <c r="F1373" s="299">
        <v>0</v>
      </c>
      <c r="G1373" s="299">
        <v>3</v>
      </c>
      <c r="H1373" s="299">
        <v>3</v>
      </c>
      <c r="I1373" s="299">
        <v>35</v>
      </c>
      <c r="J1373" s="299">
        <v>6</v>
      </c>
      <c r="K1373" s="299">
        <v>6</v>
      </c>
      <c r="L1373" s="299">
        <v>0.08</v>
      </c>
      <c r="M1373" s="299">
        <v>1.9</v>
      </c>
      <c r="N1373" s="299">
        <v>1.98</v>
      </c>
      <c r="O1373" s="299"/>
      <c r="P1373" s="299" t="s">
        <v>539</v>
      </c>
      <c r="Q1373" s="299">
        <v>2.7</v>
      </c>
      <c r="R1373" s="299">
        <v>4.5</v>
      </c>
      <c r="S1373" s="300">
        <v>51</v>
      </c>
      <c r="W1373" s="309"/>
      <c r="X1373" s="309"/>
      <c r="AB1373" s="309"/>
      <c r="AC1373" s="309">
        <v>4</v>
      </c>
      <c r="AD1373" s="309">
        <v>0.01</v>
      </c>
      <c r="AE1373" s="309">
        <v>3.5000000000000003E-2</v>
      </c>
      <c r="AF1373" s="309">
        <v>6.0000000000000001E-3</v>
      </c>
      <c r="AG1373" s="309">
        <v>0.05</v>
      </c>
      <c r="AH1373" s="309" t="s">
        <v>493</v>
      </c>
      <c r="AI1373" s="309">
        <v>4.5999999999999996</v>
      </c>
      <c r="AJ1373" s="309">
        <v>0</v>
      </c>
      <c r="AL1373" s="309"/>
    </row>
    <row r="1374" spans="2:38" ht="15" customHeight="1">
      <c r="B1374" s="456"/>
      <c r="C1374" s="459"/>
      <c r="D1374" s="297" t="s">
        <v>529</v>
      </c>
      <c r="E1374" s="298">
        <v>1</v>
      </c>
      <c r="F1374" s="299">
        <v>0</v>
      </c>
      <c r="G1374" s="299">
        <v>5</v>
      </c>
      <c r="H1374" s="299">
        <v>5</v>
      </c>
      <c r="I1374" s="299">
        <v>35</v>
      </c>
      <c r="J1374" s="299">
        <v>10</v>
      </c>
      <c r="K1374" s="299">
        <v>5</v>
      </c>
      <c r="L1374" s="299">
        <v>0.06</v>
      </c>
      <c r="M1374" s="299">
        <v>1.91</v>
      </c>
      <c r="N1374" s="299">
        <v>1.97</v>
      </c>
      <c r="O1374" s="299"/>
      <c r="P1374" s="299" t="s">
        <v>498</v>
      </c>
      <c r="Q1374" s="299">
        <v>2.4</v>
      </c>
      <c r="R1374" s="299">
        <v>4</v>
      </c>
      <c r="S1374" s="300">
        <v>50</v>
      </c>
      <c r="W1374" s="309"/>
      <c r="X1374" s="309"/>
      <c r="AB1374" s="309"/>
      <c r="AC1374" s="309">
        <v>-1</v>
      </c>
      <c r="AD1374" s="309">
        <v>4.0000000000000001E-3</v>
      </c>
      <c r="AE1374" s="309">
        <v>3.2000000000000001E-2</v>
      </c>
      <c r="AF1374" s="309">
        <v>8.0000000000000002E-3</v>
      </c>
      <c r="AG1374" s="309">
        <v>0.08</v>
      </c>
      <c r="AH1374" s="309" t="s">
        <v>493</v>
      </c>
      <c r="AI1374" s="309">
        <v>3.5</v>
      </c>
      <c r="AJ1374" s="309">
        <v>1E-3</v>
      </c>
      <c r="AL1374" s="309"/>
    </row>
    <row r="1375" spans="2:38" ht="15" customHeight="1">
      <c r="B1375" s="456"/>
      <c r="C1375" s="457">
        <v>42766</v>
      </c>
      <c r="D1375" s="297" t="s">
        <v>492</v>
      </c>
      <c r="E1375" s="298">
        <v>1</v>
      </c>
      <c r="F1375" s="299">
        <v>0</v>
      </c>
      <c r="G1375" s="299">
        <v>3</v>
      </c>
      <c r="H1375" s="299">
        <v>3</v>
      </c>
      <c r="I1375" s="299">
        <v>36</v>
      </c>
      <c r="J1375" s="299">
        <v>9</v>
      </c>
      <c r="K1375" s="299">
        <v>2</v>
      </c>
      <c r="L1375" s="299">
        <v>0.09</v>
      </c>
      <c r="M1375" s="299">
        <v>1.9</v>
      </c>
      <c r="N1375" s="299">
        <v>1.99</v>
      </c>
      <c r="O1375" s="299"/>
      <c r="P1375" s="299" t="s">
        <v>539</v>
      </c>
      <c r="Q1375" s="299">
        <v>3</v>
      </c>
      <c r="R1375" s="299">
        <v>3</v>
      </c>
      <c r="S1375" s="300">
        <v>57</v>
      </c>
      <c r="W1375" s="309"/>
      <c r="AB1375" s="309"/>
      <c r="AC1375" s="309">
        <v>3</v>
      </c>
      <c r="AD1375" s="309">
        <v>6.0000000000000001E-3</v>
      </c>
      <c r="AE1375" s="309">
        <v>3.4000000000000002E-2</v>
      </c>
      <c r="AF1375" s="309">
        <v>4.0000000000000001E-3</v>
      </c>
      <c r="AG1375" s="309">
        <v>0.09</v>
      </c>
      <c r="AH1375" s="309" t="s">
        <v>498</v>
      </c>
      <c r="AI1375" s="309">
        <v>2.7</v>
      </c>
      <c r="AJ1375" s="309">
        <v>1E-3</v>
      </c>
      <c r="AL1375" s="309"/>
    </row>
    <row r="1376" spans="2:38" ht="15" customHeight="1">
      <c r="B1376" s="456"/>
      <c r="C1376" s="458"/>
      <c r="D1376" s="297" t="s">
        <v>495</v>
      </c>
      <c r="E1376" s="298">
        <v>1</v>
      </c>
      <c r="F1376" s="299">
        <v>0</v>
      </c>
      <c r="G1376" s="299">
        <v>5</v>
      </c>
      <c r="H1376" s="299">
        <v>5</v>
      </c>
      <c r="I1376" s="299">
        <v>32</v>
      </c>
      <c r="J1376" s="299">
        <v>12</v>
      </c>
      <c r="K1376" s="299">
        <v>1</v>
      </c>
      <c r="L1376" s="299">
        <v>0.06</v>
      </c>
      <c r="M1376" s="299">
        <v>1.91</v>
      </c>
      <c r="N1376" s="299">
        <v>1.97</v>
      </c>
      <c r="O1376" s="299"/>
      <c r="P1376" s="299" t="s">
        <v>498</v>
      </c>
      <c r="Q1376" s="299">
        <v>1.2</v>
      </c>
      <c r="R1376" s="299">
        <v>1.6</v>
      </c>
      <c r="S1376" s="300">
        <v>47</v>
      </c>
      <c r="W1376" s="309"/>
      <c r="X1376" s="309"/>
      <c r="AB1376" s="309"/>
      <c r="AC1376" s="309">
        <v>4</v>
      </c>
      <c r="AD1376" s="309">
        <v>7.0000000000000001E-3</v>
      </c>
      <c r="AE1376" s="309">
        <v>3.3000000000000002E-2</v>
      </c>
      <c r="AF1376" s="309">
        <v>4.0000000000000001E-3</v>
      </c>
      <c r="AG1376" s="309">
        <v>0.1</v>
      </c>
      <c r="AH1376" s="309" t="s">
        <v>498</v>
      </c>
      <c r="AI1376" s="309">
        <v>3.3</v>
      </c>
      <c r="AJ1376" s="309">
        <v>1E-3</v>
      </c>
      <c r="AL1376" s="309"/>
    </row>
    <row r="1377" spans="2:38" ht="15" customHeight="1">
      <c r="B1377" s="456"/>
      <c r="C1377" s="458"/>
      <c r="D1377" s="297" t="s">
        <v>497</v>
      </c>
      <c r="E1377" s="298">
        <v>1</v>
      </c>
      <c r="F1377" s="299">
        <v>0</v>
      </c>
      <c r="G1377" s="299">
        <v>6</v>
      </c>
      <c r="H1377" s="299">
        <v>6</v>
      </c>
      <c r="I1377" s="299">
        <v>30</v>
      </c>
      <c r="J1377" s="299">
        <v>10</v>
      </c>
      <c r="K1377" s="299">
        <v>0</v>
      </c>
      <c r="L1377" s="299">
        <v>0.04</v>
      </c>
      <c r="M1377" s="299">
        <v>1.91</v>
      </c>
      <c r="N1377" s="299">
        <v>1.95</v>
      </c>
      <c r="O1377" s="299"/>
      <c r="P1377" s="299" t="s">
        <v>493</v>
      </c>
      <c r="Q1377" s="299">
        <v>3.7</v>
      </c>
      <c r="R1377" s="299">
        <v>3</v>
      </c>
      <c r="S1377" s="300">
        <v>43</v>
      </c>
      <c r="W1377" s="309"/>
      <c r="X1377" s="309"/>
      <c r="AB1377" s="309"/>
      <c r="AC1377" s="309">
        <v>-1</v>
      </c>
      <c r="AD1377" s="309">
        <v>4.0000000000000001E-3</v>
      </c>
      <c r="AE1377" s="309">
        <v>3.4000000000000002E-2</v>
      </c>
      <c r="AF1377" s="309">
        <v>3.0000000000000001E-3</v>
      </c>
      <c r="AG1377" s="309">
        <v>0.08</v>
      </c>
      <c r="AH1377" s="309" t="s">
        <v>498</v>
      </c>
      <c r="AI1377" s="309">
        <v>4.2</v>
      </c>
      <c r="AJ1377" s="309">
        <v>1E-3</v>
      </c>
      <c r="AL1377" s="309"/>
    </row>
    <row r="1378" spans="2:38" ht="15" customHeight="1">
      <c r="B1378" s="456"/>
      <c r="C1378" s="458"/>
      <c r="D1378" s="297" t="s">
        <v>500</v>
      </c>
      <c r="E1378" s="298">
        <v>1</v>
      </c>
      <c r="F1378" s="299">
        <v>0</v>
      </c>
      <c r="G1378" s="299">
        <v>2</v>
      </c>
      <c r="H1378" s="299">
        <v>2</v>
      </c>
      <c r="I1378" s="299">
        <v>32</v>
      </c>
      <c r="J1378" s="299">
        <v>7</v>
      </c>
      <c r="K1378" s="299">
        <v>4</v>
      </c>
      <c r="L1378" s="299">
        <v>0.08</v>
      </c>
      <c r="M1378" s="299">
        <v>1.91</v>
      </c>
      <c r="N1378" s="299">
        <v>1.99</v>
      </c>
      <c r="O1378" s="299"/>
      <c r="P1378" s="299" t="s">
        <v>518</v>
      </c>
      <c r="Q1378" s="299">
        <v>0.6</v>
      </c>
      <c r="R1378" s="299">
        <v>2.2999999999999998</v>
      </c>
      <c r="S1378" s="300">
        <v>48</v>
      </c>
      <c r="W1378" s="309"/>
      <c r="X1378" s="309"/>
      <c r="AB1378" s="309"/>
      <c r="AC1378" s="309">
        <v>6</v>
      </c>
      <c r="AD1378" s="309">
        <v>6.0000000000000001E-3</v>
      </c>
      <c r="AE1378" s="309">
        <v>3.5000000000000003E-2</v>
      </c>
      <c r="AF1378" s="309">
        <v>3.0000000000000001E-3</v>
      </c>
      <c r="AG1378" s="309">
        <v>0.08</v>
      </c>
      <c r="AH1378" s="309" t="s">
        <v>539</v>
      </c>
      <c r="AI1378" s="309">
        <v>2.7</v>
      </c>
      <c r="AJ1378" s="309">
        <v>1E-3</v>
      </c>
      <c r="AL1378" s="309"/>
    </row>
    <row r="1379" spans="2:38" ht="15" customHeight="1">
      <c r="B1379" s="456"/>
      <c r="C1379" s="458"/>
      <c r="D1379" s="297" t="s">
        <v>503</v>
      </c>
      <c r="E1379" s="298">
        <v>1</v>
      </c>
      <c r="F1379" s="299">
        <v>0</v>
      </c>
      <c r="G1379" s="299">
        <v>3</v>
      </c>
      <c r="H1379" s="299">
        <v>3</v>
      </c>
      <c r="I1379" s="299">
        <v>31</v>
      </c>
      <c r="J1379" s="299">
        <v>9</v>
      </c>
      <c r="K1379" s="299">
        <v>4</v>
      </c>
      <c r="L1379" s="299">
        <v>0.06</v>
      </c>
      <c r="M1379" s="299">
        <v>1.91</v>
      </c>
      <c r="N1379" s="299">
        <v>1.97</v>
      </c>
      <c r="O1379" s="299"/>
      <c r="P1379" s="299" t="s">
        <v>534</v>
      </c>
      <c r="Q1379" s="299">
        <v>0.8</v>
      </c>
      <c r="R1379" s="299">
        <v>1.4</v>
      </c>
      <c r="S1379" s="300">
        <v>47</v>
      </c>
      <c r="W1379" s="309"/>
      <c r="X1379" s="309"/>
      <c r="AB1379" s="309"/>
      <c r="AC1379" s="309">
        <v>5</v>
      </c>
      <c r="AD1379" s="309">
        <v>0.01</v>
      </c>
      <c r="AE1379" s="309">
        <v>3.5000000000000003E-2</v>
      </c>
      <c r="AF1379" s="309">
        <v>5.0000000000000001E-3</v>
      </c>
      <c r="AG1379" s="309">
        <v>0.06</v>
      </c>
      <c r="AH1379" s="309" t="s">
        <v>498</v>
      </c>
      <c r="AI1379" s="309">
        <v>2.4</v>
      </c>
      <c r="AJ1379" s="309">
        <v>1E-3</v>
      </c>
      <c r="AL1379" s="309"/>
    </row>
    <row r="1380" spans="2:38" ht="15" customHeight="1">
      <c r="B1380" s="456"/>
      <c r="C1380" s="458"/>
      <c r="D1380" s="297" t="s">
        <v>505</v>
      </c>
      <c r="E1380" s="298">
        <v>1</v>
      </c>
      <c r="F1380" s="299" t="s">
        <v>501</v>
      </c>
      <c r="G1380" s="299" t="s">
        <v>501</v>
      </c>
      <c r="H1380" s="299" t="s">
        <v>501</v>
      </c>
      <c r="I1380" s="299">
        <v>27</v>
      </c>
      <c r="J1380" s="299">
        <v>6</v>
      </c>
      <c r="K1380" s="299">
        <v>3</v>
      </c>
      <c r="L1380" s="299">
        <v>0.06</v>
      </c>
      <c r="M1380" s="299">
        <v>1.9</v>
      </c>
      <c r="N1380" s="299">
        <v>1.96</v>
      </c>
      <c r="O1380" s="299"/>
      <c r="P1380" s="299" t="s">
        <v>534</v>
      </c>
      <c r="Q1380" s="299">
        <v>0.8</v>
      </c>
      <c r="R1380" s="299">
        <v>1.7</v>
      </c>
      <c r="S1380" s="300">
        <v>32</v>
      </c>
      <c r="W1380" s="309"/>
      <c r="X1380" s="309"/>
      <c r="AB1380" s="309"/>
      <c r="AC1380" s="309">
        <v>2</v>
      </c>
      <c r="AD1380" s="309">
        <v>8.9999999999999993E-3</v>
      </c>
      <c r="AE1380" s="309">
        <v>3.5999999999999997E-2</v>
      </c>
      <c r="AF1380" s="309">
        <v>3.0000000000000001E-3</v>
      </c>
      <c r="AG1380" s="309">
        <v>0.09</v>
      </c>
      <c r="AH1380" s="309" t="s">
        <v>539</v>
      </c>
      <c r="AI1380" s="309">
        <v>3</v>
      </c>
      <c r="AJ1380" s="309">
        <v>1E-3</v>
      </c>
      <c r="AL1380" s="309"/>
    </row>
    <row r="1381" spans="2:38" ht="15" customHeight="1">
      <c r="B1381" s="456"/>
      <c r="C1381" s="458"/>
      <c r="D1381" s="297" t="s">
        <v>508</v>
      </c>
      <c r="E1381" s="298">
        <v>1</v>
      </c>
      <c r="F1381" s="299">
        <v>0</v>
      </c>
      <c r="G1381" s="299">
        <v>11</v>
      </c>
      <c r="H1381" s="299">
        <v>11</v>
      </c>
      <c r="I1381" s="299">
        <v>22</v>
      </c>
      <c r="J1381" s="299">
        <v>6</v>
      </c>
      <c r="K1381" s="299">
        <v>2</v>
      </c>
      <c r="L1381" s="299">
        <v>0.05</v>
      </c>
      <c r="M1381" s="299">
        <v>1.9</v>
      </c>
      <c r="N1381" s="299">
        <v>1.95</v>
      </c>
      <c r="O1381" s="299"/>
      <c r="P1381" s="299" t="s">
        <v>538</v>
      </c>
      <c r="Q1381" s="299">
        <v>0.5</v>
      </c>
      <c r="R1381" s="299">
        <v>1.5</v>
      </c>
      <c r="S1381" s="300">
        <v>30</v>
      </c>
      <c r="W1381" s="309"/>
      <c r="X1381" s="309"/>
      <c r="AB1381" s="309"/>
      <c r="AC1381" s="309">
        <v>1</v>
      </c>
      <c r="AD1381" s="309">
        <v>1.2E-2</v>
      </c>
      <c r="AE1381" s="309">
        <v>3.2000000000000001E-2</v>
      </c>
      <c r="AF1381" s="309">
        <v>5.0000000000000001E-3</v>
      </c>
      <c r="AG1381" s="309">
        <v>0.06</v>
      </c>
      <c r="AH1381" s="309" t="s">
        <v>498</v>
      </c>
      <c r="AI1381" s="309">
        <v>1.2</v>
      </c>
      <c r="AJ1381" s="309">
        <v>1E-3</v>
      </c>
      <c r="AL1381" s="309"/>
    </row>
    <row r="1382" spans="2:38" ht="15" customHeight="1">
      <c r="B1382" s="456"/>
      <c r="C1382" s="458"/>
      <c r="D1382" s="297" t="s">
        <v>510</v>
      </c>
      <c r="E1382" s="298">
        <v>2</v>
      </c>
      <c r="F1382" s="299">
        <v>2</v>
      </c>
      <c r="G1382" s="299">
        <v>15</v>
      </c>
      <c r="H1382" s="299">
        <v>17</v>
      </c>
      <c r="I1382" s="299">
        <v>17</v>
      </c>
      <c r="J1382" s="299">
        <v>12</v>
      </c>
      <c r="K1382" s="299">
        <v>6</v>
      </c>
      <c r="L1382" s="299">
        <v>0.1</v>
      </c>
      <c r="M1382" s="299">
        <v>1.91</v>
      </c>
      <c r="N1382" s="299">
        <v>2.0099999999999998</v>
      </c>
      <c r="O1382" s="299"/>
      <c r="P1382" s="299" t="s">
        <v>518</v>
      </c>
      <c r="Q1382" s="299">
        <v>2.1</v>
      </c>
      <c r="R1382" s="299">
        <v>2.1</v>
      </c>
      <c r="S1382" s="300">
        <v>38</v>
      </c>
      <c r="W1382" s="309"/>
      <c r="X1382" s="309"/>
      <c r="AB1382" s="309"/>
      <c r="AC1382" s="309">
        <v>0</v>
      </c>
      <c r="AD1382" s="309">
        <v>0.01</v>
      </c>
      <c r="AE1382" s="309">
        <v>0.03</v>
      </c>
      <c r="AF1382" s="309">
        <v>6.0000000000000001E-3</v>
      </c>
      <c r="AG1382" s="309">
        <v>0.04</v>
      </c>
      <c r="AH1382" s="309" t="s">
        <v>493</v>
      </c>
      <c r="AI1382" s="309">
        <v>3.7</v>
      </c>
      <c r="AJ1382" s="309">
        <v>1E-3</v>
      </c>
      <c r="AL1382" s="309"/>
    </row>
    <row r="1383" spans="2:38" ht="15" customHeight="1">
      <c r="B1383" s="456"/>
      <c r="C1383" s="458"/>
      <c r="D1383" s="297" t="s">
        <v>511</v>
      </c>
      <c r="E1383" s="298">
        <v>2</v>
      </c>
      <c r="F1383" s="299">
        <v>1</v>
      </c>
      <c r="G1383" s="299">
        <v>8</v>
      </c>
      <c r="H1383" s="299">
        <v>9</v>
      </c>
      <c r="I1383" s="299">
        <v>27</v>
      </c>
      <c r="J1383" s="299">
        <v>10</v>
      </c>
      <c r="K1383" s="299">
        <v>3</v>
      </c>
      <c r="L1383" s="299">
        <v>7.0000000000000007E-2</v>
      </c>
      <c r="M1383" s="299">
        <v>1.91</v>
      </c>
      <c r="N1383" s="299">
        <v>1.98</v>
      </c>
      <c r="O1383" s="299"/>
      <c r="P1383" s="299" t="s">
        <v>518</v>
      </c>
      <c r="Q1383" s="299">
        <v>2.2000000000000002</v>
      </c>
      <c r="R1383" s="299">
        <v>3.9</v>
      </c>
      <c r="S1383" s="300">
        <v>36</v>
      </c>
      <c r="W1383" s="309"/>
      <c r="X1383" s="309"/>
      <c r="AB1383" s="309"/>
      <c r="AC1383" s="309">
        <v>4</v>
      </c>
      <c r="AD1383" s="309">
        <v>7.0000000000000001E-3</v>
      </c>
      <c r="AE1383" s="309">
        <v>3.2000000000000001E-2</v>
      </c>
      <c r="AF1383" s="309">
        <v>2E-3</v>
      </c>
      <c r="AG1383" s="309">
        <v>0.08</v>
      </c>
      <c r="AH1383" s="309" t="s">
        <v>518</v>
      </c>
      <c r="AI1383" s="309">
        <v>0.6</v>
      </c>
      <c r="AJ1383" s="309">
        <v>1E-3</v>
      </c>
      <c r="AL1383" s="309"/>
    </row>
    <row r="1384" spans="2:38" ht="15" customHeight="1" thickBot="1">
      <c r="B1384" s="456"/>
      <c r="C1384" s="458"/>
      <c r="D1384" s="310" t="s">
        <v>512</v>
      </c>
      <c r="E1384" s="311">
        <v>2</v>
      </c>
      <c r="F1384" s="304">
        <v>1</v>
      </c>
      <c r="G1384" s="304">
        <v>6</v>
      </c>
      <c r="H1384" s="304">
        <v>7</v>
      </c>
      <c r="I1384" s="304">
        <v>31</v>
      </c>
      <c r="J1384" s="304">
        <v>10</v>
      </c>
      <c r="K1384" s="304">
        <v>0</v>
      </c>
      <c r="L1384" s="304">
        <v>0.05</v>
      </c>
      <c r="M1384" s="304">
        <v>1.9</v>
      </c>
      <c r="N1384" s="304">
        <v>1.95</v>
      </c>
      <c r="O1384" s="304"/>
      <c r="P1384" s="304" t="s">
        <v>518</v>
      </c>
      <c r="Q1384" s="304">
        <v>2.8</v>
      </c>
      <c r="R1384" s="304">
        <v>5.5</v>
      </c>
      <c r="S1384" s="305">
        <v>30</v>
      </c>
      <c r="W1384" s="309"/>
      <c r="X1384" s="309"/>
      <c r="AB1384" s="309"/>
      <c r="AC1384" s="309">
        <v>4</v>
      </c>
      <c r="AD1384" s="309">
        <v>8.9999999999999993E-3</v>
      </c>
      <c r="AE1384" s="309">
        <v>3.1E-2</v>
      </c>
      <c r="AF1384" s="309">
        <v>3.0000000000000001E-3</v>
      </c>
      <c r="AG1384" s="309">
        <v>0.06</v>
      </c>
      <c r="AH1384" s="309" t="s">
        <v>534</v>
      </c>
      <c r="AI1384" s="309">
        <v>0.8</v>
      </c>
      <c r="AJ1384" s="309">
        <v>1E-3</v>
      </c>
      <c r="AL1384" s="309"/>
    </row>
    <row r="1385" spans="2:38" ht="15" customHeight="1">
      <c r="B1385" s="460"/>
      <c r="C1385" s="458"/>
      <c r="D1385" s="293" t="s">
        <v>514</v>
      </c>
      <c r="E1385" s="294">
        <v>1</v>
      </c>
      <c r="F1385" s="295">
        <v>1</v>
      </c>
      <c r="G1385" s="295">
        <v>6</v>
      </c>
      <c r="H1385" s="295">
        <v>7</v>
      </c>
      <c r="I1385" s="295">
        <v>33</v>
      </c>
      <c r="J1385" s="295">
        <v>9</v>
      </c>
      <c r="K1385" s="295">
        <v>5</v>
      </c>
      <c r="L1385" s="295">
        <v>0.08</v>
      </c>
      <c r="M1385" s="295">
        <v>1.89</v>
      </c>
      <c r="N1385" s="295">
        <v>1.97</v>
      </c>
      <c r="O1385" s="295"/>
      <c r="P1385" s="295" t="s">
        <v>515</v>
      </c>
      <c r="Q1385" s="295">
        <v>3.2</v>
      </c>
      <c r="R1385" s="295">
        <v>6.5</v>
      </c>
      <c r="S1385" s="296">
        <v>27</v>
      </c>
      <c r="W1385" s="309"/>
      <c r="X1385" s="309"/>
      <c r="AB1385" s="309"/>
      <c r="AC1385" s="309">
        <v>3</v>
      </c>
      <c r="AD1385" s="309">
        <v>6.0000000000000001E-3</v>
      </c>
      <c r="AE1385" s="309">
        <v>2.7E-2</v>
      </c>
      <c r="AF1385" s="309" t="s">
        <v>501</v>
      </c>
      <c r="AG1385" s="309">
        <v>0.06</v>
      </c>
      <c r="AH1385" s="309" t="s">
        <v>534</v>
      </c>
      <c r="AI1385" s="309">
        <v>0.8</v>
      </c>
      <c r="AJ1385" s="309">
        <v>1E-3</v>
      </c>
      <c r="AL1385" s="309"/>
    </row>
    <row r="1386" spans="2:38" ht="15" customHeight="1">
      <c r="B1386" s="460"/>
      <c r="C1386" s="458"/>
      <c r="D1386" s="297" t="s">
        <v>516</v>
      </c>
      <c r="E1386" s="298">
        <v>1</v>
      </c>
      <c r="F1386" s="299">
        <v>1</v>
      </c>
      <c r="G1386" s="299">
        <v>5</v>
      </c>
      <c r="H1386" s="299">
        <v>6</v>
      </c>
      <c r="I1386" s="299">
        <v>35</v>
      </c>
      <c r="J1386" s="299">
        <v>10</v>
      </c>
      <c r="K1386" s="299">
        <v>0</v>
      </c>
      <c r="L1386" s="299">
        <v>0.06</v>
      </c>
      <c r="M1386" s="299">
        <v>1.9</v>
      </c>
      <c r="N1386" s="299">
        <v>1.96</v>
      </c>
      <c r="O1386" s="299"/>
      <c r="P1386" s="299" t="s">
        <v>518</v>
      </c>
      <c r="Q1386" s="299">
        <v>3.6</v>
      </c>
      <c r="R1386" s="299">
        <v>6.6</v>
      </c>
      <c r="S1386" s="300">
        <v>25</v>
      </c>
      <c r="W1386" s="309"/>
      <c r="X1386" s="309"/>
      <c r="AB1386" s="309"/>
      <c r="AC1386" s="309">
        <v>2</v>
      </c>
      <c r="AD1386" s="309">
        <v>6.0000000000000001E-3</v>
      </c>
      <c r="AE1386" s="309">
        <v>2.1999999999999999E-2</v>
      </c>
      <c r="AF1386" s="309">
        <v>1.0999999999999999E-2</v>
      </c>
      <c r="AG1386" s="309">
        <v>0.05</v>
      </c>
      <c r="AH1386" s="309" t="s">
        <v>538</v>
      </c>
      <c r="AI1386" s="309">
        <v>0.5</v>
      </c>
      <c r="AJ1386" s="309">
        <v>1E-3</v>
      </c>
      <c r="AL1386" s="309"/>
    </row>
    <row r="1387" spans="2:38" ht="15" customHeight="1">
      <c r="B1387" s="460"/>
      <c r="C1387" s="458"/>
      <c r="D1387" s="297" t="s">
        <v>517</v>
      </c>
      <c r="E1387" s="298">
        <v>1</v>
      </c>
      <c r="F1387" s="299">
        <v>1</v>
      </c>
      <c r="G1387" s="299">
        <v>5</v>
      </c>
      <c r="H1387" s="299">
        <v>6</v>
      </c>
      <c r="I1387" s="299">
        <v>36</v>
      </c>
      <c r="J1387" s="299">
        <v>6</v>
      </c>
      <c r="K1387" s="299">
        <v>4</v>
      </c>
      <c r="L1387" s="299">
        <v>0.05</v>
      </c>
      <c r="M1387" s="299">
        <v>1.89</v>
      </c>
      <c r="N1387" s="299">
        <v>1.94</v>
      </c>
      <c r="O1387" s="299"/>
      <c r="P1387" s="299" t="s">
        <v>538</v>
      </c>
      <c r="Q1387" s="299">
        <v>2.2000000000000002</v>
      </c>
      <c r="R1387" s="299">
        <v>6.8</v>
      </c>
      <c r="S1387" s="300">
        <v>22</v>
      </c>
      <c r="W1387" s="309"/>
      <c r="X1387" s="309"/>
      <c r="AB1387" s="309"/>
      <c r="AC1387" s="309">
        <v>6</v>
      </c>
      <c r="AD1387" s="309">
        <v>1.2E-2</v>
      </c>
      <c r="AE1387" s="309">
        <v>1.7000000000000001E-2</v>
      </c>
      <c r="AF1387" s="309">
        <v>1.7000000000000001E-2</v>
      </c>
      <c r="AG1387" s="309">
        <v>0.1</v>
      </c>
      <c r="AH1387" s="309" t="s">
        <v>518</v>
      </c>
      <c r="AI1387" s="309">
        <v>2.1</v>
      </c>
      <c r="AJ1387" s="309">
        <v>2E-3</v>
      </c>
      <c r="AL1387" s="309"/>
    </row>
    <row r="1388" spans="2:38" ht="15" customHeight="1">
      <c r="B1388" s="460"/>
      <c r="C1388" s="458"/>
      <c r="D1388" s="297" t="s">
        <v>519</v>
      </c>
      <c r="E1388" s="298">
        <v>1</v>
      </c>
      <c r="F1388" s="299">
        <v>0</v>
      </c>
      <c r="G1388" s="299">
        <v>6</v>
      </c>
      <c r="H1388" s="299">
        <v>6</v>
      </c>
      <c r="I1388" s="299">
        <v>36</v>
      </c>
      <c r="J1388" s="299">
        <v>10</v>
      </c>
      <c r="K1388" s="299">
        <v>1</v>
      </c>
      <c r="L1388" s="299">
        <v>0.05</v>
      </c>
      <c r="M1388" s="299">
        <v>1.89</v>
      </c>
      <c r="N1388" s="299">
        <v>1.94</v>
      </c>
      <c r="O1388" s="299"/>
      <c r="P1388" s="299" t="s">
        <v>535</v>
      </c>
      <c r="Q1388" s="299">
        <v>1.7</v>
      </c>
      <c r="R1388" s="299">
        <v>7.7</v>
      </c>
      <c r="S1388" s="300">
        <v>23</v>
      </c>
      <c r="W1388" s="309"/>
      <c r="X1388" s="309"/>
      <c r="AB1388" s="309"/>
      <c r="AC1388" s="309">
        <v>3</v>
      </c>
      <c r="AD1388" s="309">
        <v>0.01</v>
      </c>
      <c r="AE1388" s="309">
        <v>2.7E-2</v>
      </c>
      <c r="AF1388" s="309">
        <v>8.9999999999999993E-3</v>
      </c>
      <c r="AG1388" s="309">
        <v>7.0000000000000007E-2</v>
      </c>
      <c r="AH1388" s="309" t="s">
        <v>518</v>
      </c>
      <c r="AI1388" s="309">
        <v>2.2000000000000002</v>
      </c>
      <c r="AJ1388" s="309">
        <v>2E-3</v>
      </c>
      <c r="AL1388" s="309"/>
    </row>
    <row r="1389" spans="2:38" ht="15" customHeight="1">
      <c r="B1389" s="460"/>
      <c r="C1389" s="458"/>
      <c r="D1389" s="297" t="s">
        <v>520</v>
      </c>
      <c r="E1389" s="298">
        <v>1</v>
      </c>
      <c r="F1389" s="299">
        <v>0</v>
      </c>
      <c r="G1389" s="299">
        <v>5</v>
      </c>
      <c r="H1389" s="299">
        <v>5</v>
      </c>
      <c r="I1389" s="299">
        <v>38</v>
      </c>
      <c r="J1389" s="299">
        <v>16</v>
      </c>
      <c r="K1389" s="299">
        <v>8</v>
      </c>
      <c r="L1389" s="299">
        <v>7.0000000000000007E-2</v>
      </c>
      <c r="M1389" s="299">
        <v>1.89</v>
      </c>
      <c r="N1389" s="299">
        <v>1.96</v>
      </c>
      <c r="O1389" s="299"/>
      <c r="P1389" s="299" t="s">
        <v>498</v>
      </c>
      <c r="Q1389" s="299">
        <v>2.4</v>
      </c>
      <c r="R1389" s="299">
        <v>8.3000000000000007</v>
      </c>
      <c r="S1389" s="300">
        <v>22</v>
      </c>
      <c r="W1389" s="309"/>
      <c r="X1389" s="309"/>
      <c r="AB1389" s="309"/>
      <c r="AC1389" s="309">
        <v>0</v>
      </c>
      <c r="AD1389" s="309">
        <v>0.01</v>
      </c>
      <c r="AE1389" s="309">
        <v>3.1E-2</v>
      </c>
      <c r="AF1389" s="309">
        <v>7.0000000000000001E-3</v>
      </c>
      <c r="AG1389" s="309">
        <v>0.05</v>
      </c>
      <c r="AH1389" s="309" t="s">
        <v>518</v>
      </c>
      <c r="AI1389" s="309">
        <v>2.8</v>
      </c>
      <c r="AJ1389" s="309">
        <v>2E-3</v>
      </c>
      <c r="AL1389" s="309"/>
    </row>
    <row r="1390" spans="2:38" ht="15" customHeight="1">
      <c r="B1390" s="460"/>
      <c r="C1390" s="458"/>
      <c r="D1390" s="297" t="s">
        <v>521</v>
      </c>
      <c r="E1390" s="298">
        <v>1</v>
      </c>
      <c r="F1390" s="299">
        <v>0</v>
      </c>
      <c r="G1390" s="299">
        <v>5</v>
      </c>
      <c r="H1390" s="299">
        <v>5</v>
      </c>
      <c r="I1390" s="299">
        <v>38</v>
      </c>
      <c r="J1390" s="299">
        <v>9</v>
      </c>
      <c r="K1390" s="299">
        <v>5</v>
      </c>
      <c r="L1390" s="299">
        <v>0.06</v>
      </c>
      <c r="M1390" s="299">
        <v>1.89</v>
      </c>
      <c r="N1390" s="299">
        <v>1.95</v>
      </c>
      <c r="O1390" s="299"/>
      <c r="P1390" s="299" t="s">
        <v>534</v>
      </c>
      <c r="Q1390" s="299">
        <v>0.7</v>
      </c>
      <c r="R1390" s="299">
        <v>7.3</v>
      </c>
      <c r="S1390" s="300">
        <v>23</v>
      </c>
      <c r="W1390" s="309"/>
      <c r="X1390" s="309"/>
      <c r="AB1390" s="309"/>
      <c r="AC1390" s="309">
        <v>5</v>
      </c>
      <c r="AD1390" s="309">
        <v>8.9999999999999993E-3</v>
      </c>
      <c r="AE1390" s="309">
        <v>3.3000000000000002E-2</v>
      </c>
      <c r="AF1390" s="309">
        <v>7.0000000000000001E-3</v>
      </c>
      <c r="AG1390" s="309">
        <v>0.08</v>
      </c>
      <c r="AH1390" s="309" t="s">
        <v>515</v>
      </c>
      <c r="AI1390" s="309">
        <v>3.2</v>
      </c>
      <c r="AJ1390" s="309">
        <v>1E-3</v>
      </c>
      <c r="AL1390" s="309"/>
    </row>
    <row r="1391" spans="2:38" ht="15" customHeight="1">
      <c r="B1391" s="460"/>
      <c r="C1391" s="458"/>
      <c r="D1391" s="297" t="s">
        <v>522</v>
      </c>
      <c r="E1391" s="298">
        <v>1</v>
      </c>
      <c r="F1391" s="299">
        <v>0</v>
      </c>
      <c r="G1391" s="299">
        <v>5</v>
      </c>
      <c r="H1391" s="299">
        <v>5</v>
      </c>
      <c r="I1391" s="299">
        <v>37</v>
      </c>
      <c r="J1391" s="299">
        <v>10</v>
      </c>
      <c r="K1391" s="299">
        <v>5</v>
      </c>
      <c r="L1391" s="299">
        <v>7.0000000000000007E-2</v>
      </c>
      <c r="M1391" s="299">
        <v>1.9</v>
      </c>
      <c r="N1391" s="299">
        <v>1.97</v>
      </c>
      <c r="O1391" s="299"/>
      <c r="P1391" s="299" t="s">
        <v>506</v>
      </c>
      <c r="Q1391" s="299">
        <v>3.9</v>
      </c>
      <c r="R1391" s="299">
        <v>5.0999999999999996</v>
      </c>
      <c r="S1391" s="300">
        <v>31</v>
      </c>
      <c r="W1391" s="309"/>
      <c r="X1391" s="309"/>
      <c r="AB1391" s="309"/>
      <c r="AC1391" s="309">
        <v>0</v>
      </c>
      <c r="AD1391" s="309">
        <v>0.01</v>
      </c>
      <c r="AE1391" s="309">
        <v>3.5000000000000003E-2</v>
      </c>
      <c r="AF1391" s="309">
        <v>6.0000000000000001E-3</v>
      </c>
      <c r="AG1391" s="309">
        <v>0.06</v>
      </c>
      <c r="AH1391" s="309" t="s">
        <v>518</v>
      </c>
      <c r="AI1391" s="309">
        <v>3.6</v>
      </c>
      <c r="AJ1391" s="309">
        <v>1E-3</v>
      </c>
      <c r="AL1391" s="309"/>
    </row>
    <row r="1392" spans="2:38" ht="15" customHeight="1">
      <c r="B1392" s="460"/>
      <c r="C1392" s="458"/>
      <c r="D1392" s="297" t="s">
        <v>523</v>
      </c>
      <c r="E1392" s="298">
        <v>0</v>
      </c>
      <c r="F1392" s="299">
        <v>0</v>
      </c>
      <c r="G1392" s="299">
        <v>5</v>
      </c>
      <c r="H1392" s="299">
        <v>5</v>
      </c>
      <c r="I1392" s="299">
        <v>33</v>
      </c>
      <c r="J1392" s="299">
        <v>9</v>
      </c>
      <c r="K1392" s="299">
        <v>2</v>
      </c>
      <c r="L1392" s="299">
        <v>0.08</v>
      </c>
      <c r="M1392" s="299">
        <v>1.89</v>
      </c>
      <c r="N1392" s="299">
        <v>1.97</v>
      </c>
      <c r="O1392" s="299"/>
      <c r="P1392" s="299" t="s">
        <v>498</v>
      </c>
      <c r="Q1392" s="299">
        <v>2.9</v>
      </c>
      <c r="R1392" s="299">
        <v>2.9</v>
      </c>
      <c r="S1392" s="300">
        <v>33</v>
      </c>
      <c r="W1392" s="309"/>
      <c r="X1392" s="309"/>
      <c r="AB1392" s="309"/>
      <c r="AC1392" s="309">
        <v>4</v>
      </c>
      <c r="AD1392" s="309">
        <v>6.0000000000000001E-3</v>
      </c>
      <c r="AE1392" s="309">
        <v>3.5999999999999997E-2</v>
      </c>
      <c r="AF1392" s="309">
        <v>6.0000000000000001E-3</v>
      </c>
      <c r="AG1392" s="309">
        <v>0.05</v>
      </c>
      <c r="AH1392" s="309" t="s">
        <v>538</v>
      </c>
      <c r="AI1392" s="309">
        <v>2.2000000000000002</v>
      </c>
      <c r="AJ1392" s="309">
        <v>1E-3</v>
      </c>
      <c r="AL1392" s="309"/>
    </row>
    <row r="1393" spans="2:54" ht="15" customHeight="1">
      <c r="B1393" s="460"/>
      <c r="C1393" s="458"/>
      <c r="D1393" s="297" t="s">
        <v>524</v>
      </c>
      <c r="E1393" s="298">
        <v>0</v>
      </c>
      <c r="F1393" s="299">
        <v>0</v>
      </c>
      <c r="G1393" s="299">
        <v>6</v>
      </c>
      <c r="H1393" s="299">
        <v>6</v>
      </c>
      <c r="I1393" s="299">
        <v>30</v>
      </c>
      <c r="J1393" s="299">
        <v>6</v>
      </c>
      <c r="K1393" s="299">
        <v>4</v>
      </c>
      <c r="L1393" s="299">
        <v>0.1</v>
      </c>
      <c r="M1393" s="299">
        <v>1.93</v>
      </c>
      <c r="N1393" s="299">
        <v>2.0299999999999998</v>
      </c>
      <c r="O1393" s="299"/>
      <c r="P1393" s="299" t="s">
        <v>498</v>
      </c>
      <c r="Q1393" s="299">
        <v>2.8</v>
      </c>
      <c r="R1393" s="299">
        <v>1.6</v>
      </c>
      <c r="S1393" s="300">
        <v>38</v>
      </c>
      <c r="W1393" s="309"/>
      <c r="X1393" s="309"/>
      <c r="AB1393" s="309"/>
      <c r="AC1393" s="309">
        <v>1</v>
      </c>
      <c r="AD1393" s="309">
        <v>0.01</v>
      </c>
      <c r="AE1393" s="309">
        <v>3.5999999999999997E-2</v>
      </c>
      <c r="AF1393" s="309">
        <v>6.0000000000000001E-3</v>
      </c>
      <c r="AG1393" s="309">
        <v>0.05</v>
      </c>
      <c r="AH1393" s="309" t="s">
        <v>535</v>
      </c>
      <c r="AI1393" s="309">
        <v>1.7</v>
      </c>
      <c r="AJ1393" s="309">
        <v>1E-3</v>
      </c>
      <c r="AL1393" s="309"/>
    </row>
    <row r="1394" spans="2:54" ht="15" customHeight="1">
      <c r="B1394" s="460"/>
      <c r="C1394" s="458"/>
      <c r="D1394" s="297" t="s">
        <v>525</v>
      </c>
      <c r="E1394" s="298">
        <v>0</v>
      </c>
      <c r="F1394" s="299">
        <v>0</v>
      </c>
      <c r="G1394" s="299">
        <v>7</v>
      </c>
      <c r="H1394" s="299">
        <v>7</v>
      </c>
      <c r="I1394" s="299">
        <v>31</v>
      </c>
      <c r="J1394" s="299">
        <v>11</v>
      </c>
      <c r="K1394" s="299">
        <v>8</v>
      </c>
      <c r="L1394" s="299">
        <v>0.1</v>
      </c>
      <c r="M1394" s="299">
        <v>1.92</v>
      </c>
      <c r="N1394" s="299">
        <v>2.02</v>
      </c>
      <c r="O1394" s="299"/>
      <c r="P1394" s="299" t="s">
        <v>498</v>
      </c>
      <c r="Q1394" s="299">
        <v>1.7</v>
      </c>
      <c r="R1394" s="299">
        <v>0.3</v>
      </c>
      <c r="S1394" s="300">
        <v>41</v>
      </c>
      <c r="W1394" s="309"/>
      <c r="X1394" s="309"/>
      <c r="AB1394" s="309"/>
      <c r="AC1394" s="309">
        <v>8</v>
      </c>
      <c r="AD1394" s="309">
        <v>1.6E-2</v>
      </c>
      <c r="AE1394" s="309">
        <v>3.7999999999999999E-2</v>
      </c>
      <c r="AF1394" s="309">
        <v>5.0000000000000001E-3</v>
      </c>
      <c r="AG1394" s="309">
        <v>7.0000000000000007E-2</v>
      </c>
      <c r="AH1394" s="309" t="s">
        <v>498</v>
      </c>
      <c r="AI1394" s="309">
        <v>2.4</v>
      </c>
      <c r="AJ1394" s="309">
        <v>1E-3</v>
      </c>
      <c r="AL1394" s="309"/>
    </row>
    <row r="1395" spans="2:54" ht="15" customHeight="1">
      <c r="B1395" s="460"/>
      <c r="C1395" s="458"/>
      <c r="D1395" s="297" t="s">
        <v>526</v>
      </c>
      <c r="E1395" s="298">
        <v>0</v>
      </c>
      <c r="F1395" s="299">
        <v>0</v>
      </c>
      <c r="G1395" s="299">
        <v>12</v>
      </c>
      <c r="H1395" s="299">
        <v>12</v>
      </c>
      <c r="I1395" s="299">
        <v>24</v>
      </c>
      <c r="J1395" s="299">
        <v>17</v>
      </c>
      <c r="K1395" s="299">
        <v>8</v>
      </c>
      <c r="L1395" s="299">
        <v>0.12</v>
      </c>
      <c r="M1395" s="299">
        <v>1.93</v>
      </c>
      <c r="N1395" s="299">
        <v>2.0499999999999998</v>
      </c>
      <c r="O1395" s="299"/>
      <c r="P1395" s="299" t="s">
        <v>498</v>
      </c>
      <c r="Q1395" s="299">
        <v>1.5</v>
      </c>
      <c r="R1395" s="299">
        <v>-0.5</v>
      </c>
      <c r="S1395" s="300">
        <v>44</v>
      </c>
      <c r="W1395" s="309"/>
      <c r="X1395" s="309"/>
      <c r="AB1395" s="309"/>
      <c r="AC1395" s="309">
        <v>5</v>
      </c>
      <c r="AD1395" s="309">
        <v>8.9999999999999993E-3</v>
      </c>
      <c r="AE1395" s="309">
        <v>3.7999999999999999E-2</v>
      </c>
      <c r="AF1395" s="309">
        <v>5.0000000000000001E-3</v>
      </c>
      <c r="AG1395" s="309">
        <v>0.06</v>
      </c>
      <c r="AH1395" s="309" t="s">
        <v>534</v>
      </c>
      <c r="AI1395" s="309">
        <v>0.7</v>
      </c>
      <c r="AJ1395" s="309">
        <v>1E-3</v>
      </c>
      <c r="AL1395" s="309"/>
    </row>
    <row r="1396" spans="2:54" ht="15" customHeight="1">
      <c r="B1396" s="460"/>
      <c r="C1396" s="458"/>
      <c r="D1396" s="297" t="s">
        <v>527</v>
      </c>
      <c r="E1396" s="298">
        <v>0</v>
      </c>
      <c r="F1396" s="299">
        <v>0</v>
      </c>
      <c r="G1396" s="299">
        <v>12</v>
      </c>
      <c r="H1396" s="299">
        <v>12</v>
      </c>
      <c r="I1396" s="299">
        <v>21</v>
      </c>
      <c r="J1396" s="299">
        <v>9</v>
      </c>
      <c r="K1396" s="299">
        <v>2</v>
      </c>
      <c r="L1396" s="299">
        <v>0.13</v>
      </c>
      <c r="M1396" s="299">
        <v>1.92</v>
      </c>
      <c r="N1396" s="299">
        <v>2.0499999999999998</v>
      </c>
      <c r="O1396" s="299"/>
      <c r="P1396" s="299" t="s">
        <v>493</v>
      </c>
      <c r="Q1396" s="299">
        <v>0.9</v>
      </c>
      <c r="R1396" s="299">
        <v>-0.7</v>
      </c>
      <c r="S1396" s="300">
        <v>45</v>
      </c>
      <c r="W1396" s="309"/>
      <c r="X1396" s="309"/>
      <c r="AB1396" s="309"/>
      <c r="AC1396" s="309">
        <v>5</v>
      </c>
      <c r="AD1396" s="309">
        <v>0.01</v>
      </c>
      <c r="AE1396" s="309">
        <v>3.6999999999999998E-2</v>
      </c>
      <c r="AF1396" s="309">
        <v>5.0000000000000001E-3</v>
      </c>
      <c r="AG1396" s="309">
        <v>7.0000000000000007E-2</v>
      </c>
      <c r="AH1396" s="309" t="s">
        <v>506</v>
      </c>
      <c r="AI1396" s="309">
        <v>3.9</v>
      </c>
      <c r="AJ1396" s="309">
        <v>1E-3</v>
      </c>
      <c r="AK1396" s="309"/>
      <c r="AL1396" s="309"/>
      <c r="AM1396" s="309"/>
      <c r="AN1396" s="309"/>
      <c r="AO1396" s="309"/>
      <c r="AP1396" s="309"/>
      <c r="AQ1396" s="309"/>
      <c r="AR1396" s="309"/>
      <c r="AS1396" s="309"/>
      <c r="AT1396" s="309"/>
      <c r="AU1396" s="309"/>
      <c r="AV1396" s="309"/>
      <c r="AW1396" s="309"/>
      <c r="AX1396" s="309"/>
      <c r="AY1396" s="309"/>
      <c r="AZ1396" s="309"/>
      <c r="BA1396" s="309"/>
      <c r="BB1396" s="309"/>
    </row>
    <row r="1397" spans="2:54" ht="15" customHeight="1">
      <c r="B1397" s="460"/>
      <c r="C1397" s="458"/>
      <c r="D1397" s="297" t="s">
        <v>528</v>
      </c>
      <c r="E1397" s="298">
        <v>1</v>
      </c>
      <c r="F1397" s="299">
        <v>0</v>
      </c>
      <c r="G1397" s="299">
        <v>13</v>
      </c>
      <c r="H1397" s="299">
        <v>13</v>
      </c>
      <c r="I1397" s="299">
        <v>16</v>
      </c>
      <c r="J1397" s="299">
        <v>9</v>
      </c>
      <c r="K1397" s="299">
        <v>5</v>
      </c>
      <c r="L1397" s="299">
        <v>0.1</v>
      </c>
      <c r="M1397" s="299">
        <v>2.0099999999999998</v>
      </c>
      <c r="N1397" s="299">
        <v>2.11</v>
      </c>
      <c r="O1397" s="299"/>
      <c r="P1397" s="299" t="s">
        <v>498</v>
      </c>
      <c r="Q1397" s="299">
        <v>1.1000000000000001</v>
      </c>
      <c r="R1397" s="299">
        <v>-2.2999999999999998</v>
      </c>
      <c r="S1397" s="300">
        <v>53</v>
      </c>
      <c r="W1397" s="309"/>
      <c r="X1397" s="309"/>
      <c r="AB1397" s="309"/>
      <c r="AC1397" s="309">
        <v>2</v>
      </c>
      <c r="AD1397" s="309">
        <v>8.9999999999999993E-3</v>
      </c>
      <c r="AE1397" s="309">
        <v>3.3000000000000002E-2</v>
      </c>
      <c r="AF1397" s="309">
        <v>5.0000000000000001E-3</v>
      </c>
      <c r="AG1397" s="309">
        <v>0.08</v>
      </c>
      <c r="AH1397" s="309" t="s">
        <v>498</v>
      </c>
      <c r="AI1397" s="309">
        <v>2.9</v>
      </c>
      <c r="AJ1397" s="309">
        <v>0</v>
      </c>
      <c r="AK1397" s="309"/>
      <c r="AL1397" s="309"/>
      <c r="AM1397" s="309"/>
      <c r="AN1397" s="309"/>
      <c r="AO1397" s="309"/>
      <c r="AP1397" s="309"/>
      <c r="AQ1397" s="309"/>
      <c r="AR1397" s="309"/>
      <c r="AS1397" s="309"/>
      <c r="AT1397" s="309"/>
      <c r="AU1397" s="309"/>
      <c r="AV1397" s="309"/>
      <c r="AW1397" s="309"/>
      <c r="AX1397" s="309"/>
      <c r="AY1397" s="309"/>
      <c r="AZ1397" s="309"/>
      <c r="BA1397" s="309"/>
      <c r="BB1397" s="309"/>
    </row>
    <row r="1398" spans="2:54" ht="15" customHeight="1">
      <c r="B1398" s="460"/>
      <c r="C1398" s="459"/>
      <c r="D1398" s="297" t="s">
        <v>529</v>
      </c>
      <c r="E1398" s="298">
        <v>1</v>
      </c>
      <c r="F1398" s="299">
        <v>0</v>
      </c>
      <c r="G1398" s="299">
        <v>8</v>
      </c>
      <c r="H1398" s="299">
        <v>8</v>
      </c>
      <c r="I1398" s="299">
        <v>21</v>
      </c>
      <c r="J1398" s="299">
        <v>11</v>
      </c>
      <c r="K1398" s="299">
        <v>2</v>
      </c>
      <c r="L1398" s="299">
        <v>0.09</v>
      </c>
      <c r="M1398" s="299">
        <v>2</v>
      </c>
      <c r="N1398" s="299">
        <v>2.09</v>
      </c>
      <c r="O1398" s="299"/>
      <c r="P1398" s="299" t="s">
        <v>493</v>
      </c>
      <c r="Q1398" s="299">
        <v>1.3</v>
      </c>
      <c r="R1398" s="299">
        <v>-3.2</v>
      </c>
      <c r="S1398" s="300">
        <v>56</v>
      </c>
      <c r="W1398" s="309"/>
      <c r="X1398" s="309"/>
      <c r="AB1398" s="309"/>
      <c r="AC1398" s="309">
        <v>4</v>
      </c>
      <c r="AD1398" s="309">
        <v>6.0000000000000001E-3</v>
      </c>
      <c r="AE1398" s="309">
        <v>0.03</v>
      </c>
      <c r="AF1398" s="309">
        <v>6.0000000000000001E-3</v>
      </c>
      <c r="AG1398" s="309">
        <v>0.1</v>
      </c>
      <c r="AH1398" s="309" t="s">
        <v>498</v>
      </c>
      <c r="AI1398" s="309">
        <v>2.8</v>
      </c>
      <c r="AJ1398" s="309">
        <v>0</v>
      </c>
      <c r="AL1398" s="309"/>
    </row>
    <row r="1399" spans="2:54" ht="15" customHeight="1">
      <c r="B1399" s="460"/>
      <c r="C1399" s="457">
        <v>42767</v>
      </c>
      <c r="D1399" s="297" t="s">
        <v>492</v>
      </c>
      <c r="E1399" s="298">
        <v>1</v>
      </c>
      <c r="F1399" s="299">
        <v>0</v>
      </c>
      <c r="G1399" s="299">
        <v>6</v>
      </c>
      <c r="H1399" s="299">
        <v>6</v>
      </c>
      <c r="I1399" s="299">
        <v>23</v>
      </c>
      <c r="J1399" s="299">
        <v>11</v>
      </c>
      <c r="K1399" s="299">
        <v>2</v>
      </c>
      <c r="L1399" s="299">
        <v>0.11</v>
      </c>
      <c r="M1399" s="299">
        <v>2</v>
      </c>
      <c r="N1399" s="299">
        <v>2.11</v>
      </c>
      <c r="O1399" s="299"/>
      <c r="P1399" s="299" t="s">
        <v>498</v>
      </c>
      <c r="Q1399" s="299">
        <v>1.5</v>
      </c>
      <c r="R1399" s="299">
        <v>-1.9</v>
      </c>
      <c r="S1399" s="300">
        <v>56</v>
      </c>
      <c r="W1399" s="309"/>
      <c r="X1399" s="309"/>
      <c r="AB1399" s="309"/>
      <c r="AC1399" s="309">
        <v>8</v>
      </c>
      <c r="AD1399" s="309">
        <v>1.0999999999999999E-2</v>
      </c>
      <c r="AE1399" s="309">
        <v>3.1E-2</v>
      </c>
      <c r="AF1399" s="309">
        <v>7.0000000000000001E-3</v>
      </c>
      <c r="AG1399" s="309">
        <v>0.1</v>
      </c>
      <c r="AH1399" s="309" t="s">
        <v>498</v>
      </c>
      <c r="AI1399" s="309">
        <v>1.7</v>
      </c>
      <c r="AJ1399" s="309">
        <v>0</v>
      </c>
      <c r="AL1399" s="309"/>
    </row>
    <row r="1400" spans="2:54" ht="15" customHeight="1">
      <c r="B1400" s="460"/>
      <c r="C1400" s="458"/>
      <c r="D1400" s="297" t="s">
        <v>495</v>
      </c>
      <c r="E1400" s="298">
        <v>1</v>
      </c>
      <c r="F1400" s="299">
        <v>0</v>
      </c>
      <c r="G1400" s="299">
        <v>7</v>
      </c>
      <c r="H1400" s="299">
        <v>7</v>
      </c>
      <c r="I1400" s="299">
        <v>18</v>
      </c>
      <c r="J1400" s="299">
        <v>10</v>
      </c>
      <c r="K1400" s="299">
        <v>4</v>
      </c>
      <c r="L1400" s="299">
        <v>0.09</v>
      </c>
      <c r="M1400" s="299">
        <v>1.97</v>
      </c>
      <c r="N1400" s="299">
        <v>2.06</v>
      </c>
      <c r="O1400" s="299"/>
      <c r="P1400" s="299" t="s">
        <v>498</v>
      </c>
      <c r="Q1400" s="299">
        <v>2.8</v>
      </c>
      <c r="R1400" s="299">
        <v>-0.9</v>
      </c>
      <c r="S1400" s="300">
        <v>57</v>
      </c>
      <c r="W1400" s="309"/>
      <c r="X1400" s="309"/>
      <c r="AB1400" s="309"/>
      <c r="AC1400" s="309">
        <v>8</v>
      </c>
      <c r="AD1400" s="309">
        <v>1.7000000000000001E-2</v>
      </c>
      <c r="AE1400" s="309">
        <v>2.4E-2</v>
      </c>
      <c r="AF1400" s="309">
        <v>1.2E-2</v>
      </c>
      <c r="AG1400" s="309">
        <v>0.12</v>
      </c>
      <c r="AH1400" s="309" t="s">
        <v>498</v>
      </c>
      <c r="AI1400" s="309">
        <v>1.5</v>
      </c>
      <c r="AJ1400" s="309">
        <v>0</v>
      </c>
      <c r="AK1400" s="309"/>
      <c r="AL1400" s="309"/>
      <c r="AM1400" s="309"/>
      <c r="AN1400" s="309"/>
      <c r="AO1400" s="309"/>
      <c r="AP1400" s="309"/>
      <c r="AQ1400" s="309"/>
      <c r="AR1400" s="309"/>
      <c r="AS1400" s="309"/>
      <c r="AT1400" s="309"/>
      <c r="AU1400" s="309"/>
      <c r="AV1400" s="309"/>
      <c r="AW1400" s="309"/>
      <c r="AX1400" s="309"/>
      <c r="AY1400" s="309"/>
    </row>
    <row r="1401" spans="2:54" ht="15" customHeight="1">
      <c r="B1401" s="460"/>
      <c r="C1401" s="458"/>
      <c r="D1401" s="297" t="s">
        <v>497</v>
      </c>
      <c r="E1401" s="298">
        <v>1</v>
      </c>
      <c r="F1401" s="299">
        <v>0</v>
      </c>
      <c r="G1401" s="299">
        <v>8</v>
      </c>
      <c r="H1401" s="299">
        <v>8</v>
      </c>
      <c r="I1401" s="299">
        <v>15</v>
      </c>
      <c r="J1401" s="299">
        <v>7</v>
      </c>
      <c r="K1401" s="299">
        <v>5</v>
      </c>
      <c r="L1401" s="299">
        <v>0.08</v>
      </c>
      <c r="M1401" s="299">
        <v>1.96</v>
      </c>
      <c r="N1401" s="299">
        <v>2.04</v>
      </c>
      <c r="O1401" s="299"/>
      <c r="P1401" s="299" t="s">
        <v>498</v>
      </c>
      <c r="Q1401" s="299">
        <v>2.6</v>
      </c>
      <c r="R1401" s="299">
        <v>-1.5</v>
      </c>
      <c r="S1401" s="300">
        <v>54</v>
      </c>
      <c r="W1401" s="309"/>
      <c r="X1401" s="309"/>
      <c r="AB1401" s="309"/>
      <c r="AC1401" s="309">
        <v>2</v>
      </c>
      <c r="AD1401" s="309">
        <v>8.9999999999999993E-3</v>
      </c>
      <c r="AE1401" s="309">
        <v>2.1000000000000001E-2</v>
      </c>
      <c r="AF1401" s="309">
        <v>1.2E-2</v>
      </c>
      <c r="AG1401" s="309">
        <v>0.13</v>
      </c>
      <c r="AH1401" s="309" t="s">
        <v>493</v>
      </c>
      <c r="AI1401" s="309">
        <v>0.9</v>
      </c>
      <c r="AJ1401" s="309">
        <v>0</v>
      </c>
      <c r="AK1401" s="309"/>
      <c r="AL1401" s="309"/>
      <c r="AM1401" s="309"/>
      <c r="AN1401" s="309"/>
      <c r="AO1401" s="309"/>
      <c r="AP1401" s="309"/>
      <c r="AQ1401" s="309"/>
      <c r="AR1401" s="309"/>
      <c r="AS1401" s="309"/>
      <c r="AT1401" s="309"/>
      <c r="AU1401" s="309"/>
      <c r="AV1401" s="309"/>
      <c r="AW1401" s="309"/>
      <c r="AX1401" s="309"/>
      <c r="AY1401" s="309"/>
    </row>
    <row r="1402" spans="2:54" ht="15" customHeight="1">
      <c r="B1402" s="460"/>
      <c r="C1402" s="458"/>
      <c r="D1402" s="297" t="s">
        <v>500</v>
      </c>
      <c r="E1402" s="298" t="s">
        <v>501</v>
      </c>
      <c r="F1402" s="299">
        <v>0</v>
      </c>
      <c r="G1402" s="299">
        <v>8</v>
      </c>
      <c r="H1402" s="299">
        <v>8</v>
      </c>
      <c r="I1402" s="299">
        <v>16</v>
      </c>
      <c r="J1402" s="299">
        <v>6</v>
      </c>
      <c r="K1402" s="299">
        <v>3</v>
      </c>
      <c r="L1402" s="299">
        <v>99.99</v>
      </c>
      <c r="M1402" s="299" t="s">
        <v>501</v>
      </c>
      <c r="N1402" s="299" t="s">
        <v>501</v>
      </c>
      <c r="O1402" s="299"/>
      <c r="P1402" s="299" t="s">
        <v>498</v>
      </c>
      <c r="Q1402" s="299">
        <v>1.8</v>
      </c>
      <c r="R1402" s="299">
        <v>-3.8</v>
      </c>
      <c r="S1402" s="300">
        <v>54</v>
      </c>
      <c r="W1402" s="309"/>
      <c r="X1402" s="309"/>
      <c r="AB1402" s="309"/>
      <c r="AC1402" s="309">
        <v>5</v>
      </c>
      <c r="AD1402" s="309">
        <v>8.9999999999999993E-3</v>
      </c>
      <c r="AE1402" s="309">
        <v>1.6E-2</v>
      </c>
      <c r="AF1402" s="309">
        <v>1.2999999999999999E-2</v>
      </c>
      <c r="AG1402" s="309">
        <v>0.1</v>
      </c>
      <c r="AH1402" s="309" t="s">
        <v>498</v>
      </c>
      <c r="AI1402" s="309">
        <v>1.1000000000000001</v>
      </c>
      <c r="AJ1402" s="309">
        <v>1E-3</v>
      </c>
      <c r="AL1402" s="309"/>
    </row>
    <row r="1403" spans="2:54" ht="15" customHeight="1">
      <c r="B1403" s="460"/>
      <c r="C1403" s="458"/>
      <c r="D1403" s="297" t="s">
        <v>503</v>
      </c>
      <c r="E1403" s="298">
        <v>0</v>
      </c>
      <c r="F1403" s="299">
        <v>0</v>
      </c>
      <c r="G1403" s="299">
        <v>7</v>
      </c>
      <c r="H1403" s="299">
        <v>7</v>
      </c>
      <c r="I1403" s="299">
        <v>14</v>
      </c>
      <c r="J1403" s="299">
        <v>6</v>
      </c>
      <c r="K1403" s="299">
        <v>3</v>
      </c>
      <c r="L1403" s="299">
        <v>0.08</v>
      </c>
      <c r="M1403" s="299">
        <v>2.0299999999999998</v>
      </c>
      <c r="N1403" s="299">
        <v>2.11</v>
      </c>
      <c r="O1403" s="299"/>
      <c r="P1403" s="299" t="s">
        <v>493</v>
      </c>
      <c r="Q1403" s="299">
        <v>2</v>
      </c>
      <c r="R1403" s="299">
        <v>-4.8</v>
      </c>
      <c r="S1403" s="300">
        <v>52</v>
      </c>
      <c r="W1403" s="309"/>
      <c r="X1403" s="309"/>
      <c r="AB1403" s="309"/>
      <c r="AC1403" s="309">
        <v>2</v>
      </c>
      <c r="AD1403" s="309">
        <v>1.0999999999999999E-2</v>
      </c>
      <c r="AE1403" s="309">
        <v>2.1000000000000001E-2</v>
      </c>
      <c r="AF1403" s="309">
        <v>8.0000000000000002E-3</v>
      </c>
      <c r="AG1403" s="309">
        <v>0.09</v>
      </c>
      <c r="AH1403" s="309" t="s">
        <v>493</v>
      </c>
      <c r="AI1403" s="309">
        <v>1.3</v>
      </c>
      <c r="AJ1403" s="309">
        <v>1E-3</v>
      </c>
      <c r="AL1403" s="309"/>
    </row>
    <row r="1404" spans="2:54" ht="15" customHeight="1">
      <c r="B1404" s="460"/>
      <c r="C1404" s="458"/>
      <c r="D1404" s="297" t="s">
        <v>505</v>
      </c>
      <c r="E1404" s="298">
        <v>0</v>
      </c>
      <c r="F1404" s="299">
        <v>0</v>
      </c>
      <c r="G1404" s="299">
        <v>13</v>
      </c>
      <c r="H1404" s="299">
        <v>13</v>
      </c>
      <c r="I1404" s="299">
        <v>8</v>
      </c>
      <c r="J1404" s="299">
        <v>14</v>
      </c>
      <c r="K1404" s="299">
        <v>7</v>
      </c>
      <c r="L1404" s="299">
        <v>0.1</v>
      </c>
      <c r="M1404" s="299">
        <v>2.0099999999999998</v>
      </c>
      <c r="N1404" s="299">
        <v>2.11</v>
      </c>
      <c r="O1404" s="299"/>
      <c r="P1404" s="299" t="s">
        <v>506</v>
      </c>
      <c r="Q1404" s="299">
        <v>1.9</v>
      </c>
      <c r="R1404" s="299">
        <v>-4.0999999999999996</v>
      </c>
      <c r="S1404" s="300">
        <v>56</v>
      </c>
      <c r="W1404" s="309"/>
      <c r="X1404" s="309"/>
      <c r="AB1404" s="309"/>
      <c r="AC1404" s="309">
        <v>2</v>
      </c>
      <c r="AD1404" s="309">
        <v>1.0999999999999999E-2</v>
      </c>
      <c r="AE1404" s="309">
        <v>2.3E-2</v>
      </c>
      <c r="AF1404" s="309">
        <v>6.0000000000000001E-3</v>
      </c>
      <c r="AG1404" s="309">
        <v>0.11</v>
      </c>
      <c r="AH1404" s="309" t="s">
        <v>498</v>
      </c>
      <c r="AI1404" s="309">
        <v>1.5</v>
      </c>
      <c r="AJ1404" s="309">
        <v>1E-3</v>
      </c>
      <c r="AL1404" s="309"/>
    </row>
    <row r="1405" spans="2:54" ht="15" customHeight="1">
      <c r="B1405" s="460"/>
      <c r="C1405" s="458"/>
      <c r="D1405" s="297" t="s">
        <v>508</v>
      </c>
      <c r="E1405" s="298">
        <v>0</v>
      </c>
      <c r="F1405" s="299">
        <v>0</v>
      </c>
      <c r="G1405" s="299">
        <v>17</v>
      </c>
      <c r="H1405" s="299">
        <v>17</v>
      </c>
      <c r="I1405" s="299">
        <v>5</v>
      </c>
      <c r="J1405" s="299">
        <v>18</v>
      </c>
      <c r="K1405" s="299">
        <v>8</v>
      </c>
      <c r="L1405" s="299">
        <v>0.09</v>
      </c>
      <c r="M1405" s="299">
        <v>1.97</v>
      </c>
      <c r="N1405" s="299">
        <v>2.06</v>
      </c>
      <c r="O1405" s="299"/>
      <c r="P1405" s="299" t="s">
        <v>498</v>
      </c>
      <c r="Q1405" s="299">
        <v>1.9</v>
      </c>
      <c r="R1405" s="299">
        <v>-3.4</v>
      </c>
      <c r="S1405" s="300">
        <v>60</v>
      </c>
      <c r="W1405" s="309"/>
      <c r="X1405" s="309"/>
      <c r="AB1405" s="309"/>
      <c r="AC1405" s="309">
        <v>4</v>
      </c>
      <c r="AD1405" s="309">
        <v>0.01</v>
      </c>
      <c r="AE1405" s="309">
        <v>1.7999999999999999E-2</v>
      </c>
      <c r="AF1405" s="309">
        <v>7.0000000000000001E-3</v>
      </c>
      <c r="AG1405" s="309">
        <v>0.09</v>
      </c>
      <c r="AH1405" s="309" t="s">
        <v>498</v>
      </c>
      <c r="AI1405" s="309">
        <v>2.8</v>
      </c>
      <c r="AJ1405" s="309">
        <v>1E-3</v>
      </c>
      <c r="AL1405" s="309"/>
    </row>
    <row r="1406" spans="2:54" ht="15" customHeight="1">
      <c r="B1406" s="460"/>
      <c r="C1406" s="458"/>
      <c r="D1406" s="297" t="s">
        <v>510</v>
      </c>
      <c r="E1406" s="298">
        <v>1</v>
      </c>
      <c r="F1406" s="299">
        <v>2</v>
      </c>
      <c r="G1406" s="299">
        <v>16</v>
      </c>
      <c r="H1406" s="299">
        <v>18</v>
      </c>
      <c r="I1406" s="299">
        <v>6</v>
      </c>
      <c r="J1406" s="299">
        <v>11</v>
      </c>
      <c r="K1406" s="299">
        <v>8</v>
      </c>
      <c r="L1406" s="299">
        <v>0.09</v>
      </c>
      <c r="M1406" s="299">
        <v>1.99</v>
      </c>
      <c r="N1406" s="299">
        <v>2.08</v>
      </c>
      <c r="O1406" s="299"/>
      <c r="P1406" s="299" t="s">
        <v>498</v>
      </c>
      <c r="Q1406" s="299">
        <v>1.7</v>
      </c>
      <c r="R1406" s="299">
        <v>-1.4</v>
      </c>
      <c r="S1406" s="300">
        <v>55</v>
      </c>
      <c r="W1406" s="309"/>
      <c r="X1406" s="309"/>
      <c r="AB1406" s="309"/>
      <c r="AC1406" s="309">
        <v>5</v>
      </c>
      <c r="AD1406" s="309">
        <v>7.0000000000000001E-3</v>
      </c>
      <c r="AE1406" s="309">
        <v>1.4999999999999999E-2</v>
      </c>
      <c r="AF1406" s="309">
        <v>8.0000000000000002E-3</v>
      </c>
      <c r="AG1406" s="309">
        <v>0.08</v>
      </c>
      <c r="AH1406" s="309" t="s">
        <v>498</v>
      </c>
      <c r="AI1406" s="309">
        <v>2.6</v>
      </c>
      <c r="AJ1406" s="309">
        <v>1E-3</v>
      </c>
      <c r="AL1406" s="309"/>
    </row>
    <row r="1407" spans="2:54" ht="15" customHeight="1">
      <c r="B1407" s="460"/>
      <c r="C1407" s="458"/>
      <c r="D1407" s="297" t="s">
        <v>511</v>
      </c>
      <c r="E1407" s="298">
        <v>1</v>
      </c>
      <c r="F1407" s="299">
        <v>4</v>
      </c>
      <c r="G1407" s="299">
        <v>16</v>
      </c>
      <c r="H1407" s="299">
        <v>20</v>
      </c>
      <c r="I1407" s="299">
        <v>9</v>
      </c>
      <c r="J1407" s="299">
        <v>16</v>
      </c>
      <c r="K1407" s="299">
        <v>11</v>
      </c>
      <c r="L1407" s="299">
        <v>0.12</v>
      </c>
      <c r="M1407" s="299">
        <v>2</v>
      </c>
      <c r="N1407" s="299">
        <v>2.12</v>
      </c>
      <c r="O1407" s="299"/>
      <c r="P1407" s="299" t="s">
        <v>493</v>
      </c>
      <c r="Q1407" s="299">
        <v>1.6</v>
      </c>
      <c r="R1407" s="299">
        <v>0.4</v>
      </c>
      <c r="S1407" s="300">
        <v>46</v>
      </c>
      <c r="W1407" s="309"/>
      <c r="X1407" s="309"/>
      <c r="AB1407" s="309"/>
      <c r="AC1407" s="309">
        <v>3</v>
      </c>
      <c r="AD1407" s="309">
        <v>6.0000000000000001E-3</v>
      </c>
      <c r="AE1407" s="309">
        <v>1.6E-2</v>
      </c>
      <c r="AF1407" s="309">
        <v>8.0000000000000002E-3</v>
      </c>
      <c r="AG1407" s="309">
        <v>99.99</v>
      </c>
      <c r="AH1407" s="309" t="s">
        <v>498</v>
      </c>
      <c r="AI1407" s="309">
        <v>1.8</v>
      </c>
      <c r="AJ1407" s="309">
        <v>9.9990000000000006</v>
      </c>
      <c r="AL1407" s="309"/>
    </row>
    <row r="1408" spans="2:54" ht="15" customHeight="1" thickBot="1">
      <c r="B1408" s="460"/>
      <c r="C1408" s="458"/>
      <c r="D1408" s="310" t="s">
        <v>512</v>
      </c>
      <c r="E1408" s="311">
        <v>1</v>
      </c>
      <c r="F1408" s="304">
        <v>3</v>
      </c>
      <c r="G1408" s="304">
        <v>14</v>
      </c>
      <c r="H1408" s="304">
        <v>17</v>
      </c>
      <c r="I1408" s="304">
        <v>15</v>
      </c>
      <c r="J1408" s="304">
        <v>23</v>
      </c>
      <c r="K1408" s="304">
        <v>13</v>
      </c>
      <c r="L1408" s="304">
        <v>0.09</v>
      </c>
      <c r="M1408" s="304">
        <v>1.94</v>
      </c>
      <c r="N1408" s="304">
        <v>2.0299999999999998</v>
      </c>
      <c r="O1408" s="304"/>
      <c r="P1408" s="304" t="s">
        <v>493</v>
      </c>
      <c r="Q1408" s="304">
        <v>2.7</v>
      </c>
      <c r="R1408" s="304">
        <v>2.2999999999999998</v>
      </c>
      <c r="S1408" s="305">
        <v>44</v>
      </c>
      <c r="W1408" s="309"/>
      <c r="X1408" s="309"/>
      <c r="AB1408" s="309"/>
      <c r="AC1408" s="309">
        <v>3</v>
      </c>
      <c r="AD1408" s="309">
        <v>6.0000000000000001E-3</v>
      </c>
      <c r="AE1408" s="309">
        <v>1.4E-2</v>
      </c>
      <c r="AF1408" s="309">
        <v>7.0000000000000001E-3</v>
      </c>
      <c r="AG1408" s="309">
        <v>0.08</v>
      </c>
      <c r="AH1408" s="309" t="s">
        <v>493</v>
      </c>
      <c r="AI1408" s="309">
        <v>2</v>
      </c>
      <c r="AJ1408" s="309">
        <v>0</v>
      </c>
      <c r="AL1408" s="309"/>
    </row>
    <row r="1409" spans="2:38" ht="15" customHeight="1">
      <c r="B1409" s="460"/>
      <c r="C1409" s="458"/>
      <c r="D1409" s="293" t="s">
        <v>514</v>
      </c>
      <c r="E1409" s="294">
        <v>1</v>
      </c>
      <c r="F1409" s="295">
        <v>1</v>
      </c>
      <c r="G1409" s="295">
        <v>11</v>
      </c>
      <c r="H1409" s="295">
        <v>12</v>
      </c>
      <c r="I1409" s="295">
        <v>19</v>
      </c>
      <c r="J1409" s="295">
        <v>16</v>
      </c>
      <c r="K1409" s="295">
        <v>11</v>
      </c>
      <c r="L1409" s="295">
        <v>0.1</v>
      </c>
      <c r="M1409" s="295">
        <v>1.92</v>
      </c>
      <c r="N1409" s="295">
        <v>2.02</v>
      </c>
      <c r="O1409" s="295"/>
      <c r="P1409" s="295" t="s">
        <v>498</v>
      </c>
      <c r="Q1409" s="295">
        <v>3.2</v>
      </c>
      <c r="R1409" s="295">
        <v>4.0999999999999996</v>
      </c>
      <c r="S1409" s="296">
        <v>39</v>
      </c>
      <c r="W1409" s="309"/>
      <c r="X1409" s="309"/>
      <c r="AB1409" s="309"/>
      <c r="AC1409" s="309">
        <v>7</v>
      </c>
      <c r="AD1409" s="309">
        <v>1.4E-2</v>
      </c>
      <c r="AE1409" s="309">
        <v>8.0000000000000002E-3</v>
      </c>
      <c r="AF1409" s="309">
        <v>1.2999999999999999E-2</v>
      </c>
      <c r="AG1409" s="309">
        <v>0.1</v>
      </c>
      <c r="AH1409" s="309" t="s">
        <v>506</v>
      </c>
      <c r="AI1409" s="309">
        <v>1.9</v>
      </c>
      <c r="AJ1409" s="309">
        <v>0</v>
      </c>
      <c r="AL1409" s="309"/>
    </row>
    <row r="1410" spans="2:38" ht="15" customHeight="1">
      <c r="B1410" s="460"/>
      <c r="C1410" s="458"/>
      <c r="D1410" s="297" t="s">
        <v>516</v>
      </c>
      <c r="E1410" s="298">
        <v>1</v>
      </c>
      <c r="F1410" s="299">
        <v>1</v>
      </c>
      <c r="G1410" s="299">
        <v>9</v>
      </c>
      <c r="H1410" s="299">
        <v>10</v>
      </c>
      <c r="I1410" s="299">
        <v>26</v>
      </c>
      <c r="J1410" s="299">
        <v>15</v>
      </c>
      <c r="K1410" s="299">
        <v>5</v>
      </c>
      <c r="L1410" s="299">
        <v>7.0000000000000007E-2</v>
      </c>
      <c r="M1410" s="299">
        <v>1.92</v>
      </c>
      <c r="N1410" s="299">
        <v>1.99</v>
      </c>
      <c r="O1410" s="299"/>
      <c r="P1410" s="299" t="s">
        <v>498</v>
      </c>
      <c r="Q1410" s="299">
        <v>2.4</v>
      </c>
      <c r="R1410" s="299">
        <v>5.3</v>
      </c>
      <c r="S1410" s="300">
        <v>36</v>
      </c>
      <c r="W1410" s="309"/>
      <c r="X1410" s="309"/>
      <c r="AB1410" s="309"/>
      <c r="AC1410" s="309">
        <v>8</v>
      </c>
      <c r="AD1410" s="309">
        <v>1.7999999999999999E-2</v>
      </c>
      <c r="AE1410" s="309">
        <v>5.0000000000000001E-3</v>
      </c>
      <c r="AF1410" s="309">
        <v>1.7000000000000001E-2</v>
      </c>
      <c r="AG1410" s="309">
        <v>0.09</v>
      </c>
      <c r="AH1410" s="309" t="s">
        <v>498</v>
      </c>
      <c r="AI1410" s="309">
        <v>1.9</v>
      </c>
      <c r="AJ1410" s="309">
        <v>0</v>
      </c>
      <c r="AL1410" s="309"/>
    </row>
    <row r="1411" spans="2:38" ht="15" customHeight="1">
      <c r="B1411" s="460"/>
      <c r="C1411" s="458"/>
      <c r="D1411" s="297" t="s">
        <v>517</v>
      </c>
      <c r="E1411" s="298">
        <v>1</v>
      </c>
      <c r="F1411" s="299">
        <v>1</v>
      </c>
      <c r="G1411" s="299">
        <v>7</v>
      </c>
      <c r="H1411" s="299">
        <v>8</v>
      </c>
      <c r="I1411" s="299">
        <v>33</v>
      </c>
      <c r="J1411" s="299">
        <v>25</v>
      </c>
      <c r="K1411" s="299">
        <v>5</v>
      </c>
      <c r="L1411" s="299">
        <v>0.09</v>
      </c>
      <c r="M1411" s="299">
        <v>1.9</v>
      </c>
      <c r="N1411" s="299">
        <v>1.99</v>
      </c>
      <c r="O1411" s="299"/>
      <c r="P1411" s="299" t="s">
        <v>493</v>
      </c>
      <c r="Q1411" s="299">
        <v>1.4</v>
      </c>
      <c r="R1411" s="299">
        <v>7.1</v>
      </c>
      <c r="S1411" s="300">
        <v>30</v>
      </c>
      <c r="W1411" s="309"/>
      <c r="X1411" s="309"/>
      <c r="AB1411" s="309"/>
      <c r="AC1411" s="309">
        <v>8</v>
      </c>
      <c r="AD1411" s="309">
        <v>1.0999999999999999E-2</v>
      </c>
      <c r="AE1411" s="309">
        <v>6.0000000000000001E-3</v>
      </c>
      <c r="AF1411" s="309">
        <v>1.7999999999999999E-2</v>
      </c>
      <c r="AG1411" s="309">
        <v>0.09</v>
      </c>
      <c r="AH1411" s="309" t="s">
        <v>498</v>
      </c>
      <c r="AI1411" s="309">
        <v>1.7</v>
      </c>
      <c r="AJ1411" s="309">
        <v>1E-3</v>
      </c>
      <c r="AL1411" s="309"/>
    </row>
    <row r="1412" spans="2:38" ht="15" customHeight="1">
      <c r="B1412" s="460"/>
      <c r="C1412" s="458"/>
      <c r="D1412" s="297" t="s">
        <v>519</v>
      </c>
      <c r="E1412" s="298">
        <v>2</v>
      </c>
      <c r="F1412" s="299">
        <v>1</v>
      </c>
      <c r="G1412" s="299">
        <v>7</v>
      </c>
      <c r="H1412" s="299">
        <v>8</v>
      </c>
      <c r="I1412" s="299">
        <v>35</v>
      </c>
      <c r="J1412" s="299">
        <v>21</v>
      </c>
      <c r="K1412" s="299">
        <v>6</v>
      </c>
      <c r="L1412" s="299">
        <v>0.09</v>
      </c>
      <c r="M1412" s="299">
        <v>1.88</v>
      </c>
      <c r="N1412" s="299">
        <v>1.97</v>
      </c>
      <c r="O1412" s="299"/>
      <c r="P1412" s="299" t="s">
        <v>265</v>
      </c>
      <c r="Q1412" s="299">
        <v>1.1000000000000001</v>
      </c>
      <c r="R1412" s="299">
        <v>7.9</v>
      </c>
      <c r="S1412" s="300">
        <v>40</v>
      </c>
      <c r="W1412" s="309"/>
      <c r="X1412" s="309"/>
      <c r="AB1412" s="309"/>
      <c r="AC1412" s="309">
        <v>11</v>
      </c>
      <c r="AD1412" s="309">
        <v>1.6E-2</v>
      </c>
      <c r="AE1412" s="309">
        <v>8.9999999999999993E-3</v>
      </c>
      <c r="AF1412" s="309">
        <v>0.02</v>
      </c>
      <c r="AG1412" s="309">
        <v>0.12</v>
      </c>
      <c r="AH1412" s="309" t="s">
        <v>493</v>
      </c>
      <c r="AI1412" s="309">
        <v>1.6</v>
      </c>
      <c r="AJ1412" s="309">
        <v>1E-3</v>
      </c>
      <c r="AL1412" s="309"/>
    </row>
    <row r="1413" spans="2:38" ht="15" customHeight="1">
      <c r="B1413" s="460"/>
      <c r="C1413" s="458"/>
      <c r="D1413" s="297" t="s">
        <v>520</v>
      </c>
      <c r="E1413" s="298">
        <v>2</v>
      </c>
      <c r="F1413" s="299">
        <v>0</v>
      </c>
      <c r="G1413" s="299">
        <v>7</v>
      </c>
      <c r="H1413" s="299">
        <v>7</v>
      </c>
      <c r="I1413" s="299">
        <v>38</v>
      </c>
      <c r="J1413" s="299">
        <v>17</v>
      </c>
      <c r="K1413" s="299">
        <v>11</v>
      </c>
      <c r="L1413" s="299">
        <v>7.0000000000000007E-2</v>
      </c>
      <c r="M1413" s="299">
        <v>1.89</v>
      </c>
      <c r="N1413" s="299">
        <v>1.96</v>
      </c>
      <c r="O1413" s="299"/>
      <c r="P1413" s="299" t="s">
        <v>515</v>
      </c>
      <c r="Q1413" s="299">
        <v>1.2</v>
      </c>
      <c r="R1413" s="299">
        <v>9</v>
      </c>
      <c r="S1413" s="300">
        <v>40</v>
      </c>
      <c r="W1413" s="309"/>
      <c r="X1413" s="309"/>
      <c r="AB1413" s="309"/>
      <c r="AC1413" s="309">
        <v>13</v>
      </c>
      <c r="AD1413" s="309">
        <v>2.3E-2</v>
      </c>
      <c r="AE1413" s="309">
        <v>1.4999999999999999E-2</v>
      </c>
      <c r="AF1413" s="309">
        <v>1.7000000000000001E-2</v>
      </c>
      <c r="AG1413" s="309">
        <v>0.09</v>
      </c>
      <c r="AH1413" s="309" t="s">
        <v>493</v>
      </c>
      <c r="AI1413" s="309">
        <v>2.7</v>
      </c>
      <c r="AJ1413" s="309">
        <v>1E-3</v>
      </c>
      <c r="AL1413" s="309"/>
    </row>
    <row r="1414" spans="2:38" ht="15" customHeight="1">
      <c r="B1414" s="460"/>
      <c r="C1414" s="458"/>
      <c r="D1414" s="297" t="s">
        <v>521</v>
      </c>
      <c r="E1414" s="298">
        <v>2</v>
      </c>
      <c r="F1414" s="299">
        <v>0</v>
      </c>
      <c r="G1414" s="299">
        <v>8</v>
      </c>
      <c r="H1414" s="299">
        <v>8</v>
      </c>
      <c r="I1414" s="299">
        <v>39</v>
      </c>
      <c r="J1414" s="299">
        <v>23</v>
      </c>
      <c r="K1414" s="299">
        <v>10</v>
      </c>
      <c r="L1414" s="299">
        <v>0.08</v>
      </c>
      <c r="M1414" s="299">
        <v>1.88</v>
      </c>
      <c r="N1414" s="299">
        <v>1.96</v>
      </c>
      <c r="O1414" s="299"/>
      <c r="P1414" s="299" t="s">
        <v>533</v>
      </c>
      <c r="Q1414" s="299">
        <v>1.8</v>
      </c>
      <c r="R1414" s="299">
        <v>8.8000000000000007</v>
      </c>
      <c r="S1414" s="300">
        <v>41</v>
      </c>
      <c r="W1414" s="309"/>
      <c r="X1414" s="309"/>
      <c r="AB1414" s="309"/>
      <c r="AC1414" s="309">
        <v>11</v>
      </c>
      <c r="AD1414" s="309">
        <v>1.6E-2</v>
      </c>
      <c r="AE1414" s="309">
        <v>1.9E-2</v>
      </c>
      <c r="AF1414" s="309">
        <v>1.2E-2</v>
      </c>
      <c r="AG1414" s="309">
        <v>0.1</v>
      </c>
      <c r="AH1414" s="309" t="s">
        <v>498</v>
      </c>
      <c r="AI1414" s="309">
        <v>3.2</v>
      </c>
      <c r="AJ1414" s="309">
        <v>1E-3</v>
      </c>
      <c r="AL1414" s="309"/>
    </row>
    <row r="1415" spans="2:38" ht="15" customHeight="1">
      <c r="B1415" s="460"/>
      <c r="C1415" s="458"/>
      <c r="D1415" s="297" t="s">
        <v>522</v>
      </c>
      <c r="E1415" s="298">
        <v>2</v>
      </c>
      <c r="F1415" s="299">
        <v>0</v>
      </c>
      <c r="G1415" s="299">
        <v>9</v>
      </c>
      <c r="H1415" s="299">
        <v>9</v>
      </c>
      <c r="I1415" s="299">
        <v>36</v>
      </c>
      <c r="J1415" s="299">
        <v>13</v>
      </c>
      <c r="K1415" s="299">
        <v>14</v>
      </c>
      <c r="L1415" s="299">
        <v>0.1</v>
      </c>
      <c r="M1415" s="299">
        <v>1.88</v>
      </c>
      <c r="N1415" s="299">
        <v>1.98</v>
      </c>
      <c r="O1415" s="299"/>
      <c r="P1415" s="299" t="s">
        <v>515</v>
      </c>
      <c r="Q1415" s="299">
        <v>2.1</v>
      </c>
      <c r="R1415" s="299">
        <v>7.5</v>
      </c>
      <c r="S1415" s="300">
        <v>43</v>
      </c>
      <c r="W1415" s="309"/>
      <c r="X1415" s="309"/>
      <c r="AB1415" s="309"/>
      <c r="AC1415" s="309">
        <v>5</v>
      </c>
      <c r="AD1415" s="309">
        <v>1.4999999999999999E-2</v>
      </c>
      <c r="AE1415" s="309">
        <v>2.5999999999999999E-2</v>
      </c>
      <c r="AF1415" s="309">
        <v>0.01</v>
      </c>
      <c r="AG1415" s="309">
        <v>7.0000000000000007E-2</v>
      </c>
      <c r="AH1415" s="309" t="s">
        <v>498</v>
      </c>
      <c r="AI1415" s="309">
        <v>2.4</v>
      </c>
      <c r="AJ1415" s="309">
        <v>1E-3</v>
      </c>
      <c r="AL1415" s="309"/>
    </row>
    <row r="1416" spans="2:38" ht="15" customHeight="1">
      <c r="B1416" s="460"/>
      <c r="C1416" s="458"/>
      <c r="D1416" s="297" t="s">
        <v>523</v>
      </c>
      <c r="E1416" s="298">
        <v>2</v>
      </c>
      <c r="F1416" s="299">
        <v>0</v>
      </c>
      <c r="G1416" s="299">
        <v>16</v>
      </c>
      <c r="H1416" s="299">
        <v>16</v>
      </c>
      <c r="I1416" s="299">
        <v>27</v>
      </c>
      <c r="J1416" s="299">
        <v>19</v>
      </c>
      <c r="K1416" s="299">
        <v>17</v>
      </c>
      <c r="L1416" s="299">
        <v>0.12</v>
      </c>
      <c r="M1416" s="299">
        <v>1.89</v>
      </c>
      <c r="N1416" s="299">
        <v>2.0099999999999998</v>
      </c>
      <c r="O1416" s="299"/>
      <c r="P1416" s="299" t="s">
        <v>533</v>
      </c>
      <c r="Q1416" s="299">
        <v>1.9</v>
      </c>
      <c r="R1416" s="299">
        <v>5.7</v>
      </c>
      <c r="S1416" s="300">
        <v>48</v>
      </c>
      <c r="W1416" s="309"/>
      <c r="X1416" s="309"/>
      <c r="AB1416" s="309"/>
      <c r="AC1416" s="309">
        <v>5</v>
      </c>
      <c r="AD1416" s="309">
        <v>2.5000000000000001E-2</v>
      </c>
      <c r="AE1416" s="309">
        <v>3.3000000000000002E-2</v>
      </c>
      <c r="AF1416" s="309">
        <v>8.0000000000000002E-3</v>
      </c>
      <c r="AG1416" s="309">
        <v>0.09</v>
      </c>
      <c r="AH1416" s="309" t="s">
        <v>493</v>
      </c>
      <c r="AI1416" s="309">
        <v>1.4</v>
      </c>
      <c r="AJ1416" s="309">
        <v>1E-3</v>
      </c>
      <c r="AL1416" s="309"/>
    </row>
    <row r="1417" spans="2:38" ht="15" customHeight="1">
      <c r="B1417" s="460"/>
      <c r="C1417" s="458"/>
      <c r="D1417" s="297" t="s">
        <v>524</v>
      </c>
      <c r="E1417" s="298">
        <v>2</v>
      </c>
      <c r="F1417" s="299">
        <v>0</v>
      </c>
      <c r="G1417" s="299">
        <v>24</v>
      </c>
      <c r="H1417" s="299">
        <v>24</v>
      </c>
      <c r="I1417" s="299">
        <v>17</v>
      </c>
      <c r="J1417" s="299">
        <v>28</v>
      </c>
      <c r="K1417" s="299">
        <v>17</v>
      </c>
      <c r="L1417" s="299">
        <v>0.17</v>
      </c>
      <c r="M1417" s="299">
        <v>1.91</v>
      </c>
      <c r="N1417" s="299">
        <v>2.08</v>
      </c>
      <c r="O1417" s="299"/>
      <c r="P1417" s="299" t="s">
        <v>533</v>
      </c>
      <c r="Q1417" s="299">
        <v>1.4</v>
      </c>
      <c r="R1417" s="299">
        <v>4.7</v>
      </c>
      <c r="S1417" s="300">
        <v>48</v>
      </c>
      <c r="W1417" s="309"/>
      <c r="X1417" s="309"/>
      <c r="AB1417" s="309"/>
      <c r="AC1417" s="309">
        <v>6</v>
      </c>
      <c r="AD1417" s="309">
        <v>2.1000000000000001E-2</v>
      </c>
      <c r="AE1417" s="309">
        <v>3.5000000000000003E-2</v>
      </c>
      <c r="AF1417" s="309">
        <v>8.0000000000000002E-3</v>
      </c>
      <c r="AG1417" s="309">
        <v>0.09</v>
      </c>
      <c r="AH1417" s="309" t="s">
        <v>265</v>
      </c>
      <c r="AI1417" s="309">
        <v>1.1000000000000001</v>
      </c>
      <c r="AJ1417" s="309">
        <v>2E-3</v>
      </c>
      <c r="AL1417" s="309"/>
    </row>
    <row r="1418" spans="2:38" ht="15" customHeight="1">
      <c r="B1418" s="460"/>
      <c r="C1418" s="458"/>
      <c r="D1418" s="297" t="s">
        <v>525</v>
      </c>
      <c r="E1418" s="298">
        <v>1</v>
      </c>
      <c r="F1418" s="299">
        <v>0</v>
      </c>
      <c r="G1418" s="299">
        <v>24</v>
      </c>
      <c r="H1418" s="299">
        <v>24</v>
      </c>
      <c r="I1418" s="299">
        <v>13</v>
      </c>
      <c r="J1418" s="299">
        <v>22</v>
      </c>
      <c r="K1418" s="299">
        <v>23</v>
      </c>
      <c r="L1418" s="299">
        <v>0.19</v>
      </c>
      <c r="M1418" s="299">
        <v>1.91</v>
      </c>
      <c r="N1418" s="299">
        <v>2.1</v>
      </c>
      <c r="O1418" s="299"/>
      <c r="P1418" s="299" t="s">
        <v>530</v>
      </c>
      <c r="Q1418" s="299">
        <v>2.7</v>
      </c>
      <c r="R1418" s="299">
        <v>4.5999999999999996</v>
      </c>
      <c r="S1418" s="300">
        <v>55</v>
      </c>
      <c r="W1418" s="309"/>
      <c r="X1418" s="309"/>
      <c r="AB1418" s="309"/>
      <c r="AC1418" s="309">
        <v>11</v>
      </c>
      <c r="AD1418" s="309">
        <v>1.7000000000000001E-2</v>
      </c>
      <c r="AE1418" s="309">
        <v>3.7999999999999999E-2</v>
      </c>
      <c r="AF1418" s="309">
        <v>7.0000000000000001E-3</v>
      </c>
      <c r="AG1418" s="309">
        <v>7.0000000000000007E-2</v>
      </c>
      <c r="AH1418" s="309" t="s">
        <v>515</v>
      </c>
      <c r="AI1418" s="309">
        <v>1.2</v>
      </c>
      <c r="AJ1418" s="309">
        <v>2E-3</v>
      </c>
      <c r="AL1418" s="309"/>
    </row>
    <row r="1419" spans="2:38" ht="15" customHeight="1">
      <c r="B1419" s="460"/>
      <c r="C1419" s="458"/>
      <c r="D1419" s="297" t="s">
        <v>526</v>
      </c>
      <c r="E1419" s="298">
        <v>2</v>
      </c>
      <c r="F1419" s="299">
        <v>0</v>
      </c>
      <c r="G1419" s="299">
        <v>19</v>
      </c>
      <c r="H1419" s="299">
        <v>19</v>
      </c>
      <c r="I1419" s="299">
        <v>19</v>
      </c>
      <c r="J1419" s="299">
        <v>22</v>
      </c>
      <c r="K1419" s="299">
        <v>12</v>
      </c>
      <c r="L1419" s="299">
        <v>0.16</v>
      </c>
      <c r="M1419" s="299">
        <v>1.93</v>
      </c>
      <c r="N1419" s="299">
        <v>2.09</v>
      </c>
      <c r="O1419" s="299"/>
      <c r="P1419" s="299" t="s">
        <v>493</v>
      </c>
      <c r="Q1419" s="299">
        <v>3</v>
      </c>
      <c r="R1419" s="299">
        <v>4.5</v>
      </c>
      <c r="S1419" s="300">
        <v>36</v>
      </c>
      <c r="W1419" s="309"/>
      <c r="X1419" s="309"/>
      <c r="AB1419" s="309"/>
      <c r="AC1419" s="309">
        <v>10</v>
      </c>
      <c r="AD1419" s="309">
        <v>2.3E-2</v>
      </c>
      <c r="AE1419" s="309">
        <v>3.9E-2</v>
      </c>
      <c r="AF1419" s="309">
        <v>8.0000000000000002E-3</v>
      </c>
      <c r="AG1419" s="309">
        <v>0.08</v>
      </c>
      <c r="AH1419" s="309" t="s">
        <v>533</v>
      </c>
      <c r="AI1419" s="309">
        <v>1.8</v>
      </c>
      <c r="AJ1419" s="309">
        <v>2E-3</v>
      </c>
      <c r="AL1419" s="309"/>
    </row>
    <row r="1420" spans="2:38" ht="15" customHeight="1">
      <c r="B1420" s="460"/>
      <c r="C1420" s="458"/>
      <c r="D1420" s="297" t="s">
        <v>527</v>
      </c>
      <c r="E1420" s="298">
        <v>1</v>
      </c>
      <c r="F1420" s="299">
        <v>0</v>
      </c>
      <c r="G1420" s="299">
        <v>8</v>
      </c>
      <c r="H1420" s="299">
        <v>8</v>
      </c>
      <c r="I1420" s="299">
        <v>29</v>
      </c>
      <c r="J1420" s="299">
        <v>7</v>
      </c>
      <c r="K1420" s="299">
        <v>2</v>
      </c>
      <c r="L1420" s="299">
        <v>0.1</v>
      </c>
      <c r="M1420" s="299">
        <v>1.91</v>
      </c>
      <c r="N1420" s="299">
        <v>2.0099999999999998</v>
      </c>
      <c r="O1420" s="299"/>
      <c r="P1420" s="299" t="s">
        <v>513</v>
      </c>
      <c r="Q1420" s="299">
        <v>2.7</v>
      </c>
      <c r="R1420" s="299">
        <v>2.7</v>
      </c>
      <c r="S1420" s="300">
        <v>42</v>
      </c>
      <c r="W1420" s="309"/>
      <c r="X1420" s="309"/>
      <c r="AB1420" s="309"/>
      <c r="AC1420" s="309">
        <v>14</v>
      </c>
      <c r="AD1420" s="309">
        <v>1.2999999999999999E-2</v>
      </c>
      <c r="AE1420" s="309">
        <v>3.5999999999999997E-2</v>
      </c>
      <c r="AF1420" s="309">
        <v>8.9999999999999993E-3</v>
      </c>
      <c r="AG1420" s="309">
        <v>0.1</v>
      </c>
      <c r="AH1420" s="309" t="s">
        <v>515</v>
      </c>
      <c r="AI1420" s="309">
        <v>2.1</v>
      </c>
      <c r="AJ1420" s="309">
        <v>2E-3</v>
      </c>
      <c r="AL1420" s="309"/>
    </row>
    <row r="1421" spans="2:38" ht="15" customHeight="1">
      <c r="B1421" s="460"/>
      <c r="C1421" s="458"/>
      <c r="D1421" s="297" t="s">
        <v>528</v>
      </c>
      <c r="E1421" s="298">
        <v>1</v>
      </c>
      <c r="F1421" s="299">
        <v>0</v>
      </c>
      <c r="G1421" s="299">
        <v>5</v>
      </c>
      <c r="H1421" s="299">
        <v>5</v>
      </c>
      <c r="I1421" s="299">
        <v>33</v>
      </c>
      <c r="J1421" s="299">
        <v>6</v>
      </c>
      <c r="K1421" s="299">
        <v>3</v>
      </c>
      <c r="L1421" s="299">
        <v>0.09</v>
      </c>
      <c r="M1421" s="299">
        <v>1.9</v>
      </c>
      <c r="N1421" s="299">
        <v>1.99</v>
      </c>
      <c r="O1421" s="299"/>
      <c r="P1421" s="299" t="s">
        <v>539</v>
      </c>
      <c r="Q1421" s="299">
        <v>4.5999999999999996</v>
      </c>
      <c r="R1421" s="299">
        <v>2.5</v>
      </c>
      <c r="S1421" s="300">
        <v>44</v>
      </c>
      <c r="W1421" s="309"/>
      <c r="X1421" s="309"/>
      <c r="AB1421" s="309"/>
      <c r="AC1421" s="309">
        <v>17</v>
      </c>
      <c r="AD1421" s="309">
        <v>1.9E-2</v>
      </c>
      <c r="AE1421" s="309">
        <v>2.7E-2</v>
      </c>
      <c r="AF1421" s="309">
        <v>1.6E-2</v>
      </c>
      <c r="AG1421" s="309">
        <v>0.12</v>
      </c>
      <c r="AH1421" s="309" t="s">
        <v>533</v>
      </c>
      <c r="AI1421" s="309">
        <v>1.9</v>
      </c>
      <c r="AJ1421" s="309">
        <v>2E-3</v>
      </c>
      <c r="AL1421" s="309"/>
    </row>
    <row r="1422" spans="2:38" ht="15" customHeight="1">
      <c r="B1422" s="460"/>
      <c r="C1422" s="459"/>
      <c r="D1422" s="297" t="s">
        <v>529</v>
      </c>
      <c r="E1422" s="298">
        <v>1</v>
      </c>
      <c r="F1422" s="299">
        <v>0</v>
      </c>
      <c r="G1422" s="299">
        <v>2</v>
      </c>
      <c r="H1422" s="299">
        <v>2</v>
      </c>
      <c r="I1422" s="299">
        <v>37</v>
      </c>
      <c r="J1422" s="299">
        <v>4</v>
      </c>
      <c r="K1422" s="299">
        <v>3</v>
      </c>
      <c r="L1422" s="299">
        <v>7.0000000000000007E-2</v>
      </c>
      <c r="M1422" s="299">
        <v>1.89</v>
      </c>
      <c r="N1422" s="299">
        <v>1.96</v>
      </c>
      <c r="O1422" s="299"/>
      <c r="P1422" s="299" t="s">
        <v>513</v>
      </c>
      <c r="Q1422" s="299">
        <v>2</v>
      </c>
      <c r="R1422" s="299">
        <v>1.1000000000000001</v>
      </c>
      <c r="S1422" s="300">
        <v>41</v>
      </c>
      <c r="W1422" s="309"/>
      <c r="X1422" s="309"/>
      <c r="AB1422" s="309"/>
      <c r="AC1422" s="309">
        <v>17</v>
      </c>
      <c r="AD1422" s="309">
        <v>2.8000000000000001E-2</v>
      </c>
      <c r="AE1422" s="309">
        <v>1.7000000000000001E-2</v>
      </c>
      <c r="AF1422" s="309">
        <v>2.4E-2</v>
      </c>
      <c r="AG1422" s="309">
        <v>0.17</v>
      </c>
      <c r="AH1422" s="309" t="s">
        <v>533</v>
      </c>
      <c r="AI1422" s="309">
        <v>1.4</v>
      </c>
      <c r="AJ1422" s="309">
        <v>2E-3</v>
      </c>
      <c r="AL1422" s="309"/>
    </row>
    <row r="1423" spans="2:38" ht="15" customHeight="1">
      <c r="B1423" s="460"/>
      <c r="C1423" s="457">
        <v>42768</v>
      </c>
      <c r="D1423" s="297" t="s">
        <v>492</v>
      </c>
      <c r="E1423" s="298">
        <v>1</v>
      </c>
      <c r="F1423" s="299">
        <v>0</v>
      </c>
      <c r="G1423" s="299">
        <v>3</v>
      </c>
      <c r="H1423" s="299">
        <v>3</v>
      </c>
      <c r="I1423" s="299">
        <v>36</v>
      </c>
      <c r="J1423" s="299">
        <v>9</v>
      </c>
      <c r="K1423" s="299">
        <v>6</v>
      </c>
      <c r="L1423" s="299">
        <v>0.06</v>
      </c>
      <c r="M1423" s="299">
        <v>1.9</v>
      </c>
      <c r="N1423" s="299">
        <v>1.96</v>
      </c>
      <c r="O1423" s="299"/>
      <c r="P1423" s="299" t="s">
        <v>539</v>
      </c>
      <c r="Q1423" s="299">
        <v>2.8</v>
      </c>
      <c r="R1423" s="299">
        <v>1</v>
      </c>
      <c r="S1423" s="300">
        <v>41</v>
      </c>
      <c r="W1423" s="309"/>
      <c r="X1423" s="309"/>
      <c r="AB1423" s="309"/>
      <c r="AC1423" s="309">
        <v>23</v>
      </c>
      <c r="AD1423" s="309">
        <v>2.1999999999999999E-2</v>
      </c>
      <c r="AE1423" s="309">
        <v>1.2999999999999999E-2</v>
      </c>
      <c r="AF1423" s="309">
        <v>2.4E-2</v>
      </c>
      <c r="AG1423" s="309">
        <v>0.19</v>
      </c>
      <c r="AH1423" s="309" t="s">
        <v>530</v>
      </c>
      <c r="AI1423" s="309">
        <v>2.7</v>
      </c>
      <c r="AJ1423" s="309">
        <v>1E-3</v>
      </c>
      <c r="AL1423" s="309"/>
    </row>
    <row r="1424" spans="2:38" ht="15" customHeight="1">
      <c r="B1424" s="460"/>
      <c r="C1424" s="458"/>
      <c r="D1424" s="297" t="s">
        <v>495</v>
      </c>
      <c r="E1424" s="298">
        <v>1</v>
      </c>
      <c r="F1424" s="299">
        <v>0</v>
      </c>
      <c r="G1424" s="299">
        <v>4</v>
      </c>
      <c r="H1424" s="299">
        <v>4</v>
      </c>
      <c r="I1424" s="299">
        <v>35</v>
      </c>
      <c r="J1424" s="299">
        <v>8</v>
      </c>
      <c r="K1424" s="299">
        <v>4</v>
      </c>
      <c r="L1424" s="299">
        <v>7.0000000000000007E-2</v>
      </c>
      <c r="M1424" s="299">
        <v>1.89</v>
      </c>
      <c r="N1424" s="299">
        <v>1.96</v>
      </c>
      <c r="O1424" s="299"/>
      <c r="P1424" s="299" t="s">
        <v>513</v>
      </c>
      <c r="Q1424" s="299">
        <v>0.7</v>
      </c>
      <c r="R1424" s="299">
        <v>-1.9</v>
      </c>
      <c r="S1424" s="300">
        <v>48</v>
      </c>
      <c r="W1424" s="309"/>
      <c r="X1424" s="309"/>
      <c r="AB1424" s="309"/>
      <c r="AC1424" s="309">
        <v>12</v>
      </c>
      <c r="AD1424" s="309">
        <v>2.1999999999999999E-2</v>
      </c>
      <c r="AE1424" s="309">
        <v>1.9E-2</v>
      </c>
      <c r="AF1424" s="309">
        <v>1.9E-2</v>
      </c>
      <c r="AG1424" s="309">
        <v>0.16</v>
      </c>
      <c r="AH1424" s="309" t="s">
        <v>493</v>
      </c>
      <c r="AI1424" s="309">
        <v>3</v>
      </c>
      <c r="AJ1424" s="309">
        <v>2E-3</v>
      </c>
      <c r="AL1424" s="309"/>
    </row>
    <row r="1425" spans="2:38" ht="15" customHeight="1">
      <c r="B1425" s="460"/>
      <c r="C1425" s="458"/>
      <c r="D1425" s="297" t="s">
        <v>497</v>
      </c>
      <c r="E1425" s="298">
        <v>1</v>
      </c>
      <c r="F1425" s="299">
        <v>0</v>
      </c>
      <c r="G1425" s="299">
        <v>5</v>
      </c>
      <c r="H1425" s="299">
        <v>5</v>
      </c>
      <c r="I1425" s="299">
        <v>33</v>
      </c>
      <c r="J1425" s="299">
        <v>4</v>
      </c>
      <c r="K1425" s="299">
        <v>1</v>
      </c>
      <c r="L1425" s="299">
        <v>0.06</v>
      </c>
      <c r="M1425" s="299">
        <v>1.89</v>
      </c>
      <c r="N1425" s="299">
        <v>1.95</v>
      </c>
      <c r="O1425" s="299"/>
      <c r="P1425" s="299" t="s">
        <v>547</v>
      </c>
      <c r="Q1425" s="299">
        <v>4.3</v>
      </c>
      <c r="R1425" s="299">
        <v>1.1000000000000001</v>
      </c>
      <c r="S1425" s="300">
        <v>32</v>
      </c>
      <c r="W1425" s="309"/>
      <c r="X1425" s="309"/>
      <c r="AB1425" s="309"/>
      <c r="AC1425" s="309">
        <v>2</v>
      </c>
      <c r="AD1425" s="309">
        <v>7.0000000000000001E-3</v>
      </c>
      <c r="AE1425" s="309">
        <v>2.9000000000000001E-2</v>
      </c>
      <c r="AF1425" s="309">
        <v>8.0000000000000002E-3</v>
      </c>
      <c r="AG1425" s="309">
        <v>0.1</v>
      </c>
      <c r="AH1425" s="309" t="s">
        <v>513</v>
      </c>
      <c r="AI1425" s="309">
        <v>2.7</v>
      </c>
      <c r="AJ1425" s="309">
        <v>1E-3</v>
      </c>
      <c r="AL1425" s="309"/>
    </row>
    <row r="1426" spans="2:38" ht="15" customHeight="1">
      <c r="B1426" s="460"/>
      <c r="C1426" s="458"/>
      <c r="D1426" s="297" t="s">
        <v>500</v>
      </c>
      <c r="E1426" s="298">
        <v>0</v>
      </c>
      <c r="F1426" s="299">
        <v>0</v>
      </c>
      <c r="G1426" s="299">
        <v>2</v>
      </c>
      <c r="H1426" s="299">
        <v>2</v>
      </c>
      <c r="I1426" s="299">
        <v>36</v>
      </c>
      <c r="J1426" s="299">
        <v>8</v>
      </c>
      <c r="K1426" s="299">
        <v>-2</v>
      </c>
      <c r="L1426" s="299">
        <v>0.05</v>
      </c>
      <c r="M1426" s="299">
        <v>1.89</v>
      </c>
      <c r="N1426" s="299">
        <v>1.94</v>
      </c>
      <c r="O1426" s="299"/>
      <c r="P1426" s="299" t="s">
        <v>547</v>
      </c>
      <c r="Q1426" s="299">
        <v>2.1</v>
      </c>
      <c r="R1426" s="299">
        <v>0.3</v>
      </c>
      <c r="S1426" s="300">
        <v>50</v>
      </c>
      <c r="W1426" s="309"/>
      <c r="X1426" s="309"/>
      <c r="AB1426" s="309"/>
      <c r="AC1426" s="309">
        <v>3</v>
      </c>
      <c r="AD1426" s="309">
        <v>6.0000000000000001E-3</v>
      </c>
      <c r="AE1426" s="309">
        <v>3.3000000000000002E-2</v>
      </c>
      <c r="AF1426" s="309">
        <v>5.0000000000000001E-3</v>
      </c>
      <c r="AG1426" s="309">
        <v>0.09</v>
      </c>
      <c r="AH1426" s="309" t="s">
        <v>539</v>
      </c>
      <c r="AI1426" s="309">
        <v>4.5999999999999996</v>
      </c>
      <c r="AJ1426" s="309">
        <v>1E-3</v>
      </c>
      <c r="AL1426" s="309"/>
    </row>
    <row r="1427" spans="2:38" ht="15" customHeight="1">
      <c r="B1427" s="460"/>
      <c r="C1427" s="458"/>
      <c r="D1427" s="297" t="s">
        <v>503</v>
      </c>
      <c r="E1427" s="298">
        <v>1</v>
      </c>
      <c r="F1427" s="299">
        <v>0</v>
      </c>
      <c r="G1427" s="299">
        <v>4</v>
      </c>
      <c r="H1427" s="299">
        <v>4</v>
      </c>
      <c r="I1427" s="299">
        <v>33</v>
      </c>
      <c r="J1427" s="299">
        <v>7</v>
      </c>
      <c r="K1427" s="299">
        <v>8</v>
      </c>
      <c r="L1427" s="299">
        <v>0.04</v>
      </c>
      <c r="M1427" s="299">
        <v>1.9</v>
      </c>
      <c r="N1427" s="299">
        <v>1.94</v>
      </c>
      <c r="O1427" s="299"/>
      <c r="P1427" s="299" t="s">
        <v>539</v>
      </c>
      <c r="Q1427" s="299">
        <v>1.4</v>
      </c>
      <c r="R1427" s="299">
        <v>-1.8</v>
      </c>
      <c r="S1427" s="300">
        <v>53</v>
      </c>
      <c r="W1427" s="309"/>
      <c r="X1427" s="309"/>
      <c r="AB1427" s="309"/>
      <c r="AC1427" s="309">
        <v>3</v>
      </c>
      <c r="AD1427" s="309">
        <v>4.0000000000000001E-3</v>
      </c>
      <c r="AE1427" s="309">
        <v>3.6999999999999998E-2</v>
      </c>
      <c r="AF1427" s="309">
        <v>2E-3</v>
      </c>
      <c r="AG1427" s="309">
        <v>7.0000000000000007E-2</v>
      </c>
      <c r="AH1427" s="309" t="s">
        <v>513</v>
      </c>
      <c r="AI1427" s="309">
        <v>2</v>
      </c>
      <c r="AJ1427" s="309">
        <v>1E-3</v>
      </c>
      <c r="AL1427" s="309"/>
    </row>
    <row r="1428" spans="2:38" ht="15" customHeight="1">
      <c r="B1428" s="460"/>
      <c r="C1428" s="458"/>
      <c r="D1428" s="297" t="s">
        <v>505</v>
      </c>
      <c r="E1428" s="298">
        <v>1</v>
      </c>
      <c r="F1428" s="299">
        <v>0</v>
      </c>
      <c r="G1428" s="299">
        <v>4</v>
      </c>
      <c r="H1428" s="299">
        <v>4</v>
      </c>
      <c r="I1428" s="299">
        <v>34</v>
      </c>
      <c r="J1428" s="299">
        <v>6</v>
      </c>
      <c r="K1428" s="299">
        <v>1</v>
      </c>
      <c r="L1428" s="299">
        <v>0.08</v>
      </c>
      <c r="M1428" s="299">
        <v>1.9</v>
      </c>
      <c r="N1428" s="299">
        <v>1.98</v>
      </c>
      <c r="O1428" s="299"/>
      <c r="P1428" s="299" t="s">
        <v>493</v>
      </c>
      <c r="Q1428" s="299">
        <v>2.2000000000000002</v>
      </c>
      <c r="R1428" s="299">
        <v>-3.1</v>
      </c>
      <c r="S1428" s="300">
        <v>57</v>
      </c>
      <c r="W1428" s="309"/>
      <c r="X1428" s="309"/>
      <c r="AB1428" s="309"/>
      <c r="AC1428" s="309">
        <v>6</v>
      </c>
      <c r="AD1428" s="309">
        <v>8.9999999999999993E-3</v>
      </c>
      <c r="AE1428" s="309">
        <v>3.5999999999999997E-2</v>
      </c>
      <c r="AF1428" s="309">
        <v>3.0000000000000001E-3</v>
      </c>
      <c r="AG1428" s="309">
        <v>0.06</v>
      </c>
      <c r="AH1428" s="309" t="s">
        <v>539</v>
      </c>
      <c r="AI1428" s="309">
        <v>2.8</v>
      </c>
      <c r="AJ1428" s="309">
        <v>1E-3</v>
      </c>
      <c r="AL1428" s="309"/>
    </row>
    <row r="1429" spans="2:38" ht="15" customHeight="1">
      <c r="B1429" s="460"/>
      <c r="C1429" s="458"/>
      <c r="D1429" s="297" t="s">
        <v>508</v>
      </c>
      <c r="E1429" s="298">
        <v>1</v>
      </c>
      <c r="F1429" s="299">
        <v>0</v>
      </c>
      <c r="G1429" s="299">
        <v>10</v>
      </c>
      <c r="H1429" s="299">
        <v>10</v>
      </c>
      <c r="I1429" s="299">
        <v>25</v>
      </c>
      <c r="J1429" s="299">
        <v>10</v>
      </c>
      <c r="K1429" s="299">
        <v>5</v>
      </c>
      <c r="L1429" s="299">
        <v>0.08</v>
      </c>
      <c r="M1429" s="299">
        <v>1.9</v>
      </c>
      <c r="N1429" s="299">
        <v>1.98</v>
      </c>
      <c r="O1429" s="299"/>
      <c r="P1429" s="299" t="s">
        <v>535</v>
      </c>
      <c r="Q1429" s="299">
        <v>0.7</v>
      </c>
      <c r="R1429" s="299">
        <v>-3.7</v>
      </c>
      <c r="S1429" s="300">
        <v>61</v>
      </c>
      <c r="W1429" s="309"/>
      <c r="X1429" s="309"/>
      <c r="AB1429" s="309"/>
      <c r="AC1429" s="309">
        <v>4</v>
      </c>
      <c r="AD1429" s="309">
        <v>8.0000000000000002E-3</v>
      </c>
      <c r="AE1429" s="309">
        <v>3.5000000000000003E-2</v>
      </c>
      <c r="AF1429" s="309">
        <v>4.0000000000000001E-3</v>
      </c>
      <c r="AG1429" s="309">
        <v>7.0000000000000007E-2</v>
      </c>
      <c r="AH1429" s="309" t="s">
        <v>513</v>
      </c>
      <c r="AI1429" s="309">
        <v>0.7</v>
      </c>
      <c r="AJ1429" s="309">
        <v>1E-3</v>
      </c>
      <c r="AL1429" s="309"/>
    </row>
    <row r="1430" spans="2:38" ht="15" customHeight="1">
      <c r="B1430" s="460"/>
      <c r="C1430" s="458"/>
      <c r="D1430" s="297" t="s">
        <v>510</v>
      </c>
      <c r="E1430" s="298">
        <v>1</v>
      </c>
      <c r="F1430" s="299">
        <v>3</v>
      </c>
      <c r="G1430" s="299">
        <v>20</v>
      </c>
      <c r="H1430" s="299">
        <v>23</v>
      </c>
      <c r="I1430" s="299">
        <v>18</v>
      </c>
      <c r="J1430" s="299">
        <v>6</v>
      </c>
      <c r="K1430" s="299">
        <v>5</v>
      </c>
      <c r="L1430" s="299">
        <v>0.12</v>
      </c>
      <c r="M1430" s="299">
        <v>1.9</v>
      </c>
      <c r="N1430" s="299">
        <v>2.02</v>
      </c>
      <c r="O1430" s="299"/>
      <c r="P1430" s="299" t="s">
        <v>536</v>
      </c>
      <c r="Q1430" s="299">
        <v>0.2</v>
      </c>
      <c r="R1430" s="299">
        <v>0</v>
      </c>
      <c r="S1430" s="300">
        <v>55</v>
      </c>
      <c r="W1430" s="309"/>
      <c r="X1430" s="309"/>
      <c r="AB1430" s="309"/>
      <c r="AC1430" s="309">
        <v>1</v>
      </c>
      <c r="AD1430" s="309">
        <v>4.0000000000000001E-3</v>
      </c>
      <c r="AE1430" s="309">
        <v>3.3000000000000002E-2</v>
      </c>
      <c r="AF1430" s="309">
        <v>5.0000000000000001E-3</v>
      </c>
      <c r="AG1430" s="309">
        <v>0.06</v>
      </c>
      <c r="AH1430" s="309" t="s">
        <v>547</v>
      </c>
      <c r="AI1430" s="309">
        <v>4.3</v>
      </c>
      <c r="AJ1430" s="309">
        <v>1E-3</v>
      </c>
      <c r="AL1430" s="309"/>
    </row>
    <row r="1431" spans="2:38" ht="15" customHeight="1">
      <c r="B1431" s="460"/>
      <c r="C1431" s="458"/>
      <c r="D1431" s="297" t="s">
        <v>511</v>
      </c>
      <c r="E1431" s="298">
        <v>1</v>
      </c>
      <c r="F1431" s="299">
        <v>1</v>
      </c>
      <c r="G1431" s="299">
        <v>13</v>
      </c>
      <c r="H1431" s="299">
        <v>14</v>
      </c>
      <c r="I1431" s="299">
        <v>25</v>
      </c>
      <c r="J1431" s="299">
        <v>10</v>
      </c>
      <c r="K1431" s="299">
        <v>1</v>
      </c>
      <c r="L1431" s="299">
        <v>0.08</v>
      </c>
      <c r="M1431" s="299">
        <v>1.9</v>
      </c>
      <c r="N1431" s="299">
        <v>1.98</v>
      </c>
      <c r="O1431" s="299"/>
      <c r="P1431" s="299" t="s">
        <v>530</v>
      </c>
      <c r="Q1431" s="299">
        <v>0.8</v>
      </c>
      <c r="R1431" s="299">
        <v>2.2000000000000002</v>
      </c>
      <c r="S1431" s="300">
        <v>38</v>
      </c>
      <c r="W1431" s="309"/>
      <c r="X1431" s="309"/>
      <c r="AB1431" s="309"/>
      <c r="AC1431" s="309">
        <v>-2</v>
      </c>
      <c r="AD1431" s="309">
        <v>8.0000000000000002E-3</v>
      </c>
      <c r="AE1431" s="309">
        <v>3.5999999999999997E-2</v>
      </c>
      <c r="AF1431" s="309">
        <v>2E-3</v>
      </c>
      <c r="AG1431" s="309">
        <v>0.05</v>
      </c>
      <c r="AH1431" s="309" t="s">
        <v>547</v>
      </c>
      <c r="AI1431" s="309">
        <v>2.1</v>
      </c>
      <c r="AJ1431" s="309">
        <v>0</v>
      </c>
      <c r="AL1431" s="309"/>
    </row>
    <row r="1432" spans="2:38" ht="15" customHeight="1" thickBot="1">
      <c r="B1432" s="460"/>
      <c r="C1432" s="458"/>
      <c r="D1432" s="310" t="s">
        <v>512</v>
      </c>
      <c r="E1432" s="311">
        <v>1</v>
      </c>
      <c r="F1432" s="304">
        <v>1</v>
      </c>
      <c r="G1432" s="304">
        <v>9</v>
      </c>
      <c r="H1432" s="304">
        <v>10</v>
      </c>
      <c r="I1432" s="304">
        <v>29</v>
      </c>
      <c r="J1432" s="304">
        <v>7</v>
      </c>
      <c r="K1432" s="304">
        <v>3</v>
      </c>
      <c r="L1432" s="304">
        <v>0.1</v>
      </c>
      <c r="M1432" s="304">
        <v>1.9</v>
      </c>
      <c r="N1432" s="304">
        <v>2</v>
      </c>
      <c r="O1432" s="304"/>
      <c r="P1432" s="304" t="s">
        <v>498</v>
      </c>
      <c r="Q1432" s="304">
        <v>2</v>
      </c>
      <c r="R1432" s="304">
        <v>3.2</v>
      </c>
      <c r="S1432" s="305">
        <v>29</v>
      </c>
      <c r="W1432" s="309"/>
      <c r="X1432" s="309"/>
      <c r="AB1432" s="309"/>
      <c r="AC1432" s="309">
        <v>8</v>
      </c>
      <c r="AD1432" s="309">
        <v>7.0000000000000001E-3</v>
      </c>
      <c r="AE1432" s="309">
        <v>3.3000000000000002E-2</v>
      </c>
      <c r="AF1432" s="309">
        <v>4.0000000000000001E-3</v>
      </c>
      <c r="AG1432" s="309">
        <v>0.04</v>
      </c>
      <c r="AH1432" s="309" t="s">
        <v>539</v>
      </c>
      <c r="AI1432" s="309">
        <v>1.4</v>
      </c>
      <c r="AJ1432" s="309">
        <v>1E-3</v>
      </c>
      <c r="AL1432" s="309"/>
    </row>
    <row r="1433" spans="2:38" ht="15" customHeight="1">
      <c r="B1433" s="455"/>
      <c r="C1433" s="458"/>
      <c r="D1433" s="293" t="s">
        <v>514</v>
      </c>
      <c r="E1433" s="294">
        <v>1</v>
      </c>
      <c r="F1433" s="295">
        <v>2</v>
      </c>
      <c r="G1433" s="295">
        <v>8</v>
      </c>
      <c r="H1433" s="295">
        <v>10</v>
      </c>
      <c r="I1433" s="295">
        <v>31</v>
      </c>
      <c r="J1433" s="295">
        <v>8</v>
      </c>
      <c r="K1433" s="295">
        <v>0</v>
      </c>
      <c r="L1433" s="295">
        <v>0.06</v>
      </c>
      <c r="M1433" s="295">
        <v>1.89</v>
      </c>
      <c r="N1433" s="295">
        <v>1.95</v>
      </c>
      <c r="O1433" s="295"/>
      <c r="P1433" s="295" t="s">
        <v>493</v>
      </c>
      <c r="Q1433" s="295">
        <v>1.4</v>
      </c>
      <c r="R1433" s="295">
        <v>4.5999999999999996</v>
      </c>
      <c r="S1433" s="296">
        <v>22</v>
      </c>
      <c r="W1433" s="309"/>
      <c r="X1433" s="309"/>
      <c r="AB1433" s="309"/>
      <c r="AC1433" s="309">
        <v>1</v>
      </c>
      <c r="AD1433" s="309">
        <v>6.0000000000000001E-3</v>
      </c>
      <c r="AE1433" s="309">
        <v>3.4000000000000002E-2</v>
      </c>
      <c r="AF1433" s="309">
        <v>4.0000000000000001E-3</v>
      </c>
      <c r="AG1433" s="309">
        <v>0.08</v>
      </c>
      <c r="AH1433" s="309" t="s">
        <v>493</v>
      </c>
      <c r="AI1433" s="309">
        <v>2.2000000000000002</v>
      </c>
      <c r="AJ1433" s="309">
        <v>1E-3</v>
      </c>
      <c r="AL1433" s="309"/>
    </row>
    <row r="1434" spans="2:38" ht="15" customHeight="1">
      <c r="B1434" s="455"/>
      <c r="C1434" s="458"/>
      <c r="D1434" s="297" t="s">
        <v>516</v>
      </c>
      <c r="E1434" s="298">
        <v>1</v>
      </c>
      <c r="F1434" s="299">
        <v>0</v>
      </c>
      <c r="G1434" s="299">
        <v>5</v>
      </c>
      <c r="H1434" s="299">
        <v>5</v>
      </c>
      <c r="I1434" s="299">
        <v>33</v>
      </c>
      <c r="J1434" s="299">
        <v>10</v>
      </c>
      <c r="K1434" s="299">
        <v>6</v>
      </c>
      <c r="L1434" s="299">
        <v>0.08</v>
      </c>
      <c r="M1434" s="299">
        <v>1.89</v>
      </c>
      <c r="N1434" s="299">
        <v>1.97</v>
      </c>
      <c r="O1434" s="299"/>
      <c r="P1434" s="299" t="s">
        <v>493</v>
      </c>
      <c r="Q1434" s="299">
        <v>2.5</v>
      </c>
      <c r="R1434" s="299">
        <v>5.6</v>
      </c>
      <c r="S1434" s="300">
        <v>22</v>
      </c>
      <c r="W1434" s="309"/>
      <c r="X1434" s="309"/>
      <c r="AB1434" s="309"/>
      <c r="AC1434" s="309">
        <v>5</v>
      </c>
      <c r="AD1434" s="309">
        <v>0.01</v>
      </c>
      <c r="AE1434" s="309">
        <v>2.5000000000000001E-2</v>
      </c>
      <c r="AF1434" s="309">
        <v>0.01</v>
      </c>
      <c r="AG1434" s="309">
        <v>0.08</v>
      </c>
      <c r="AH1434" s="309" t="s">
        <v>535</v>
      </c>
      <c r="AI1434" s="309">
        <v>0.7</v>
      </c>
      <c r="AJ1434" s="309">
        <v>1E-3</v>
      </c>
      <c r="AL1434" s="309"/>
    </row>
    <row r="1435" spans="2:38" ht="15" customHeight="1">
      <c r="B1435" s="455"/>
      <c r="C1435" s="458"/>
      <c r="D1435" s="297" t="s">
        <v>517</v>
      </c>
      <c r="E1435" s="298">
        <v>0</v>
      </c>
      <c r="F1435" s="299">
        <v>0</v>
      </c>
      <c r="G1435" s="299">
        <v>4</v>
      </c>
      <c r="H1435" s="299">
        <v>4</v>
      </c>
      <c r="I1435" s="299">
        <v>34</v>
      </c>
      <c r="J1435" s="299">
        <v>6</v>
      </c>
      <c r="K1435" s="299">
        <v>2</v>
      </c>
      <c r="L1435" s="299">
        <v>7.0000000000000007E-2</v>
      </c>
      <c r="M1435" s="299">
        <v>1.88</v>
      </c>
      <c r="N1435" s="299">
        <v>1.95</v>
      </c>
      <c r="O1435" s="299"/>
      <c r="P1435" s="299" t="s">
        <v>539</v>
      </c>
      <c r="Q1435" s="299">
        <v>4.3</v>
      </c>
      <c r="R1435" s="299">
        <v>8</v>
      </c>
      <c r="S1435" s="300">
        <v>17</v>
      </c>
      <c r="W1435" s="309"/>
      <c r="X1435" s="309"/>
      <c r="AB1435" s="309"/>
      <c r="AC1435" s="309">
        <v>5</v>
      </c>
      <c r="AD1435" s="309">
        <v>6.0000000000000001E-3</v>
      </c>
      <c r="AE1435" s="309">
        <v>1.7999999999999999E-2</v>
      </c>
      <c r="AF1435" s="309">
        <v>2.3E-2</v>
      </c>
      <c r="AG1435" s="309">
        <v>0.12</v>
      </c>
      <c r="AH1435" s="309" t="s">
        <v>536</v>
      </c>
      <c r="AI1435" s="309">
        <v>0.2</v>
      </c>
      <c r="AJ1435" s="309">
        <v>1E-3</v>
      </c>
      <c r="AL1435" s="309"/>
    </row>
    <row r="1436" spans="2:38" ht="15" customHeight="1">
      <c r="B1436" s="455"/>
      <c r="C1436" s="458"/>
      <c r="D1436" s="297" t="s">
        <v>519</v>
      </c>
      <c r="E1436" s="298">
        <v>1</v>
      </c>
      <c r="F1436" s="299">
        <v>0</v>
      </c>
      <c r="G1436" s="299">
        <v>3</v>
      </c>
      <c r="H1436" s="299">
        <v>3</v>
      </c>
      <c r="I1436" s="299">
        <v>36</v>
      </c>
      <c r="J1436" s="299">
        <v>11</v>
      </c>
      <c r="K1436" s="299">
        <v>2</v>
      </c>
      <c r="L1436" s="299">
        <v>0.06</v>
      </c>
      <c r="M1436" s="299">
        <v>1.88</v>
      </c>
      <c r="N1436" s="299">
        <v>1.94</v>
      </c>
      <c r="O1436" s="299"/>
      <c r="P1436" s="299" t="s">
        <v>265</v>
      </c>
      <c r="Q1436" s="299">
        <v>4.7</v>
      </c>
      <c r="R1436" s="299">
        <v>7.9</v>
      </c>
      <c r="S1436" s="300">
        <v>16</v>
      </c>
      <c r="W1436" s="309"/>
      <c r="X1436" s="309"/>
      <c r="AB1436" s="309"/>
      <c r="AC1436" s="309">
        <v>1</v>
      </c>
      <c r="AD1436" s="309">
        <v>0.01</v>
      </c>
      <c r="AE1436" s="309">
        <v>2.5000000000000001E-2</v>
      </c>
      <c r="AF1436" s="309">
        <v>1.4E-2</v>
      </c>
      <c r="AG1436" s="309">
        <v>0.08</v>
      </c>
      <c r="AH1436" s="309" t="s">
        <v>530</v>
      </c>
      <c r="AI1436" s="309">
        <v>0.8</v>
      </c>
      <c r="AJ1436" s="309">
        <v>1E-3</v>
      </c>
      <c r="AL1436" s="309"/>
    </row>
    <row r="1437" spans="2:38" ht="15" customHeight="1">
      <c r="B1437" s="455"/>
      <c r="C1437" s="458"/>
      <c r="D1437" s="297" t="s">
        <v>520</v>
      </c>
      <c r="E1437" s="298">
        <v>0</v>
      </c>
      <c r="F1437" s="299">
        <v>0</v>
      </c>
      <c r="G1437" s="299">
        <v>3</v>
      </c>
      <c r="H1437" s="299">
        <v>3</v>
      </c>
      <c r="I1437" s="299">
        <v>39</v>
      </c>
      <c r="J1437" s="299">
        <v>17</v>
      </c>
      <c r="K1437" s="299">
        <v>4</v>
      </c>
      <c r="L1437" s="299">
        <v>0.06</v>
      </c>
      <c r="M1437" s="299">
        <v>1.89</v>
      </c>
      <c r="N1437" s="299">
        <v>1.95</v>
      </c>
      <c r="O1437" s="299"/>
      <c r="P1437" s="299" t="s">
        <v>265</v>
      </c>
      <c r="Q1437" s="299">
        <v>5.7</v>
      </c>
      <c r="R1437" s="299">
        <v>6.9</v>
      </c>
      <c r="S1437" s="300">
        <v>19</v>
      </c>
      <c r="W1437" s="309"/>
      <c r="X1437" s="309"/>
      <c r="AB1437" s="309"/>
      <c r="AC1437" s="309">
        <v>3</v>
      </c>
      <c r="AD1437" s="309">
        <v>7.0000000000000001E-3</v>
      </c>
      <c r="AE1437" s="309">
        <v>2.9000000000000001E-2</v>
      </c>
      <c r="AF1437" s="309">
        <v>0.01</v>
      </c>
      <c r="AG1437" s="309">
        <v>0.1</v>
      </c>
      <c r="AH1437" s="309" t="s">
        <v>498</v>
      </c>
      <c r="AI1437" s="309">
        <v>2</v>
      </c>
      <c r="AJ1437" s="309">
        <v>1E-3</v>
      </c>
      <c r="AL1437" s="309"/>
    </row>
    <row r="1438" spans="2:38" ht="15" customHeight="1">
      <c r="B1438" s="455"/>
      <c r="C1438" s="458"/>
      <c r="D1438" s="297" t="s">
        <v>521</v>
      </c>
      <c r="E1438" s="298">
        <v>0</v>
      </c>
      <c r="F1438" s="299">
        <v>0</v>
      </c>
      <c r="G1438" s="299">
        <v>2</v>
      </c>
      <c r="H1438" s="299">
        <v>2</v>
      </c>
      <c r="I1438" s="299">
        <v>38</v>
      </c>
      <c r="J1438" s="299">
        <v>16</v>
      </c>
      <c r="K1438" s="299">
        <v>6</v>
      </c>
      <c r="L1438" s="299">
        <v>0.04</v>
      </c>
      <c r="M1438" s="299">
        <v>1.89</v>
      </c>
      <c r="N1438" s="299">
        <v>1.93</v>
      </c>
      <c r="O1438" s="299"/>
      <c r="P1438" s="299" t="s">
        <v>265</v>
      </c>
      <c r="Q1438" s="299">
        <v>3.6</v>
      </c>
      <c r="R1438" s="299">
        <v>5.7</v>
      </c>
      <c r="S1438" s="300">
        <v>26</v>
      </c>
      <c r="W1438" s="309"/>
      <c r="X1438" s="309"/>
      <c r="AB1438" s="309"/>
      <c r="AC1438" s="309">
        <v>0</v>
      </c>
      <c r="AD1438" s="309">
        <v>8.0000000000000002E-3</v>
      </c>
      <c r="AE1438" s="309">
        <v>3.1E-2</v>
      </c>
      <c r="AF1438" s="309">
        <v>0.01</v>
      </c>
      <c r="AG1438" s="309">
        <v>0.06</v>
      </c>
      <c r="AH1438" s="309" t="s">
        <v>493</v>
      </c>
      <c r="AI1438" s="309">
        <v>1.4</v>
      </c>
      <c r="AJ1438" s="309">
        <v>1E-3</v>
      </c>
      <c r="AL1438" s="309"/>
    </row>
    <row r="1439" spans="2:38" ht="15" customHeight="1">
      <c r="B1439" s="455"/>
      <c r="C1439" s="458"/>
      <c r="D1439" s="297" t="s">
        <v>522</v>
      </c>
      <c r="E1439" s="298">
        <v>0</v>
      </c>
      <c r="F1439" s="299">
        <v>0</v>
      </c>
      <c r="G1439" s="299">
        <v>6</v>
      </c>
      <c r="H1439" s="299">
        <v>6</v>
      </c>
      <c r="I1439" s="299">
        <v>34</v>
      </c>
      <c r="J1439" s="299">
        <v>6</v>
      </c>
      <c r="K1439" s="299">
        <v>7</v>
      </c>
      <c r="L1439" s="299">
        <v>0.08</v>
      </c>
      <c r="M1439" s="299">
        <v>1.88</v>
      </c>
      <c r="N1439" s="299">
        <v>1.96</v>
      </c>
      <c r="O1439" s="299"/>
      <c r="P1439" s="299" t="s">
        <v>493</v>
      </c>
      <c r="Q1439" s="299">
        <v>1.2</v>
      </c>
      <c r="R1439" s="299">
        <v>3.6</v>
      </c>
      <c r="S1439" s="300">
        <v>28</v>
      </c>
      <c r="W1439" s="309"/>
      <c r="X1439" s="309"/>
      <c r="AB1439" s="309"/>
      <c r="AC1439" s="309">
        <v>6</v>
      </c>
      <c r="AD1439" s="309">
        <v>0.01</v>
      </c>
      <c r="AE1439" s="309">
        <v>3.3000000000000002E-2</v>
      </c>
      <c r="AF1439" s="309">
        <v>5.0000000000000001E-3</v>
      </c>
      <c r="AG1439" s="309">
        <v>0.08</v>
      </c>
      <c r="AH1439" s="309" t="s">
        <v>493</v>
      </c>
      <c r="AI1439" s="309">
        <v>2.5</v>
      </c>
      <c r="AJ1439" s="309">
        <v>1E-3</v>
      </c>
      <c r="AL1439" s="309"/>
    </row>
    <row r="1440" spans="2:38" ht="15" customHeight="1">
      <c r="B1440" s="455"/>
      <c r="C1440" s="458"/>
      <c r="D1440" s="297" t="s">
        <v>523</v>
      </c>
      <c r="E1440" s="298">
        <v>0</v>
      </c>
      <c r="F1440" s="299">
        <v>0</v>
      </c>
      <c r="G1440" s="299">
        <v>11</v>
      </c>
      <c r="H1440" s="299">
        <v>11</v>
      </c>
      <c r="I1440" s="299">
        <v>27</v>
      </c>
      <c r="J1440" s="299">
        <v>14</v>
      </c>
      <c r="K1440" s="299">
        <v>6</v>
      </c>
      <c r="L1440" s="299">
        <v>0.13</v>
      </c>
      <c r="M1440" s="299">
        <v>1.88</v>
      </c>
      <c r="N1440" s="299">
        <v>2.0099999999999998</v>
      </c>
      <c r="O1440" s="299"/>
      <c r="P1440" s="299" t="s">
        <v>532</v>
      </c>
      <c r="Q1440" s="299">
        <v>0.9</v>
      </c>
      <c r="R1440" s="299">
        <v>0.6</v>
      </c>
      <c r="S1440" s="300">
        <v>29</v>
      </c>
      <c r="W1440" s="309"/>
      <c r="X1440" s="309"/>
      <c r="AB1440" s="309"/>
      <c r="AC1440" s="309">
        <v>2</v>
      </c>
      <c r="AD1440" s="309">
        <v>6.0000000000000001E-3</v>
      </c>
      <c r="AE1440" s="309">
        <v>3.4000000000000002E-2</v>
      </c>
      <c r="AF1440" s="309">
        <v>4.0000000000000001E-3</v>
      </c>
      <c r="AG1440" s="309">
        <v>7.0000000000000007E-2</v>
      </c>
      <c r="AH1440" s="309" t="s">
        <v>539</v>
      </c>
      <c r="AI1440" s="309">
        <v>4.3</v>
      </c>
      <c r="AJ1440" s="309">
        <v>0</v>
      </c>
      <c r="AL1440" s="309"/>
    </row>
    <row r="1441" spans="2:38" ht="15" customHeight="1">
      <c r="B1441" s="455"/>
      <c r="C1441" s="458"/>
      <c r="D1441" s="297" t="s">
        <v>524</v>
      </c>
      <c r="E1441" s="298">
        <v>0</v>
      </c>
      <c r="F1441" s="299">
        <v>0</v>
      </c>
      <c r="G1441" s="299">
        <v>7</v>
      </c>
      <c r="H1441" s="299">
        <v>7</v>
      </c>
      <c r="I1441" s="299">
        <v>32</v>
      </c>
      <c r="J1441" s="299">
        <v>15</v>
      </c>
      <c r="K1441" s="299">
        <v>2</v>
      </c>
      <c r="L1441" s="299">
        <v>0.13</v>
      </c>
      <c r="M1441" s="299">
        <v>1.89</v>
      </c>
      <c r="N1441" s="299">
        <v>2.02</v>
      </c>
      <c r="O1441" s="299"/>
      <c r="P1441" s="299" t="s">
        <v>515</v>
      </c>
      <c r="Q1441" s="299">
        <v>3.1</v>
      </c>
      <c r="R1441" s="299">
        <v>2.8</v>
      </c>
      <c r="S1441" s="300">
        <v>34</v>
      </c>
      <c r="W1441" s="309"/>
      <c r="X1441" s="309"/>
      <c r="AB1441" s="309"/>
      <c r="AC1441" s="309">
        <v>2</v>
      </c>
      <c r="AD1441" s="309">
        <v>1.0999999999999999E-2</v>
      </c>
      <c r="AE1441" s="309">
        <v>3.5999999999999997E-2</v>
      </c>
      <c r="AF1441" s="309">
        <v>3.0000000000000001E-3</v>
      </c>
      <c r="AG1441" s="309">
        <v>0.06</v>
      </c>
      <c r="AH1441" s="309" t="s">
        <v>265</v>
      </c>
      <c r="AI1441" s="309">
        <v>4.7</v>
      </c>
      <c r="AJ1441" s="309">
        <v>1E-3</v>
      </c>
      <c r="AL1441" s="309"/>
    </row>
    <row r="1442" spans="2:38" ht="15" customHeight="1">
      <c r="B1442" s="455"/>
      <c r="C1442" s="458"/>
      <c r="D1442" s="297" t="s">
        <v>525</v>
      </c>
      <c r="E1442" s="298">
        <v>1</v>
      </c>
      <c r="F1442" s="299">
        <v>0</v>
      </c>
      <c r="G1442" s="299">
        <v>4</v>
      </c>
      <c r="H1442" s="299">
        <v>4</v>
      </c>
      <c r="I1442" s="299">
        <v>35</v>
      </c>
      <c r="J1442" s="299">
        <v>4</v>
      </c>
      <c r="K1442" s="299">
        <v>2</v>
      </c>
      <c r="L1442" s="299">
        <v>0.1</v>
      </c>
      <c r="M1442" s="299">
        <v>1.89</v>
      </c>
      <c r="N1442" s="299">
        <v>1.99</v>
      </c>
      <c r="O1442" s="299"/>
      <c r="P1442" s="299" t="s">
        <v>533</v>
      </c>
      <c r="Q1442" s="299">
        <v>4.0999999999999996</v>
      </c>
      <c r="R1442" s="299">
        <v>3.1</v>
      </c>
      <c r="S1442" s="300">
        <v>34</v>
      </c>
      <c r="W1442" s="309"/>
      <c r="X1442" s="309"/>
      <c r="AB1442" s="309"/>
      <c r="AC1442" s="309">
        <v>4</v>
      </c>
      <c r="AD1442" s="309">
        <v>1.7000000000000001E-2</v>
      </c>
      <c r="AE1442" s="309">
        <v>3.9E-2</v>
      </c>
      <c r="AF1442" s="309">
        <v>3.0000000000000001E-3</v>
      </c>
      <c r="AG1442" s="309">
        <v>0.06</v>
      </c>
      <c r="AH1442" s="309" t="s">
        <v>265</v>
      </c>
      <c r="AI1442" s="309">
        <v>5.7</v>
      </c>
      <c r="AJ1442" s="309">
        <v>0</v>
      </c>
      <c r="AL1442" s="309"/>
    </row>
    <row r="1443" spans="2:38" ht="15" customHeight="1">
      <c r="B1443" s="455"/>
      <c r="C1443" s="458"/>
      <c r="D1443" s="297" t="s">
        <v>526</v>
      </c>
      <c r="E1443" s="298">
        <v>1</v>
      </c>
      <c r="F1443" s="299">
        <v>0</v>
      </c>
      <c r="G1443" s="299">
        <v>3</v>
      </c>
      <c r="H1443" s="299">
        <v>3</v>
      </c>
      <c r="I1443" s="299">
        <v>35</v>
      </c>
      <c r="J1443" s="299">
        <v>9</v>
      </c>
      <c r="K1443" s="299">
        <v>5</v>
      </c>
      <c r="L1443" s="299">
        <v>0.05</v>
      </c>
      <c r="M1443" s="299">
        <v>1.88</v>
      </c>
      <c r="N1443" s="299">
        <v>1.93</v>
      </c>
      <c r="O1443" s="299"/>
      <c r="P1443" s="299" t="s">
        <v>515</v>
      </c>
      <c r="Q1443" s="299">
        <v>4.8</v>
      </c>
      <c r="R1443" s="299">
        <v>3.1</v>
      </c>
      <c r="S1443" s="300">
        <v>33</v>
      </c>
      <c r="W1443" s="309"/>
      <c r="X1443" s="309"/>
      <c r="AB1443" s="309"/>
      <c r="AC1443" s="309">
        <v>6</v>
      </c>
      <c r="AD1443" s="309">
        <v>1.6E-2</v>
      </c>
      <c r="AE1443" s="309">
        <v>3.7999999999999999E-2</v>
      </c>
      <c r="AF1443" s="309">
        <v>2E-3</v>
      </c>
      <c r="AG1443" s="309">
        <v>0.04</v>
      </c>
      <c r="AH1443" s="309" t="s">
        <v>265</v>
      </c>
      <c r="AI1443" s="309">
        <v>3.6</v>
      </c>
      <c r="AJ1443" s="309">
        <v>0</v>
      </c>
      <c r="AL1443" s="309"/>
    </row>
    <row r="1444" spans="2:38" ht="15" customHeight="1">
      <c r="B1444" s="455"/>
      <c r="C1444" s="458"/>
      <c r="D1444" s="297" t="s">
        <v>527</v>
      </c>
      <c r="E1444" s="298">
        <v>0</v>
      </c>
      <c r="F1444" s="299">
        <v>0</v>
      </c>
      <c r="G1444" s="299">
        <v>4</v>
      </c>
      <c r="H1444" s="299">
        <v>4</v>
      </c>
      <c r="I1444" s="299">
        <v>31</v>
      </c>
      <c r="J1444" s="299">
        <v>7</v>
      </c>
      <c r="K1444" s="299">
        <v>3</v>
      </c>
      <c r="L1444" s="299">
        <v>0.08</v>
      </c>
      <c r="M1444" s="299">
        <v>1.89</v>
      </c>
      <c r="N1444" s="299">
        <v>1.97</v>
      </c>
      <c r="O1444" s="299"/>
      <c r="P1444" s="299" t="s">
        <v>515</v>
      </c>
      <c r="Q1444" s="299">
        <v>4.2</v>
      </c>
      <c r="R1444" s="299">
        <v>3.2</v>
      </c>
      <c r="S1444" s="300">
        <v>32</v>
      </c>
      <c r="W1444" s="309"/>
      <c r="X1444" s="309"/>
      <c r="AB1444" s="309"/>
      <c r="AC1444" s="309">
        <v>7</v>
      </c>
      <c r="AD1444" s="309">
        <v>6.0000000000000001E-3</v>
      </c>
      <c r="AE1444" s="309">
        <v>3.4000000000000002E-2</v>
      </c>
      <c r="AF1444" s="309">
        <v>6.0000000000000001E-3</v>
      </c>
      <c r="AG1444" s="309">
        <v>0.08</v>
      </c>
      <c r="AH1444" s="309" t="s">
        <v>493</v>
      </c>
      <c r="AI1444" s="309">
        <v>1.2</v>
      </c>
      <c r="AJ1444" s="309">
        <v>0</v>
      </c>
      <c r="AL1444" s="309"/>
    </row>
    <row r="1445" spans="2:38" ht="15" customHeight="1">
      <c r="B1445" s="455"/>
      <c r="C1445" s="458"/>
      <c r="D1445" s="297" t="s">
        <v>528</v>
      </c>
      <c r="E1445" s="298">
        <v>1</v>
      </c>
      <c r="F1445" s="299">
        <v>0</v>
      </c>
      <c r="G1445" s="299">
        <v>5</v>
      </c>
      <c r="H1445" s="299">
        <v>5</v>
      </c>
      <c r="I1445" s="299">
        <v>27</v>
      </c>
      <c r="J1445" s="299">
        <v>7</v>
      </c>
      <c r="K1445" s="299">
        <v>2</v>
      </c>
      <c r="L1445" s="299">
        <v>0.08</v>
      </c>
      <c r="M1445" s="299">
        <v>1.9</v>
      </c>
      <c r="N1445" s="299">
        <v>1.98</v>
      </c>
      <c r="O1445" s="299"/>
      <c r="P1445" s="299" t="s">
        <v>518</v>
      </c>
      <c r="Q1445" s="299">
        <v>3.9</v>
      </c>
      <c r="R1445" s="299">
        <v>3.5</v>
      </c>
      <c r="S1445" s="300">
        <v>33</v>
      </c>
      <c r="W1445" s="309"/>
      <c r="X1445" s="309"/>
      <c r="AB1445" s="309"/>
      <c r="AC1445" s="309">
        <v>6</v>
      </c>
      <c r="AD1445" s="309">
        <v>1.4E-2</v>
      </c>
      <c r="AE1445" s="309">
        <v>2.7E-2</v>
      </c>
      <c r="AF1445" s="309">
        <v>1.0999999999999999E-2</v>
      </c>
      <c r="AG1445" s="309">
        <v>0.13</v>
      </c>
      <c r="AH1445" s="309" t="s">
        <v>532</v>
      </c>
      <c r="AI1445" s="309">
        <v>0.9</v>
      </c>
      <c r="AJ1445" s="309">
        <v>0</v>
      </c>
      <c r="AL1445" s="309"/>
    </row>
    <row r="1446" spans="2:38" ht="15" customHeight="1">
      <c r="B1446" s="455"/>
      <c r="C1446" s="459"/>
      <c r="D1446" s="312" t="s">
        <v>529</v>
      </c>
      <c r="E1446" s="313">
        <v>1</v>
      </c>
      <c r="F1446" s="314">
        <v>0</v>
      </c>
      <c r="G1446" s="314">
        <v>6</v>
      </c>
      <c r="H1446" s="314">
        <v>6</v>
      </c>
      <c r="I1446" s="314">
        <v>28</v>
      </c>
      <c r="J1446" s="314">
        <v>8</v>
      </c>
      <c r="K1446" s="314">
        <v>4</v>
      </c>
      <c r="L1446" s="314">
        <v>7.0000000000000007E-2</v>
      </c>
      <c r="M1446" s="314">
        <v>1.91</v>
      </c>
      <c r="N1446" s="314">
        <v>1.98</v>
      </c>
      <c r="O1446" s="314"/>
      <c r="P1446" s="314" t="s">
        <v>515</v>
      </c>
      <c r="Q1446" s="314">
        <v>2.2999999999999998</v>
      </c>
      <c r="R1446" s="314">
        <v>1.1000000000000001</v>
      </c>
      <c r="S1446" s="315">
        <v>36</v>
      </c>
      <c r="W1446" s="309"/>
      <c r="X1446" s="309"/>
      <c r="AB1446" s="309"/>
      <c r="AC1446" s="309">
        <v>2</v>
      </c>
      <c r="AD1446" s="309">
        <v>1.4999999999999999E-2</v>
      </c>
      <c r="AE1446" s="309">
        <v>3.2000000000000001E-2</v>
      </c>
      <c r="AF1446" s="309">
        <v>7.0000000000000001E-3</v>
      </c>
      <c r="AG1446" s="309">
        <v>0.13</v>
      </c>
      <c r="AH1446" s="309" t="s">
        <v>515</v>
      </c>
      <c r="AI1446" s="309">
        <v>3.1</v>
      </c>
      <c r="AJ1446" s="309">
        <v>0</v>
      </c>
      <c r="AL1446" s="309"/>
    </row>
    <row r="1447" spans="2:38">
      <c r="AB1447" s="309"/>
      <c r="AC1447" s="309">
        <v>2</v>
      </c>
      <c r="AD1447" s="309">
        <v>4.0000000000000001E-3</v>
      </c>
      <c r="AE1447" s="309">
        <v>3.5000000000000003E-2</v>
      </c>
      <c r="AF1447" s="309">
        <v>4.0000000000000001E-3</v>
      </c>
      <c r="AG1447" s="309">
        <v>0.1</v>
      </c>
      <c r="AH1447" s="309" t="s">
        <v>533</v>
      </c>
      <c r="AI1447" s="309">
        <v>4.0999999999999996</v>
      </c>
      <c r="AJ1447" s="309">
        <v>1E-3</v>
      </c>
      <c r="AL1447" s="309"/>
    </row>
    <row r="1448" spans="2:38">
      <c r="AB1448" s="309"/>
      <c r="AC1448" s="309">
        <v>5</v>
      </c>
      <c r="AD1448" s="309">
        <v>8.9999999999999993E-3</v>
      </c>
      <c r="AE1448" s="309">
        <v>3.5000000000000003E-2</v>
      </c>
      <c r="AF1448" s="309">
        <v>3.0000000000000001E-3</v>
      </c>
      <c r="AG1448" s="309">
        <v>0.05</v>
      </c>
      <c r="AH1448" s="309" t="s">
        <v>515</v>
      </c>
      <c r="AI1448" s="309">
        <v>4.8</v>
      </c>
      <c r="AJ1448" s="309">
        <v>1E-3</v>
      </c>
      <c r="AL1448" s="309"/>
    </row>
    <row r="1449" spans="2:38">
      <c r="AB1449" s="309"/>
      <c r="AC1449" s="309">
        <v>3</v>
      </c>
      <c r="AD1449" s="309">
        <v>7.0000000000000001E-3</v>
      </c>
      <c r="AE1449" s="309">
        <v>3.1E-2</v>
      </c>
      <c r="AF1449" s="309">
        <v>4.0000000000000001E-3</v>
      </c>
      <c r="AG1449" s="309">
        <v>0.08</v>
      </c>
      <c r="AH1449" s="309" t="s">
        <v>515</v>
      </c>
      <c r="AI1449" s="309">
        <v>4.2</v>
      </c>
      <c r="AJ1449" s="309">
        <v>0</v>
      </c>
      <c r="AL1449" s="309"/>
    </row>
    <row r="1450" spans="2:38">
      <c r="AB1450" s="309"/>
      <c r="AC1450" s="309">
        <v>2</v>
      </c>
      <c r="AD1450" s="309">
        <v>7.0000000000000001E-3</v>
      </c>
      <c r="AE1450" s="309">
        <v>2.7E-2</v>
      </c>
      <c r="AF1450" s="309">
        <v>5.0000000000000001E-3</v>
      </c>
      <c r="AG1450" s="309">
        <v>0.08</v>
      </c>
      <c r="AH1450" s="309" t="s">
        <v>518</v>
      </c>
      <c r="AI1450" s="309">
        <v>3.9</v>
      </c>
      <c r="AJ1450" s="309">
        <v>1E-3</v>
      </c>
      <c r="AL1450" s="309"/>
    </row>
    <row r="1451" spans="2:38">
      <c r="AB1451" s="309"/>
      <c r="AC1451" s="309">
        <v>4</v>
      </c>
      <c r="AD1451" s="309">
        <v>8.0000000000000002E-3</v>
      </c>
      <c r="AE1451" s="309">
        <v>2.8000000000000001E-2</v>
      </c>
      <c r="AF1451" s="309">
        <v>6.0000000000000001E-3</v>
      </c>
      <c r="AG1451" s="309">
        <v>7.0000000000000007E-2</v>
      </c>
      <c r="AH1451" s="309" t="s">
        <v>515</v>
      </c>
      <c r="AI1451" s="309">
        <v>2.2999999999999998</v>
      </c>
      <c r="AJ1451" s="309">
        <v>1E-3</v>
      </c>
      <c r="AL1451" s="309"/>
    </row>
    <row r="1452" spans="2:38">
      <c r="AL1452" s="309"/>
    </row>
    <row r="1453" spans="2:38">
      <c r="AL1453" s="309"/>
    </row>
    <row r="1454" spans="2:38">
      <c r="AL1454" s="309"/>
    </row>
    <row r="1455" spans="2:38">
      <c r="AL1455" s="309"/>
    </row>
    <row r="1456" spans="2:38">
      <c r="AL1456" s="309"/>
    </row>
    <row r="1457" spans="38:38">
      <c r="AL1457" s="309"/>
    </row>
    <row r="1458" spans="38:38">
      <c r="AL1458" s="309"/>
    </row>
    <row r="1459" spans="38:38">
      <c r="AL1459" s="309"/>
    </row>
    <row r="1460" spans="38:38">
      <c r="AL1460" s="309"/>
    </row>
    <row r="1461" spans="38:38">
      <c r="AL1461" s="309"/>
    </row>
    <row r="1462" spans="38:38">
      <c r="AL1462" s="309"/>
    </row>
    <row r="1463" spans="38:38">
      <c r="AL1463" s="309"/>
    </row>
    <row r="1464" spans="38:38">
      <c r="AL1464" s="309"/>
    </row>
    <row r="1465" spans="38:38">
      <c r="AL1465" s="309"/>
    </row>
    <row r="1466" spans="38:38">
      <c r="AL1466" s="309"/>
    </row>
    <row r="1467" spans="38:38">
      <c r="AL1467" s="309"/>
    </row>
    <row r="1468" spans="38:38">
      <c r="AL1468" s="309"/>
    </row>
    <row r="1469" spans="38:38">
      <c r="AL1469" s="309"/>
    </row>
    <row r="1470" spans="38:38">
      <c r="AL1470" s="309"/>
    </row>
    <row r="1471" spans="38:38">
      <c r="AL1471" s="309"/>
    </row>
    <row r="1472" spans="38:38">
      <c r="AL1472" s="309"/>
    </row>
    <row r="1473" spans="38:38">
      <c r="AL1473" s="309"/>
    </row>
    <row r="1474" spans="38:38">
      <c r="AL1474" s="309"/>
    </row>
    <row r="1475" spans="38:38">
      <c r="AL1475" s="309"/>
    </row>
    <row r="1476" spans="38:38">
      <c r="AL1476" s="309"/>
    </row>
    <row r="1477" spans="38:38">
      <c r="AL1477" s="309"/>
    </row>
    <row r="1478" spans="38:38">
      <c r="AL1478" s="309"/>
    </row>
    <row r="1479" spans="38:38">
      <c r="AL1479" s="309"/>
    </row>
    <row r="1480" spans="38:38">
      <c r="AL1480" s="309"/>
    </row>
    <row r="1481" spans="38:38">
      <c r="AL1481" s="309"/>
    </row>
    <row r="1482" spans="38:38">
      <c r="AL1482" s="309"/>
    </row>
    <row r="1483" spans="38:38">
      <c r="AL1483" s="309"/>
    </row>
    <row r="1484" spans="38:38">
      <c r="AL1484" s="309"/>
    </row>
    <row r="1485" spans="38:38">
      <c r="AL1485" s="309"/>
    </row>
    <row r="1486" spans="38:38">
      <c r="AL1486" s="309"/>
    </row>
    <row r="1487" spans="38:38">
      <c r="AL1487" s="309"/>
    </row>
    <row r="1488" spans="38:38">
      <c r="AL1488" s="309"/>
    </row>
    <row r="1489" spans="38:38">
      <c r="AL1489" s="309"/>
    </row>
    <row r="1490" spans="38:38">
      <c r="AL1490" s="309"/>
    </row>
    <row r="1491" spans="38:38">
      <c r="AL1491" s="309"/>
    </row>
    <row r="1492" spans="38:38">
      <c r="AL1492" s="309"/>
    </row>
    <row r="1493" spans="38:38">
      <c r="AL1493" s="309"/>
    </row>
    <row r="1494" spans="38:38">
      <c r="AL1494" s="309"/>
    </row>
    <row r="1495" spans="38:38">
      <c r="AL1495" s="309"/>
    </row>
    <row r="1496" spans="38:38">
      <c r="AL1496" s="309"/>
    </row>
    <row r="1497" spans="38:38">
      <c r="AL1497" s="309"/>
    </row>
    <row r="1498" spans="38:38">
      <c r="AL1498" s="309"/>
    </row>
    <row r="1499" spans="38:38">
      <c r="AL1499" s="309"/>
    </row>
    <row r="1500" spans="38:38">
      <c r="AL1500" s="309"/>
    </row>
    <row r="1501" spans="38:38">
      <c r="AL1501" s="309"/>
    </row>
    <row r="1502" spans="38:38">
      <c r="AL1502" s="309"/>
    </row>
    <row r="1503" spans="38:38">
      <c r="AL1503" s="309"/>
    </row>
    <row r="1504" spans="38:38">
      <c r="AL1504" s="309"/>
    </row>
    <row r="1505" spans="38:38">
      <c r="AL1505" s="309"/>
    </row>
    <row r="1506" spans="38:38">
      <c r="AL1506" s="309"/>
    </row>
    <row r="1507" spans="38:38">
      <c r="AL1507" s="309"/>
    </row>
    <row r="1508" spans="38:38">
      <c r="AL1508" s="309"/>
    </row>
    <row r="1509" spans="38:38">
      <c r="AL1509" s="309"/>
    </row>
    <row r="1510" spans="38:38">
      <c r="AL1510" s="309"/>
    </row>
    <row r="1511" spans="38:38">
      <c r="AL1511" s="309"/>
    </row>
    <row r="1512" spans="38:38">
      <c r="AL1512" s="309"/>
    </row>
    <row r="1513" spans="38:38">
      <c r="AL1513" s="309"/>
    </row>
    <row r="1514" spans="38:38">
      <c r="AL1514" s="309"/>
    </row>
    <row r="1515" spans="38:38">
      <c r="AL1515" s="309"/>
    </row>
    <row r="1516" spans="38:38">
      <c r="AL1516" s="309"/>
    </row>
    <row r="1517" spans="38:38">
      <c r="AL1517" s="309"/>
    </row>
    <row r="1518" spans="38:38">
      <c r="AL1518" s="309"/>
    </row>
    <row r="1519" spans="38:38">
      <c r="AL1519" s="309"/>
    </row>
    <row r="1520" spans="38:38">
      <c r="AL1520" s="309"/>
    </row>
    <row r="1521" spans="38:38">
      <c r="AL1521" s="309"/>
    </row>
    <row r="1522" spans="38:38">
      <c r="AL1522" s="309"/>
    </row>
    <row r="1523" spans="38:38">
      <c r="AL1523" s="309"/>
    </row>
    <row r="1524" spans="38:38">
      <c r="AL1524" s="309"/>
    </row>
    <row r="1525" spans="38:38">
      <c r="AL1525" s="309"/>
    </row>
    <row r="1526" spans="38:38">
      <c r="AL1526" s="309"/>
    </row>
    <row r="1527" spans="38:38">
      <c r="AL1527" s="309"/>
    </row>
    <row r="1528" spans="38:38">
      <c r="AL1528" s="309"/>
    </row>
    <row r="1529" spans="38:38">
      <c r="AL1529" s="309"/>
    </row>
    <row r="1530" spans="38:38">
      <c r="AL1530" s="309"/>
    </row>
    <row r="1531" spans="38:38">
      <c r="AL1531" s="309"/>
    </row>
    <row r="1532" spans="38:38">
      <c r="AL1532" s="309"/>
    </row>
    <row r="1533" spans="38:38">
      <c r="AL1533" s="309"/>
    </row>
    <row r="1534" spans="38:38">
      <c r="AL1534" s="309"/>
    </row>
    <row r="1535" spans="38:38">
      <c r="AL1535" s="309"/>
    </row>
    <row r="1536" spans="38:38">
      <c r="AL1536" s="309"/>
    </row>
    <row r="1537" spans="38:38">
      <c r="AL1537" s="309"/>
    </row>
    <row r="1538" spans="38:38">
      <c r="AL1538" s="309"/>
    </row>
    <row r="1539" spans="38:38">
      <c r="AL1539" s="309"/>
    </row>
    <row r="1540" spans="38:38">
      <c r="AL1540" s="309"/>
    </row>
    <row r="1541" spans="38:38">
      <c r="AL1541" s="309"/>
    </row>
    <row r="1542" spans="38:38">
      <c r="AL1542" s="309"/>
    </row>
    <row r="1543" spans="38:38">
      <c r="AL1543" s="309"/>
    </row>
    <row r="1544" spans="38:38">
      <c r="AL1544" s="309"/>
    </row>
    <row r="1545" spans="38:38">
      <c r="AL1545" s="309"/>
    </row>
    <row r="1546" spans="38:38">
      <c r="AL1546" s="309"/>
    </row>
    <row r="1547" spans="38:38">
      <c r="AL1547" s="309"/>
    </row>
    <row r="1548" spans="38:38">
      <c r="AL1548" s="309"/>
    </row>
    <row r="1549" spans="38:38">
      <c r="AL1549" s="309"/>
    </row>
    <row r="1550" spans="38:38">
      <c r="AL1550" s="309"/>
    </row>
    <row r="1551" spans="38:38">
      <c r="AL1551" s="309"/>
    </row>
    <row r="1552" spans="38:38">
      <c r="AL1552" s="309"/>
    </row>
    <row r="1553" spans="38:38">
      <c r="AL1553" s="309"/>
    </row>
    <row r="1554" spans="38:38">
      <c r="AL1554" s="309"/>
    </row>
    <row r="1555" spans="38:38">
      <c r="AL1555" s="309"/>
    </row>
    <row r="1556" spans="38:38">
      <c r="AL1556" s="309"/>
    </row>
    <row r="1557" spans="38:38">
      <c r="AL1557" s="309"/>
    </row>
    <row r="1558" spans="38:38">
      <c r="AL1558" s="309"/>
    </row>
    <row r="1559" spans="38:38">
      <c r="AL1559" s="309"/>
    </row>
    <row r="1560" spans="38:38">
      <c r="AL1560" s="309"/>
    </row>
    <row r="1561" spans="38:38">
      <c r="AL1561" s="309"/>
    </row>
    <row r="1562" spans="38:38">
      <c r="AL1562" s="309"/>
    </row>
    <row r="1563" spans="38:38">
      <c r="AL1563" s="309"/>
    </row>
    <row r="1564" spans="38:38">
      <c r="AL1564" s="309"/>
    </row>
    <row r="1565" spans="38:38">
      <c r="AL1565" s="309"/>
    </row>
    <row r="1566" spans="38:38">
      <c r="AL1566" s="309"/>
    </row>
    <row r="1567" spans="38:38">
      <c r="AL1567" s="309"/>
    </row>
    <row r="1568" spans="38:38">
      <c r="AL1568" s="309"/>
    </row>
    <row r="1569" spans="38:38">
      <c r="AL1569" s="309"/>
    </row>
    <row r="1570" spans="38:38">
      <c r="AL1570" s="309"/>
    </row>
    <row r="1571" spans="38:38">
      <c r="AL1571" s="309"/>
    </row>
    <row r="1572" spans="38:38">
      <c r="AL1572" s="309"/>
    </row>
    <row r="1573" spans="38:38">
      <c r="AL1573" s="309"/>
    </row>
    <row r="1574" spans="38:38">
      <c r="AL1574" s="309"/>
    </row>
    <row r="1575" spans="38:38">
      <c r="AL1575" s="309"/>
    </row>
    <row r="1576" spans="38:38">
      <c r="AL1576" s="309"/>
    </row>
    <row r="1577" spans="38:38">
      <c r="AL1577" s="309"/>
    </row>
    <row r="1578" spans="38:38">
      <c r="AL1578" s="309"/>
    </row>
    <row r="1579" spans="38:38">
      <c r="AL1579" s="309"/>
    </row>
    <row r="1580" spans="38:38">
      <c r="AL1580" s="309"/>
    </row>
    <row r="1581" spans="38:38">
      <c r="AL1581" s="309"/>
    </row>
    <row r="1582" spans="38:38">
      <c r="AL1582" s="309"/>
    </row>
    <row r="1583" spans="38:38">
      <c r="AL1583" s="309"/>
    </row>
    <row r="1584" spans="38:38">
      <c r="AL1584" s="309"/>
    </row>
    <row r="1585" spans="38:38">
      <c r="AL1585" s="309"/>
    </row>
    <row r="1586" spans="38:38">
      <c r="AL1586" s="309"/>
    </row>
    <row r="1587" spans="38:38">
      <c r="AL1587" s="309"/>
    </row>
    <row r="1588" spans="38:38">
      <c r="AL1588" s="309"/>
    </row>
    <row r="1589" spans="38:38">
      <c r="AL1589" s="309"/>
    </row>
    <row r="1590" spans="38:38">
      <c r="AL1590" s="309"/>
    </row>
    <row r="1591" spans="38:38">
      <c r="AL1591" s="309"/>
    </row>
    <row r="1592" spans="38:38">
      <c r="AL1592" s="309"/>
    </row>
    <row r="1593" spans="38:38">
      <c r="AL1593" s="309"/>
    </row>
    <row r="1594" spans="38:38">
      <c r="AL1594" s="309"/>
    </row>
    <row r="1595" spans="38:38">
      <c r="AL1595" s="309"/>
    </row>
    <row r="1596" spans="38:38">
      <c r="AL1596" s="309"/>
    </row>
    <row r="1597" spans="38:38">
      <c r="AL1597" s="309"/>
    </row>
    <row r="1598" spans="38:38">
      <c r="AL1598" s="309"/>
    </row>
    <row r="1599" spans="38:38">
      <c r="AL1599" s="309"/>
    </row>
    <row r="1600" spans="38:38">
      <c r="AL1600" s="309"/>
    </row>
    <row r="1601" spans="38:38">
      <c r="AL1601" s="309"/>
    </row>
    <row r="1602" spans="38:38">
      <c r="AL1602" s="309"/>
    </row>
    <row r="1603" spans="38:38">
      <c r="AL1603" s="309"/>
    </row>
    <row r="1604" spans="38:38">
      <c r="AL1604" s="309"/>
    </row>
    <row r="1605" spans="38:38">
      <c r="AL1605" s="309"/>
    </row>
    <row r="1606" spans="38:38">
      <c r="AL1606" s="309"/>
    </row>
    <row r="1607" spans="38:38">
      <c r="AL1607" s="309"/>
    </row>
    <row r="1608" spans="38:38">
      <c r="AL1608" s="309"/>
    </row>
    <row r="1609" spans="38:38">
      <c r="AL1609" s="309"/>
    </row>
    <row r="1610" spans="38:38">
      <c r="AL1610" s="309"/>
    </row>
    <row r="1611" spans="38:38">
      <c r="AL1611" s="309"/>
    </row>
    <row r="1612" spans="38:38">
      <c r="AL1612" s="309"/>
    </row>
    <row r="1613" spans="38:38">
      <c r="AL1613" s="309"/>
    </row>
    <row r="1614" spans="38:38">
      <c r="AL1614" s="309"/>
    </row>
    <row r="1615" spans="38:38">
      <c r="AL1615" s="309"/>
    </row>
    <row r="1616" spans="38:38">
      <c r="AL1616" s="309"/>
    </row>
    <row r="1617" spans="38:38">
      <c r="AL1617" s="309"/>
    </row>
    <row r="1618" spans="38:38">
      <c r="AL1618" s="309"/>
    </row>
    <row r="1619" spans="38:38">
      <c r="AL1619" s="309"/>
    </row>
    <row r="1620" spans="38:38">
      <c r="AL1620" s="309"/>
    </row>
    <row r="1621" spans="38:38">
      <c r="AL1621" s="309"/>
    </row>
    <row r="1622" spans="38:38">
      <c r="AL1622" s="309"/>
    </row>
    <row r="1623" spans="38:38">
      <c r="AL1623" s="309"/>
    </row>
    <row r="1624" spans="38:38">
      <c r="AL1624" s="309"/>
    </row>
    <row r="1625" spans="38:38">
      <c r="AL1625" s="309"/>
    </row>
    <row r="1626" spans="38:38">
      <c r="AL1626" s="309"/>
    </row>
    <row r="1627" spans="38:38">
      <c r="AL1627" s="309"/>
    </row>
    <row r="1628" spans="38:38">
      <c r="AL1628" s="309"/>
    </row>
    <row r="1629" spans="38:38">
      <c r="AL1629" s="309"/>
    </row>
    <row r="1630" spans="38:38">
      <c r="AL1630" s="309"/>
    </row>
    <row r="1631" spans="38:38">
      <c r="AL1631" s="309"/>
    </row>
    <row r="1632" spans="38:38">
      <c r="AL1632" s="309"/>
    </row>
    <row r="1633" spans="38:38">
      <c r="AL1633" s="309"/>
    </row>
    <row r="1634" spans="38:38">
      <c r="AL1634" s="309"/>
    </row>
    <row r="1635" spans="38:38">
      <c r="AL1635" s="309"/>
    </row>
    <row r="1636" spans="38:38">
      <c r="AL1636" s="309"/>
    </row>
    <row r="1637" spans="38:38">
      <c r="AL1637" s="309"/>
    </row>
    <row r="1638" spans="38:38">
      <c r="AL1638" s="309"/>
    </row>
    <row r="1639" spans="38:38">
      <c r="AL1639" s="309"/>
    </row>
    <row r="1640" spans="38:38">
      <c r="AL1640" s="309"/>
    </row>
    <row r="1641" spans="38:38">
      <c r="AL1641" s="309"/>
    </row>
    <row r="1642" spans="38:38">
      <c r="AL1642" s="309"/>
    </row>
    <row r="1643" spans="38:38">
      <c r="AL1643" s="309"/>
    </row>
    <row r="1644" spans="38:38">
      <c r="AL1644" s="309"/>
    </row>
    <row r="1645" spans="38:38">
      <c r="AL1645" s="309"/>
    </row>
    <row r="1646" spans="38:38">
      <c r="AL1646" s="309"/>
    </row>
    <row r="1647" spans="38:38">
      <c r="AL1647" s="309"/>
    </row>
    <row r="1648" spans="38:38">
      <c r="AL1648" s="309"/>
    </row>
    <row r="1649" spans="38:38">
      <c r="AL1649" s="309"/>
    </row>
    <row r="1650" spans="38:38">
      <c r="AL1650" s="309"/>
    </row>
    <row r="1651" spans="38:38">
      <c r="AL1651" s="309"/>
    </row>
    <row r="1652" spans="38:38">
      <c r="AL1652" s="309"/>
    </row>
    <row r="1653" spans="38:38">
      <c r="AL1653" s="309"/>
    </row>
    <row r="1654" spans="38:38">
      <c r="AL1654" s="309"/>
    </row>
    <row r="1655" spans="38:38">
      <c r="AL1655" s="309"/>
    </row>
    <row r="1656" spans="38:38">
      <c r="AL1656" s="309"/>
    </row>
    <row r="1657" spans="38:38">
      <c r="AL1657" s="309"/>
    </row>
    <row r="1658" spans="38:38">
      <c r="AL1658" s="309"/>
    </row>
    <row r="1659" spans="38:38">
      <c r="AL1659" s="309"/>
    </row>
    <row r="1660" spans="38:38">
      <c r="AL1660" s="309"/>
    </row>
    <row r="1661" spans="38:38">
      <c r="AL1661" s="309"/>
    </row>
    <row r="1662" spans="38:38">
      <c r="AL1662" s="309"/>
    </row>
    <row r="1663" spans="38:38">
      <c r="AL1663" s="309"/>
    </row>
    <row r="1664" spans="38:38">
      <c r="AL1664" s="309"/>
    </row>
    <row r="1665" spans="38:38">
      <c r="AL1665" s="309"/>
    </row>
    <row r="1666" spans="38:38">
      <c r="AL1666" s="309"/>
    </row>
    <row r="1667" spans="38:38">
      <c r="AL1667" s="309"/>
    </row>
    <row r="1668" spans="38:38">
      <c r="AL1668" s="309"/>
    </row>
    <row r="1669" spans="38:38">
      <c r="AL1669" s="309"/>
    </row>
    <row r="1670" spans="38:38">
      <c r="AL1670" s="309"/>
    </row>
    <row r="1671" spans="38:38">
      <c r="AL1671" s="309"/>
    </row>
    <row r="1672" spans="38:38">
      <c r="AL1672" s="309"/>
    </row>
    <row r="1673" spans="38:38">
      <c r="AL1673" s="309"/>
    </row>
    <row r="1674" spans="38:38">
      <c r="AL1674" s="309"/>
    </row>
    <row r="1675" spans="38:38">
      <c r="AL1675" s="309"/>
    </row>
    <row r="1676" spans="38:38">
      <c r="AL1676" s="309"/>
    </row>
    <row r="1677" spans="38:38">
      <c r="AL1677" s="309"/>
    </row>
    <row r="1678" spans="38:38">
      <c r="AL1678" s="309"/>
    </row>
    <row r="1679" spans="38:38">
      <c r="AL1679" s="309"/>
    </row>
    <row r="1680" spans="38:38">
      <c r="AL1680" s="309"/>
    </row>
    <row r="1681" spans="38:38">
      <c r="AL1681" s="309"/>
    </row>
    <row r="1682" spans="38:38">
      <c r="AL1682" s="309"/>
    </row>
    <row r="1683" spans="38:38">
      <c r="AL1683" s="309"/>
    </row>
    <row r="1684" spans="38:38">
      <c r="AL1684" s="309"/>
    </row>
    <row r="1685" spans="38:38">
      <c r="AL1685" s="309"/>
    </row>
    <row r="1686" spans="38:38">
      <c r="AL1686" s="309"/>
    </row>
    <row r="1687" spans="38:38">
      <c r="AL1687" s="309"/>
    </row>
    <row r="1688" spans="38:38">
      <c r="AL1688" s="309"/>
    </row>
    <row r="1689" spans="38:38">
      <c r="AL1689" s="309"/>
    </row>
    <row r="1690" spans="38:38">
      <c r="AL1690" s="309"/>
    </row>
    <row r="1691" spans="38:38">
      <c r="AL1691" s="309"/>
    </row>
    <row r="1692" spans="38:38">
      <c r="AL1692" s="309"/>
    </row>
    <row r="1693" spans="38:38">
      <c r="AL1693" s="309"/>
    </row>
    <row r="1694" spans="38:38">
      <c r="AL1694" s="309"/>
    </row>
    <row r="1695" spans="38:38">
      <c r="AL1695" s="309"/>
    </row>
    <row r="1696" spans="38:38">
      <c r="AL1696" s="309"/>
    </row>
    <row r="1697" spans="38:38">
      <c r="AL1697" s="309"/>
    </row>
    <row r="1698" spans="38:38">
      <c r="AL1698" s="309"/>
    </row>
    <row r="1699" spans="38:38">
      <c r="AL1699" s="309"/>
    </row>
    <row r="1700" spans="38:38">
      <c r="AL1700" s="309"/>
    </row>
    <row r="1701" spans="38:38">
      <c r="AL1701" s="309"/>
    </row>
    <row r="1702" spans="38:38">
      <c r="AL1702" s="309"/>
    </row>
    <row r="1703" spans="38:38">
      <c r="AL1703" s="309"/>
    </row>
    <row r="1704" spans="38:38">
      <c r="AL1704" s="309"/>
    </row>
    <row r="1705" spans="38:38">
      <c r="AL1705" s="309"/>
    </row>
    <row r="1706" spans="38:38">
      <c r="AL1706" s="309"/>
    </row>
    <row r="1707" spans="38:38">
      <c r="AL1707" s="309"/>
    </row>
    <row r="1708" spans="38:38">
      <c r="AL1708" s="309"/>
    </row>
    <row r="1709" spans="38:38">
      <c r="AL1709" s="309"/>
    </row>
    <row r="1710" spans="38:38">
      <c r="AL1710" s="309"/>
    </row>
    <row r="1711" spans="38:38">
      <c r="AL1711" s="309"/>
    </row>
    <row r="1712" spans="38:38">
      <c r="AL1712" s="309"/>
    </row>
    <row r="1713" spans="38:38">
      <c r="AL1713" s="309"/>
    </row>
    <row r="1714" spans="38:38">
      <c r="AL1714" s="309"/>
    </row>
    <row r="1715" spans="38:38">
      <c r="AL1715" s="309"/>
    </row>
    <row r="1716" spans="38:38">
      <c r="AL1716" s="309"/>
    </row>
    <row r="1717" spans="38:38">
      <c r="AL1717" s="309"/>
    </row>
    <row r="1718" spans="38:38">
      <c r="AL1718" s="309"/>
    </row>
    <row r="1719" spans="38:38">
      <c r="AL1719" s="309"/>
    </row>
    <row r="1720" spans="38:38">
      <c r="AL1720" s="309"/>
    </row>
    <row r="1721" spans="38:38">
      <c r="AL1721" s="309"/>
    </row>
    <row r="1722" spans="38:38">
      <c r="AL1722" s="309"/>
    </row>
    <row r="1723" spans="38:38">
      <c r="AL1723" s="309"/>
    </row>
    <row r="1724" spans="38:38">
      <c r="AL1724" s="309"/>
    </row>
    <row r="1725" spans="38:38">
      <c r="AL1725" s="309"/>
    </row>
    <row r="1726" spans="38:38">
      <c r="AL1726" s="309"/>
    </row>
    <row r="1727" spans="38:38">
      <c r="AL1727" s="309"/>
    </row>
    <row r="1728" spans="38:38">
      <c r="AL1728" s="309"/>
    </row>
    <row r="1729" spans="38:38">
      <c r="AL1729" s="309"/>
    </row>
    <row r="1730" spans="38:38">
      <c r="AL1730" s="309"/>
    </row>
    <row r="1731" spans="38:38">
      <c r="AL1731" s="309"/>
    </row>
    <row r="1732" spans="38:38">
      <c r="AL1732" s="309"/>
    </row>
    <row r="1733" spans="38:38">
      <c r="AL1733" s="309"/>
    </row>
    <row r="1734" spans="38:38">
      <c r="AL1734" s="309"/>
    </row>
    <row r="1735" spans="38:38">
      <c r="AL1735" s="309"/>
    </row>
    <row r="1736" spans="38:38">
      <c r="AL1736" s="309"/>
    </row>
    <row r="1737" spans="38:38">
      <c r="AL1737" s="309"/>
    </row>
    <row r="1738" spans="38:38">
      <c r="AL1738" s="309"/>
    </row>
    <row r="1739" spans="38:38">
      <c r="AL1739" s="309"/>
    </row>
    <row r="1740" spans="38:38">
      <c r="AL1740" s="309"/>
    </row>
    <row r="1741" spans="38:38">
      <c r="AL1741" s="309"/>
    </row>
    <row r="1742" spans="38:38">
      <c r="AL1742" s="309"/>
    </row>
    <row r="1743" spans="38:38">
      <c r="AL1743" s="309"/>
    </row>
    <row r="1744" spans="38:38">
      <c r="AL1744" s="309"/>
    </row>
    <row r="1745" spans="38:38">
      <c r="AL1745" s="309"/>
    </row>
    <row r="1746" spans="38:38">
      <c r="AL1746" s="309"/>
    </row>
    <row r="1747" spans="38:38">
      <c r="AL1747" s="309"/>
    </row>
    <row r="1748" spans="38:38">
      <c r="AL1748" s="309"/>
    </row>
    <row r="1749" spans="38:38">
      <c r="AL1749" s="309"/>
    </row>
    <row r="1750" spans="38:38">
      <c r="AL1750" s="309"/>
    </row>
    <row r="1751" spans="38:38">
      <c r="AL1751" s="309"/>
    </row>
    <row r="1752" spans="38:38">
      <c r="AL1752" s="309"/>
    </row>
    <row r="1753" spans="38:38">
      <c r="AL1753" s="309"/>
    </row>
    <row r="1754" spans="38:38">
      <c r="AL1754" s="309"/>
    </row>
    <row r="1755" spans="38:38">
      <c r="AL1755" s="309"/>
    </row>
    <row r="1756" spans="38:38">
      <c r="AL1756" s="309"/>
    </row>
    <row r="1757" spans="38:38">
      <c r="AL1757" s="309"/>
    </row>
    <row r="1758" spans="38:38">
      <c r="AL1758" s="309"/>
    </row>
    <row r="1759" spans="38:38">
      <c r="AL1759" s="309"/>
    </row>
    <row r="1760" spans="38:38">
      <c r="AL1760" s="309"/>
    </row>
    <row r="1761" spans="38:38">
      <c r="AL1761" s="309"/>
    </row>
    <row r="1762" spans="38:38">
      <c r="AL1762" s="309"/>
    </row>
    <row r="1763" spans="38:38">
      <c r="AL1763" s="309"/>
    </row>
    <row r="1764" spans="38:38">
      <c r="AL1764" s="309"/>
    </row>
    <row r="1765" spans="38:38">
      <c r="AL1765" s="309"/>
    </row>
    <row r="1766" spans="38:38">
      <c r="AL1766" s="309"/>
    </row>
    <row r="1767" spans="38:38">
      <c r="AL1767" s="309"/>
    </row>
    <row r="1768" spans="38:38">
      <c r="AL1768" s="309"/>
    </row>
    <row r="1769" spans="38:38">
      <c r="AL1769" s="309"/>
    </row>
    <row r="1770" spans="38:38">
      <c r="AL1770" s="309"/>
    </row>
    <row r="1771" spans="38:38">
      <c r="AL1771" s="309"/>
    </row>
    <row r="1772" spans="38:38">
      <c r="AL1772" s="309"/>
    </row>
    <row r="1773" spans="38:38">
      <c r="AL1773" s="309"/>
    </row>
    <row r="1774" spans="38:38">
      <c r="AL1774" s="309"/>
    </row>
    <row r="1775" spans="38:38">
      <c r="AL1775" s="309"/>
    </row>
    <row r="1776" spans="38:38">
      <c r="AL1776" s="309"/>
    </row>
    <row r="1777" spans="38:38">
      <c r="AL1777" s="309"/>
    </row>
    <row r="1778" spans="38:38">
      <c r="AL1778" s="309"/>
    </row>
    <row r="1779" spans="38:38">
      <c r="AL1779" s="309"/>
    </row>
    <row r="1780" spans="38:38">
      <c r="AL1780" s="309"/>
    </row>
    <row r="1781" spans="38:38">
      <c r="AL1781" s="309"/>
    </row>
    <row r="1782" spans="38:38">
      <c r="AL1782" s="309"/>
    </row>
    <row r="1783" spans="38:38">
      <c r="AL1783" s="309"/>
    </row>
    <row r="1784" spans="38:38">
      <c r="AL1784" s="309"/>
    </row>
    <row r="1785" spans="38:38">
      <c r="AL1785" s="309"/>
    </row>
    <row r="1786" spans="38:38">
      <c r="AL1786" s="309"/>
    </row>
    <row r="1787" spans="38:38">
      <c r="AL1787" s="309"/>
    </row>
    <row r="1788" spans="38:38">
      <c r="AL1788" s="309"/>
    </row>
    <row r="1789" spans="38:38">
      <c r="AL1789" s="309"/>
    </row>
    <row r="1790" spans="38:38">
      <c r="AL1790" s="309"/>
    </row>
    <row r="1791" spans="38:38">
      <c r="AL1791" s="309"/>
    </row>
    <row r="1792" spans="38:38">
      <c r="AL1792" s="309"/>
    </row>
    <row r="1793" spans="38:38">
      <c r="AL1793" s="309"/>
    </row>
    <row r="1794" spans="38:38">
      <c r="AL1794" s="309"/>
    </row>
    <row r="1795" spans="38:38">
      <c r="AL1795" s="309"/>
    </row>
    <row r="1796" spans="38:38">
      <c r="AL1796" s="309"/>
    </row>
    <row r="1797" spans="38:38">
      <c r="AL1797" s="309"/>
    </row>
    <row r="1798" spans="38:38">
      <c r="AL1798" s="309"/>
    </row>
    <row r="1799" spans="38:38">
      <c r="AL1799" s="309"/>
    </row>
    <row r="1800" spans="38:38">
      <c r="AL1800" s="309"/>
    </row>
    <row r="1801" spans="38:38">
      <c r="AL1801" s="309"/>
    </row>
    <row r="1802" spans="38:38">
      <c r="AL1802" s="309"/>
    </row>
    <row r="1803" spans="38:38">
      <c r="AL1803" s="309"/>
    </row>
    <row r="1804" spans="38:38">
      <c r="AL1804" s="309"/>
    </row>
    <row r="1805" spans="38:38">
      <c r="AL1805" s="309"/>
    </row>
    <row r="1806" spans="38:38">
      <c r="AL1806" s="309"/>
    </row>
    <row r="1807" spans="38:38">
      <c r="AL1807" s="309"/>
    </row>
    <row r="1808" spans="38:38">
      <c r="AL1808" s="309"/>
    </row>
    <row r="1809" spans="38:38">
      <c r="AL1809" s="309"/>
    </row>
    <row r="1810" spans="38:38">
      <c r="AL1810" s="309"/>
    </row>
    <row r="1811" spans="38:38">
      <c r="AL1811" s="309"/>
    </row>
    <row r="1812" spans="38:38">
      <c r="AL1812" s="309"/>
    </row>
    <row r="1813" spans="38:38">
      <c r="AL1813" s="309"/>
    </row>
    <row r="1814" spans="38:38">
      <c r="AL1814" s="309"/>
    </row>
    <row r="1815" spans="38:38">
      <c r="AL1815" s="309"/>
    </row>
    <row r="1816" spans="38:38">
      <c r="AL1816" s="309"/>
    </row>
    <row r="1817" spans="38:38">
      <c r="AL1817" s="309"/>
    </row>
    <row r="1818" spans="38:38">
      <c r="AL1818" s="309"/>
    </row>
    <row r="1819" spans="38:38">
      <c r="AL1819" s="309"/>
    </row>
    <row r="1820" spans="38:38">
      <c r="AL1820" s="309"/>
    </row>
    <row r="1821" spans="38:38">
      <c r="AL1821" s="309"/>
    </row>
    <row r="1822" spans="38:38">
      <c r="AL1822" s="309"/>
    </row>
    <row r="1823" spans="38:38">
      <c r="AL1823" s="309"/>
    </row>
    <row r="1824" spans="38:38">
      <c r="AL1824" s="309"/>
    </row>
    <row r="1825" spans="38:38">
      <c r="AL1825" s="309"/>
    </row>
    <row r="1826" spans="38:38">
      <c r="AL1826" s="309"/>
    </row>
    <row r="1827" spans="38:38">
      <c r="AL1827" s="309"/>
    </row>
    <row r="1828" spans="38:38">
      <c r="AL1828" s="309"/>
    </row>
    <row r="1829" spans="38:38">
      <c r="AL1829" s="309"/>
    </row>
    <row r="1830" spans="38:38">
      <c r="AL1830" s="309"/>
    </row>
    <row r="1831" spans="38:38">
      <c r="AL1831" s="309"/>
    </row>
    <row r="1832" spans="38:38">
      <c r="AL1832" s="309"/>
    </row>
    <row r="1833" spans="38:38">
      <c r="AL1833" s="309"/>
    </row>
    <row r="1834" spans="38:38">
      <c r="AL1834" s="309"/>
    </row>
    <row r="1835" spans="38:38">
      <c r="AL1835" s="309"/>
    </row>
    <row r="1836" spans="38:38">
      <c r="AL1836" s="309"/>
    </row>
    <row r="1837" spans="38:38">
      <c r="AL1837" s="309"/>
    </row>
    <row r="1838" spans="38:38">
      <c r="AL1838" s="309"/>
    </row>
    <row r="1839" spans="38:38">
      <c r="AL1839" s="309"/>
    </row>
    <row r="1840" spans="38:38">
      <c r="AL1840" s="309"/>
    </row>
    <row r="1841" spans="38:38">
      <c r="AL1841" s="309"/>
    </row>
    <row r="1842" spans="38:38">
      <c r="AL1842" s="309"/>
    </row>
    <row r="1843" spans="38:38">
      <c r="AL1843" s="309"/>
    </row>
    <row r="1844" spans="38:38">
      <c r="AL1844" s="309"/>
    </row>
    <row r="1845" spans="38:38">
      <c r="AL1845" s="309"/>
    </row>
    <row r="1846" spans="38:38">
      <c r="AL1846" s="309"/>
    </row>
    <row r="1847" spans="38:38">
      <c r="AL1847" s="309"/>
    </row>
    <row r="1848" spans="38:38">
      <c r="AL1848" s="309"/>
    </row>
    <row r="1849" spans="38:38">
      <c r="AL1849" s="309"/>
    </row>
    <row r="1850" spans="38:38">
      <c r="AL1850" s="309"/>
    </row>
    <row r="1851" spans="38:38">
      <c r="AL1851" s="309"/>
    </row>
    <row r="1852" spans="38:38">
      <c r="AL1852" s="309"/>
    </row>
    <row r="1853" spans="38:38">
      <c r="AL1853" s="309"/>
    </row>
    <row r="1854" spans="38:38">
      <c r="AL1854" s="309"/>
    </row>
    <row r="1855" spans="38:38">
      <c r="AL1855" s="309"/>
    </row>
    <row r="1856" spans="38:38">
      <c r="AL1856" s="309"/>
    </row>
    <row r="1857" spans="38:38">
      <c r="AL1857" s="309"/>
    </row>
    <row r="1858" spans="38:38">
      <c r="AL1858" s="309"/>
    </row>
    <row r="1859" spans="38:38">
      <c r="AL1859" s="309"/>
    </row>
    <row r="1860" spans="38:38">
      <c r="AL1860" s="309"/>
    </row>
    <row r="1861" spans="38:38">
      <c r="AL1861" s="309"/>
    </row>
    <row r="1862" spans="38:38">
      <c r="AL1862" s="309"/>
    </row>
    <row r="1863" spans="38:38">
      <c r="AL1863" s="309"/>
    </row>
    <row r="1864" spans="38:38">
      <c r="AL1864" s="309"/>
    </row>
    <row r="1865" spans="38:38">
      <c r="AL1865" s="309"/>
    </row>
    <row r="1866" spans="38:38">
      <c r="AL1866" s="309"/>
    </row>
    <row r="1867" spans="38:38">
      <c r="AL1867" s="309"/>
    </row>
    <row r="1868" spans="38:38">
      <c r="AL1868" s="309"/>
    </row>
    <row r="1869" spans="38:38">
      <c r="AL1869" s="309"/>
    </row>
    <row r="1870" spans="38:38">
      <c r="AL1870" s="309"/>
    </row>
    <row r="1871" spans="38:38">
      <c r="AL1871" s="309"/>
    </row>
    <row r="1872" spans="38:38">
      <c r="AL1872" s="309"/>
    </row>
    <row r="1873" spans="38:38">
      <c r="AL1873" s="309"/>
    </row>
    <row r="1874" spans="38:38">
      <c r="AL1874" s="309"/>
    </row>
    <row r="1875" spans="38:38">
      <c r="AL1875" s="309"/>
    </row>
    <row r="1876" spans="38:38">
      <c r="AL1876" s="309"/>
    </row>
    <row r="1877" spans="38:38">
      <c r="AL1877" s="309"/>
    </row>
    <row r="1878" spans="38:38">
      <c r="AL1878" s="309"/>
    </row>
    <row r="1879" spans="38:38">
      <c r="AL1879" s="309"/>
    </row>
    <row r="1880" spans="38:38">
      <c r="AL1880" s="309"/>
    </row>
    <row r="1881" spans="38:38">
      <c r="AL1881" s="309"/>
    </row>
    <row r="1882" spans="38:38">
      <c r="AL1882" s="309"/>
    </row>
    <row r="1883" spans="38:38">
      <c r="AL1883" s="309"/>
    </row>
    <row r="1884" spans="38:38">
      <c r="AL1884" s="309"/>
    </row>
    <row r="1885" spans="38:38">
      <c r="AL1885" s="309"/>
    </row>
    <row r="1886" spans="38:38">
      <c r="AL1886" s="309"/>
    </row>
    <row r="1887" spans="38:38">
      <c r="AL1887" s="309"/>
    </row>
    <row r="1888" spans="38:38">
      <c r="AL1888" s="309"/>
    </row>
    <row r="1889" spans="38:38">
      <c r="AL1889" s="309"/>
    </row>
    <row r="1890" spans="38:38">
      <c r="AL1890" s="309"/>
    </row>
    <row r="1891" spans="38:38">
      <c r="AL1891" s="309"/>
    </row>
    <row r="1892" spans="38:38">
      <c r="AL1892" s="309"/>
    </row>
    <row r="1893" spans="38:38">
      <c r="AL1893" s="309"/>
    </row>
    <row r="1894" spans="38:38">
      <c r="AL1894" s="309"/>
    </row>
    <row r="1895" spans="38:38">
      <c r="AL1895" s="309"/>
    </row>
    <row r="1896" spans="38:38">
      <c r="AL1896" s="309"/>
    </row>
    <row r="1897" spans="38:38">
      <c r="AL1897" s="309"/>
    </row>
    <row r="1898" spans="38:38">
      <c r="AL1898" s="309"/>
    </row>
    <row r="1899" spans="38:38">
      <c r="AL1899" s="309"/>
    </row>
    <row r="1900" spans="38:38">
      <c r="AL1900" s="309"/>
    </row>
    <row r="1901" spans="38:38">
      <c r="AL1901" s="309"/>
    </row>
    <row r="1902" spans="38:38">
      <c r="AL1902" s="309"/>
    </row>
    <row r="1903" spans="38:38">
      <c r="AL1903" s="309"/>
    </row>
    <row r="1904" spans="38:38">
      <c r="AL1904" s="309"/>
    </row>
    <row r="1905" spans="38:38">
      <c r="AL1905" s="309"/>
    </row>
    <row r="1906" spans="38:38">
      <c r="AL1906" s="309"/>
    </row>
    <row r="1907" spans="38:38">
      <c r="AL1907" s="309"/>
    </row>
    <row r="1908" spans="38:38">
      <c r="AL1908" s="309"/>
    </row>
    <row r="1909" spans="38:38">
      <c r="AL1909" s="309"/>
    </row>
    <row r="1910" spans="38:38">
      <c r="AL1910" s="309"/>
    </row>
    <row r="1911" spans="38:38">
      <c r="AL1911" s="309"/>
    </row>
    <row r="1912" spans="38:38">
      <c r="AL1912" s="309"/>
    </row>
    <row r="1913" spans="38:38">
      <c r="AL1913" s="309"/>
    </row>
    <row r="1914" spans="38:38">
      <c r="AL1914" s="309"/>
    </row>
    <row r="1915" spans="38:38">
      <c r="AL1915" s="309"/>
    </row>
    <row r="1916" spans="38:38">
      <c r="AL1916" s="309"/>
    </row>
    <row r="1917" spans="38:38">
      <c r="AL1917" s="309"/>
    </row>
    <row r="1918" spans="38:38">
      <c r="AL1918" s="309"/>
    </row>
    <row r="1919" spans="38:38">
      <c r="AL1919" s="309"/>
    </row>
    <row r="1920" spans="38:38">
      <c r="AL1920" s="309"/>
    </row>
    <row r="1921" spans="38:38">
      <c r="AL1921" s="309"/>
    </row>
    <row r="1922" spans="38:38">
      <c r="AL1922" s="309"/>
    </row>
    <row r="1923" spans="38:38">
      <c r="AL1923" s="309"/>
    </row>
    <row r="1924" spans="38:38">
      <c r="AL1924" s="309"/>
    </row>
    <row r="1925" spans="38:38">
      <c r="AL1925" s="309"/>
    </row>
    <row r="1926" spans="38:38">
      <c r="AL1926" s="309"/>
    </row>
    <row r="1927" spans="38:38">
      <c r="AL1927" s="309"/>
    </row>
    <row r="1928" spans="38:38">
      <c r="AL1928" s="309"/>
    </row>
    <row r="1929" spans="38:38">
      <c r="AL1929" s="309"/>
    </row>
    <row r="1930" spans="38:38">
      <c r="AL1930" s="309"/>
    </row>
    <row r="1931" spans="38:38">
      <c r="AL1931" s="309"/>
    </row>
    <row r="1932" spans="38:38">
      <c r="AL1932" s="309"/>
    </row>
    <row r="1933" spans="38:38">
      <c r="AL1933" s="309"/>
    </row>
    <row r="1934" spans="38:38">
      <c r="AL1934" s="309"/>
    </row>
    <row r="1935" spans="38:38">
      <c r="AL1935" s="309"/>
    </row>
    <row r="1936" spans="38:38">
      <c r="AL1936" s="309"/>
    </row>
    <row r="1937" spans="38:38">
      <c r="AL1937" s="309"/>
    </row>
    <row r="1938" spans="38:38">
      <c r="AL1938" s="309"/>
    </row>
    <row r="1939" spans="38:38">
      <c r="AL1939" s="309"/>
    </row>
    <row r="1940" spans="38:38">
      <c r="AL1940" s="309"/>
    </row>
    <row r="1941" spans="38:38">
      <c r="AL1941" s="309"/>
    </row>
    <row r="1942" spans="38:38">
      <c r="AL1942" s="309"/>
    </row>
    <row r="1943" spans="38:38">
      <c r="AL1943" s="309"/>
    </row>
    <row r="1944" spans="38:38">
      <c r="AL1944" s="309"/>
    </row>
    <row r="1945" spans="38:38">
      <c r="AL1945" s="309"/>
    </row>
    <row r="1946" spans="38:38">
      <c r="AL1946" s="309"/>
    </row>
    <row r="1947" spans="38:38">
      <c r="AL1947" s="309"/>
    </row>
    <row r="1948" spans="38:38">
      <c r="AL1948" s="309"/>
    </row>
    <row r="1949" spans="38:38">
      <c r="AL1949" s="309"/>
    </row>
    <row r="1950" spans="38:38">
      <c r="AL1950" s="309"/>
    </row>
    <row r="1951" spans="38:38">
      <c r="AL1951" s="309"/>
    </row>
    <row r="1952" spans="38:38">
      <c r="AL1952" s="309"/>
    </row>
    <row r="1953" spans="38:38">
      <c r="AL1953" s="309"/>
    </row>
    <row r="1954" spans="38:38">
      <c r="AL1954" s="309"/>
    </row>
    <row r="1955" spans="38:38">
      <c r="AL1955" s="309"/>
    </row>
    <row r="1956" spans="38:38">
      <c r="AL1956" s="309"/>
    </row>
    <row r="1957" spans="38:38">
      <c r="AL1957" s="309"/>
    </row>
    <row r="1958" spans="38:38">
      <c r="AL1958" s="309"/>
    </row>
    <row r="1959" spans="38:38">
      <c r="AL1959" s="309"/>
    </row>
    <row r="1960" spans="38:38">
      <c r="AL1960" s="309"/>
    </row>
    <row r="1961" spans="38:38">
      <c r="AL1961" s="309"/>
    </row>
    <row r="1962" spans="38:38">
      <c r="AL1962" s="309"/>
    </row>
    <row r="1963" spans="38:38">
      <c r="AL1963" s="309"/>
    </row>
    <row r="1964" spans="38:38">
      <c r="AL1964" s="309"/>
    </row>
    <row r="1965" spans="38:38">
      <c r="AL1965" s="309"/>
    </row>
    <row r="1966" spans="38:38">
      <c r="AL1966" s="309"/>
    </row>
    <row r="1967" spans="38:38">
      <c r="AL1967" s="309"/>
    </row>
    <row r="1968" spans="38:38">
      <c r="AL1968" s="309"/>
    </row>
    <row r="1969" spans="38:38">
      <c r="AL1969" s="309"/>
    </row>
    <row r="1970" spans="38:38">
      <c r="AL1970" s="309"/>
    </row>
    <row r="1971" spans="38:38">
      <c r="AL1971" s="309"/>
    </row>
    <row r="1972" spans="38:38">
      <c r="AL1972" s="309"/>
    </row>
    <row r="1973" spans="38:38">
      <c r="AL1973" s="309"/>
    </row>
    <row r="1974" spans="38:38">
      <c r="AL1974" s="309"/>
    </row>
    <row r="1975" spans="38:38">
      <c r="AL1975" s="309"/>
    </row>
    <row r="1976" spans="38:38">
      <c r="AL1976" s="309"/>
    </row>
    <row r="1977" spans="38:38">
      <c r="AL1977" s="309"/>
    </row>
    <row r="1978" spans="38:38">
      <c r="AL1978" s="309"/>
    </row>
    <row r="1979" spans="38:38">
      <c r="AL1979" s="309"/>
    </row>
    <row r="1980" spans="38:38">
      <c r="AL1980" s="309"/>
    </row>
    <row r="1981" spans="38:38">
      <c r="AL1981" s="309"/>
    </row>
    <row r="1982" spans="38:38">
      <c r="AL1982" s="309"/>
    </row>
    <row r="1983" spans="38:38">
      <c r="AL1983" s="309"/>
    </row>
    <row r="1984" spans="38:38">
      <c r="AL1984" s="309"/>
    </row>
    <row r="1985" spans="38:38">
      <c r="AL1985" s="309"/>
    </row>
    <row r="1986" spans="38:38">
      <c r="AL1986" s="309"/>
    </row>
    <row r="1987" spans="38:38">
      <c r="AL1987" s="309"/>
    </row>
    <row r="1988" spans="38:38">
      <c r="AL1988" s="309"/>
    </row>
    <row r="1989" spans="38:38">
      <c r="AL1989" s="309"/>
    </row>
    <row r="1990" spans="38:38">
      <c r="AL1990" s="309"/>
    </row>
    <row r="1991" spans="38:38">
      <c r="AL1991" s="309"/>
    </row>
    <row r="1992" spans="38:38">
      <c r="AL1992" s="309"/>
    </row>
    <row r="1993" spans="38:38">
      <c r="AL1993" s="309"/>
    </row>
    <row r="1994" spans="38:38">
      <c r="AL1994" s="309"/>
    </row>
    <row r="1995" spans="38:38">
      <c r="AL1995" s="309"/>
    </row>
    <row r="1996" spans="38:38">
      <c r="AL1996" s="309"/>
    </row>
    <row r="1997" spans="38:38">
      <c r="AL1997" s="309"/>
    </row>
    <row r="1998" spans="38:38">
      <c r="AL1998" s="309"/>
    </row>
    <row r="1999" spans="38:38">
      <c r="AL1999" s="309"/>
    </row>
    <row r="2000" spans="38:38">
      <c r="AL2000" s="309"/>
    </row>
    <row r="2001" spans="38:38">
      <c r="AL2001" s="309"/>
    </row>
    <row r="2002" spans="38:38">
      <c r="AL2002" s="309"/>
    </row>
    <row r="2003" spans="38:38">
      <c r="AL2003" s="309"/>
    </row>
    <row r="2004" spans="38:38">
      <c r="AL2004" s="309"/>
    </row>
    <row r="2005" spans="38:38">
      <c r="AL2005" s="309"/>
    </row>
    <row r="2006" spans="38:38">
      <c r="AL2006" s="309"/>
    </row>
    <row r="2007" spans="38:38">
      <c r="AL2007" s="309"/>
    </row>
    <row r="2008" spans="38:38">
      <c r="AL2008" s="309"/>
    </row>
    <row r="2009" spans="38:38">
      <c r="AL2009" s="309"/>
    </row>
    <row r="2010" spans="38:38">
      <c r="AL2010" s="309"/>
    </row>
    <row r="2011" spans="38:38">
      <c r="AL2011" s="309"/>
    </row>
    <row r="2012" spans="38:38">
      <c r="AL2012" s="309"/>
    </row>
    <row r="2013" spans="38:38">
      <c r="AL2013" s="309"/>
    </row>
    <row r="2014" spans="38:38">
      <c r="AL2014" s="309"/>
    </row>
    <row r="2015" spans="38:38">
      <c r="AL2015" s="309"/>
    </row>
    <row r="2016" spans="38:38">
      <c r="AL2016" s="309"/>
    </row>
    <row r="2017" spans="38:38">
      <c r="AL2017" s="309"/>
    </row>
    <row r="2018" spans="38:38">
      <c r="AL2018" s="309"/>
    </row>
    <row r="2019" spans="38:38">
      <c r="AL2019" s="309"/>
    </row>
    <row r="2020" spans="38:38">
      <c r="AL2020" s="309"/>
    </row>
    <row r="2021" spans="38:38">
      <c r="AL2021" s="309"/>
    </row>
    <row r="2022" spans="38:38">
      <c r="AL2022" s="309"/>
    </row>
    <row r="2023" spans="38:38">
      <c r="AL2023" s="309"/>
    </row>
    <row r="2024" spans="38:38">
      <c r="AL2024" s="309"/>
    </row>
    <row r="2025" spans="38:38">
      <c r="AL2025" s="309"/>
    </row>
    <row r="2026" spans="38:38">
      <c r="AL2026" s="309"/>
    </row>
    <row r="2027" spans="38:38">
      <c r="AL2027" s="309"/>
    </row>
    <row r="2028" spans="38:38">
      <c r="AL2028" s="309"/>
    </row>
    <row r="2029" spans="38:38">
      <c r="AL2029" s="309"/>
    </row>
    <row r="2030" spans="38:38">
      <c r="AL2030" s="309"/>
    </row>
    <row r="2031" spans="38:38">
      <c r="AL2031" s="309"/>
    </row>
    <row r="2032" spans="38:38">
      <c r="AL2032" s="309"/>
    </row>
    <row r="2033" spans="38:38">
      <c r="AL2033" s="309"/>
    </row>
    <row r="2034" spans="38:38">
      <c r="AL2034" s="309"/>
    </row>
    <row r="2035" spans="38:38">
      <c r="AL2035" s="309"/>
    </row>
    <row r="2036" spans="38:38">
      <c r="AL2036" s="309"/>
    </row>
    <row r="2037" spans="38:38">
      <c r="AL2037" s="309"/>
    </row>
    <row r="2038" spans="38:38">
      <c r="AL2038" s="309"/>
    </row>
    <row r="2039" spans="38:38">
      <c r="AL2039" s="309"/>
    </row>
    <row r="2040" spans="38:38">
      <c r="AL2040" s="309"/>
    </row>
    <row r="2041" spans="38:38">
      <c r="AL2041" s="309"/>
    </row>
    <row r="2042" spans="38:38">
      <c r="AL2042" s="309"/>
    </row>
    <row r="2043" spans="38:38">
      <c r="AL2043" s="309"/>
    </row>
    <row r="2044" spans="38:38">
      <c r="AL2044" s="309"/>
    </row>
    <row r="2045" spans="38:38">
      <c r="AL2045" s="309"/>
    </row>
    <row r="2046" spans="38:38">
      <c r="AL2046" s="309"/>
    </row>
    <row r="2047" spans="38:38">
      <c r="AL2047" s="309"/>
    </row>
    <row r="2048" spans="38:38">
      <c r="AL2048" s="309"/>
    </row>
    <row r="2049" spans="38:38">
      <c r="AL2049" s="309"/>
    </row>
    <row r="2050" spans="38:38">
      <c r="AL2050" s="309"/>
    </row>
    <row r="2051" spans="38:38">
      <c r="AL2051" s="309"/>
    </row>
    <row r="2052" spans="38:38">
      <c r="AL2052" s="309"/>
    </row>
    <row r="2053" spans="38:38">
      <c r="AL2053" s="309"/>
    </row>
    <row r="2054" spans="38:38">
      <c r="AL2054" s="309"/>
    </row>
    <row r="2055" spans="38:38">
      <c r="AL2055" s="309"/>
    </row>
    <row r="2056" spans="38:38">
      <c r="AL2056" s="309"/>
    </row>
    <row r="2057" spans="38:38">
      <c r="AL2057" s="309"/>
    </row>
    <row r="2058" spans="38:38">
      <c r="AL2058" s="309"/>
    </row>
    <row r="2059" spans="38:38">
      <c r="AL2059" s="309"/>
    </row>
    <row r="2060" spans="38:38">
      <c r="AL2060" s="309"/>
    </row>
    <row r="2061" spans="38:38">
      <c r="AL2061" s="309"/>
    </row>
    <row r="2062" spans="38:38">
      <c r="AL2062" s="309"/>
    </row>
    <row r="2063" spans="38:38">
      <c r="AL2063" s="309"/>
    </row>
    <row r="2064" spans="38:38">
      <c r="AL2064" s="309"/>
    </row>
    <row r="2065" spans="38:38">
      <c r="AL2065" s="309"/>
    </row>
    <row r="2066" spans="38:38">
      <c r="AL2066" s="309"/>
    </row>
    <row r="2067" spans="38:38">
      <c r="AL2067" s="309"/>
    </row>
    <row r="2068" spans="38:38">
      <c r="AL2068" s="309"/>
    </row>
    <row r="2069" spans="38:38">
      <c r="AL2069" s="309"/>
    </row>
    <row r="2070" spans="38:38">
      <c r="AL2070" s="309"/>
    </row>
    <row r="2071" spans="38:38">
      <c r="AL2071" s="309"/>
    </row>
    <row r="2072" spans="38:38">
      <c r="AL2072" s="309"/>
    </row>
    <row r="2073" spans="38:38">
      <c r="AL2073" s="309"/>
    </row>
    <row r="2074" spans="38:38">
      <c r="AL2074" s="309"/>
    </row>
    <row r="2075" spans="38:38">
      <c r="AL2075" s="309"/>
    </row>
    <row r="2076" spans="38:38">
      <c r="AL2076" s="309"/>
    </row>
    <row r="2077" spans="38:38">
      <c r="AL2077" s="309"/>
    </row>
    <row r="2078" spans="38:38">
      <c r="AL2078" s="309"/>
    </row>
    <row r="2079" spans="38:38">
      <c r="AL2079" s="309"/>
    </row>
    <row r="2080" spans="38:38">
      <c r="AL2080" s="309"/>
    </row>
    <row r="2081" spans="38:38">
      <c r="AL2081" s="309"/>
    </row>
    <row r="2082" spans="38:38">
      <c r="AL2082" s="309"/>
    </row>
    <row r="2083" spans="38:38">
      <c r="AL2083" s="309"/>
    </row>
    <row r="2084" spans="38:38">
      <c r="AL2084" s="309"/>
    </row>
    <row r="2085" spans="38:38">
      <c r="AL2085" s="309"/>
    </row>
    <row r="2086" spans="38:38">
      <c r="AL2086" s="309"/>
    </row>
    <row r="2087" spans="38:38">
      <c r="AL2087" s="309"/>
    </row>
    <row r="2088" spans="38:38">
      <c r="AL2088" s="309"/>
    </row>
    <row r="2089" spans="38:38">
      <c r="AL2089" s="309"/>
    </row>
    <row r="2090" spans="38:38">
      <c r="AL2090" s="309"/>
    </row>
    <row r="2091" spans="38:38">
      <c r="AL2091" s="309"/>
    </row>
    <row r="2092" spans="38:38">
      <c r="AL2092" s="309"/>
    </row>
    <row r="2093" spans="38:38">
      <c r="AL2093" s="309"/>
    </row>
    <row r="2094" spans="38:38">
      <c r="AL2094" s="309"/>
    </row>
    <row r="2095" spans="38:38">
      <c r="AL2095" s="309"/>
    </row>
    <row r="2096" spans="38:38">
      <c r="AL2096" s="309"/>
    </row>
    <row r="2097" spans="38:38">
      <c r="AL2097" s="309"/>
    </row>
    <row r="2098" spans="38:38">
      <c r="AL2098" s="309"/>
    </row>
    <row r="2099" spans="38:38">
      <c r="AL2099" s="309"/>
    </row>
    <row r="2100" spans="38:38">
      <c r="AL2100" s="309"/>
    </row>
    <row r="2101" spans="38:38">
      <c r="AL2101" s="309"/>
    </row>
    <row r="2102" spans="38:38">
      <c r="AL2102" s="309"/>
    </row>
    <row r="2103" spans="38:38">
      <c r="AL2103" s="309"/>
    </row>
    <row r="2104" spans="38:38">
      <c r="AL2104" s="309"/>
    </row>
    <row r="2105" spans="38:38">
      <c r="AL2105" s="309"/>
    </row>
    <row r="2106" spans="38:38">
      <c r="AL2106" s="309"/>
    </row>
    <row r="2107" spans="38:38">
      <c r="AL2107" s="309"/>
    </row>
    <row r="2108" spans="38:38">
      <c r="AL2108" s="309"/>
    </row>
    <row r="2109" spans="38:38">
      <c r="AL2109" s="309"/>
    </row>
    <row r="2110" spans="38:38">
      <c r="AL2110" s="309"/>
    </row>
    <row r="2111" spans="38:38">
      <c r="AL2111" s="309"/>
    </row>
    <row r="2112" spans="38:38">
      <c r="AL2112" s="309"/>
    </row>
    <row r="2113" spans="38:38">
      <c r="AL2113" s="309"/>
    </row>
    <row r="2114" spans="38:38">
      <c r="AL2114" s="309"/>
    </row>
    <row r="2115" spans="38:38">
      <c r="AL2115" s="309"/>
    </row>
    <row r="2116" spans="38:38">
      <c r="AL2116" s="309"/>
    </row>
    <row r="2117" spans="38:38">
      <c r="AL2117" s="309"/>
    </row>
    <row r="2118" spans="38:38">
      <c r="AL2118" s="309"/>
    </row>
    <row r="2119" spans="38:38">
      <c r="AL2119" s="309"/>
    </row>
    <row r="2120" spans="38:38">
      <c r="AL2120" s="309"/>
    </row>
    <row r="2121" spans="38:38">
      <c r="AL2121" s="309"/>
    </row>
    <row r="2122" spans="38:38">
      <c r="AL2122" s="309"/>
    </row>
    <row r="2123" spans="38:38">
      <c r="AL2123" s="309"/>
    </row>
    <row r="2124" spans="38:38">
      <c r="AL2124" s="309"/>
    </row>
    <row r="2125" spans="38:38">
      <c r="AL2125" s="309"/>
    </row>
    <row r="2126" spans="38:38">
      <c r="AL2126" s="309"/>
    </row>
    <row r="2127" spans="38:38">
      <c r="AL2127" s="309"/>
    </row>
    <row r="2128" spans="38:38">
      <c r="AL2128" s="309"/>
    </row>
    <row r="2129" spans="38:38">
      <c r="AL2129" s="309"/>
    </row>
    <row r="2130" spans="38:38">
      <c r="AL2130" s="309"/>
    </row>
    <row r="2131" spans="38:38">
      <c r="AL2131" s="309"/>
    </row>
    <row r="2132" spans="38:38">
      <c r="AL2132" s="309"/>
    </row>
    <row r="2133" spans="38:38">
      <c r="AL2133" s="309"/>
    </row>
    <row r="2134" spans="38:38">
      <c r="AL2134" s="309"/>
    </row>
    <row r="2135" spans="38:38">
      <c r="AL2135" s="309"/>
    </row>
    <row r="2136" spans="38:38">
      <c r="AL2136" s="309"/>
    </row>
    <row r="2137" spans="38:38">
      <c r="AL2137" s="309"/>
    </row>
    <row r="2138" spans="38:38">
      <c r="AL2138" s="309"/>
    </row>
    <row r="2139" spans="38:38">
      <c r="AL2139" s="309"/>
    </row>
    <row r="2140" spans="38:38">
      <c r="AL2140" s="309"/>
    </row>
    <row r="2141" spans="38:38">
      <c r="AL2141" s="309"/>
    </row>
    <row r="2142" spans="38:38">
      <c r="AL2142" s="309"/>
    </row>
    <row r="2143" spans="38:38">
      <c r="AL2143" s="309"/>
    </row>
    <row r="2144" spans="38:38">
      <c r="AL2144" s="309"/>
    </row>
    <row r="2145" spans="38:38">
      <c r="AL2145" s="309"/>
    </row>
    <row r="2146" spans="38:38">
      <c r="AL2146" s="309"/>
    </row>
    <row r="2147" spans="38:38">
      <c r="AL2147" s="309"/>
    </row>
    <row r="2148" spans="38:38">
      <c r="AL2148" s="309"/>
    </row>
    <row r="2149" spans="38:38">
      <c r="AL2149" s="309"/>
    </row>
    <row r="2150" spans="38:38">
      <c r="AL2150" s="309"/>
    </row>
    <row r="2151" spans="38:38">
      <c r="AL2151" s="309"/>
    </row>
    <row r="2152" spans="38:38">
      <c r="AL2152" s="309"/>
    </row>
    <row r="2153" spans="38:38">
      <c r="AL2153" s="309"/>
    </row>
    <row r="2154" spans="38:38">
      <c r="AL2154" s="309"/>
    </row>
    <row r="2155" spans="38:38">
      <c r="AL2155" s="309"/>
    </row>
    <row r="2156" spans="38:38">
      <c r="AL2156" s="309"/>
    </row>
    <row r="2157" spans="38:38">
      <c r="AL2157" s="309"/>
    </row>
    <row r="2158" spans="38:38">
      <c r="AL2158" s="309"/>
    </row>
    <row r="2159" spans="38:38">
      <c r="AL2159" s="309"/>
    </row>
    <row r="2160" spans="38:38">
      <c r="AL2160" s="309"/>
    </row>
    <row r="2161" spans="38:38">
      <c r="AL2161" s="309"/>
    </row>
    <row r="2162" spans="38:38">
      <c r="AL2162" s="309"/>
    </row>
    <row r="2163" spans="38:38">
      <c r="AL2163" s="309"/>
    </row>
    <row r="2164" spans="38:38">
      <c r="AL2164" s="309"/>
    </row>
    <row r="2165" spans="38:38">
      <c r="AL2165" s="309"/>
    </row>
    <row r="2166" spans="38:38">
      <c r="AL2166" s="309"/>
    </row>
    <row r="2167" spans="38:38">
      <c r="AL2167" s="309"/>
    </row>
    <row r="2168" spans="38:38">
      <c r="AL2168" s="309"/>
    </row>
    <row r="2169" spans="38:38">
      <c r="AL2169" s="309"/>
    </row>
    <row r="2170" spans="38:38">
      <c r="AL2170" s="309"/>
    </row>
    <row r="2171" spans="38:38">
      <c r="AL2171" s="309"/>
    </row>
    <row r="2172" spans="38:38">
      <c r="AL2172" s="309"/>
    </row>
    <row r="2173" spans="38:38">
      <c r="AL2173" s="309"/>
    </row>
    <row r="2174" spans="38:38">
      <c r="AL2174" s="309"/>
    </row>
    <row r="2175" spans="38:38">
      <c r="AL2175" s="309"/>
    </row>
    <row r="2176" spans="38:38">
      <c r="AL2176" s="309"/>
    </row>
    <row r="2177" spans="38:38">
      <c r="AL2177" s="309"/>
    </row>
    <row r="2178" spans="38:38">
      <c r="AL2178" s="309"/>
    </row>
    <row r="2179" spans="38:38">
      <c r="AL2179" s="309"/>
    </row>
    <row r="2180" spans="38:38">
      <c r="AL2180" s="309"/>
    </row>
    <row r="2181" spans="38:38">
      <c r="AL2181" s="309"/>
    </row>
    <row r="2182" spans="38:38">
      <c r="AL2182" s="309"/>
    </row>
    <row r="2183" spans="38:38">
      <c r="AL2183" s="309"/>
    </row>
    <row r="2184" spans="38:38">
      <c r="AL2184" s="309"/>
    </row>
    <row r="2185" spans="38:38">
      <c r="AL2185" s="309"/>
    </row>
    <row r="2186" spans="38:38">
      <c r="AL2186" s="309"/>
    </row>
    <row r="2187" spans="38:38">
      <c r="AL2187" s="309"/>
    </row>
    <row r="2188" spans="38:38">
      <c r="AL2188" s="309"/>
    </row>
    <row r="2189" spans="38:38">
      <c r="AL2189" s="309"/>
    </row>
    <row r="2190" spans="38:38">
      <c r="AL2190" s="309"/>
    </row>
    <row r="2191" spans="38:38">
      <c r="AL2191" s="309"/>
    </row>
    <row r="2192" spans="38:38">
      <c r="AL2192" s="309"/>
    </row>
    <row r="2193" spans="38:38">
      <c r="AL2193" s="309"/>
    </row>
    <row r="2194" spans="38:38">
      <c r="AL2194" s="309"/>
    </row>
    <row r="2195" spans="38:38">
      <c r="AL2195" s="309"/>
    </row>
    <row r="2196" spans="38:38">
      <c r="AL2196" s="309"/>
    </row>
    <row r="2197" spans="38:38">
      <c r="AL2197" s="309"/>
    </row>
    <row r="2198" spans="38:38">
      <c r="AL2198" s="309"/>
    </row>
    <row r="2199" spans="38:38">
      <c r="AL2199" s="309"/>
    </row>
    <row r="2200" spans="38:38">
      <c r="AL2200" s="309"/>
    </row>
    <row r="2201" spans="38:38">
      <c r="AL2201" s="309"/>
    </row>
    <row r="2202" spans="38:38">
      <c r="AL2202" s="309"/>
    </row>
    <row r="2203" spans="38:38">
      <c r="AL2203" s="309"/>
    </row>
    <row r="2204" spans="38:38">
      <c r="AL2204" s="309"/>
    </row>
    <row r="2205" spans="38:38">
      <c r="AL2205" s="309"/>
    </row>
    <row r="2206" spans="38:38">
      <c r="AL2206" s="309"/>
    </row>
    <row r="2207" spans="38:38">
      <c r="AL2207" s="309"/>
    </row>
    <row r="2208" spans="38:38">
      <c r="AL2208" s="309"/>
    </row>
    <row r="2209" spans="38:38">
      <c r="AL2209" s="309"/>
    </row>
    <row r="2210" spans="38:38">
      <c r="AL2210" s="309"/>
    </row>
    <row r="2211" spans="38:38">
      <c r="AL2211" s="309"/>
    </row>
    <row r="2212" spans="38:38">
      <c r="AL2212" s="309"/>
    </row>
    <row r="2213" spans="38:38">
      <c r="AL2213" s="309"/>
    </row>
    <row r="2214" spans="38:38">
      <c r="AL2214" s="309"/>
    </row>
    <row r="2215" spans="38:38">
      <c r="AL2215" s="309"/>
    </row>
    <row r="2216" spans="38:38">
      <c r="AL2216" s="309"/>
    </row>
    <row r="2217" spans="38:38">
      <c r="AL2217" s="309"/>
    </row>
    <row r="2218" spans="38:38">
      <c r="AL2218" s="309"/>
    </row>
    <row r="2219" spans="38:38">
      <c r="AL2219" s="309"/>
    </row>
    <row r="2220" spans="38:38">
      <c r="AL2220" s="309"/>
    </row>
    <row r="2221" spans="38:38">
      <c r="AL2221" s="309"/>
    </row>
    <row r="2222" spans="38:38">
      <c r="AL2222" s="309"/>
    </row>
    <row r="2223" spans="38:38">
      <c r="AL2223" s="309"/>
    </row>
    <row r="2224" spans="38:38">
      <c r="AL2224" s="309"/>
    </row>
    <row r="2225" spans="38:38">
      <c r="AL2225" s="309"/>
    </row>
    <row r="2226" spans="38:38">
      <c r="AL2226" s="309"/>
    </row>
    <row r="2227" spans="38:38">
      <c r="AL2227" s="309"/>
    </row>
    <row r="2228" spans="38:38">
      <c r="AL2228" s="309"/>
    </row>
    <row r="2229" spans="38:38">
      <c r="AL2229" s="309"/>
    </row>
    <row r="2230" spans="38:38">
      <c r="AL2230" s="309"/>
    </row>
    <row r="2231" spans="38:38">
      <c r="AL2231" s="309"/>
    </row>
    <row r="2232" spans="38:38">
      <c r="AL2232" s="309"/>
    </row>
    <row r="2233" spans="38:38">
      <c r="AL2233" s="309"/>
    </row>
    <row r="2234" spans="38:38">
      <c r="AL2234" s="309"/>
    </row>
    <row r="2235" spans="38:38">
      <c r="AL2235" s="309"/>
    </row>
    <row r="2236" spans="38:38">
      <c r="AL2236" s="309"/>
    </row>
    <row r="2237" spans="38:38">
      <c r="AL2237" s="309"/>
    </row>
    <row r="2238" spans="38:38">
      <c r="AL2238" s="309"/>
    </row>
    <row r="2239" spans="38:38">
      <c r="AL2239" s="309"/>
    </row>
    <row r="2240" spans="38:38">
      <c r="AL2240" s="309"/>
    </row>
    <row r="2241" spans="38:38">
      <c r="AL2241" s="309"/>
    </row>
    <row r="2242" spans="38:38">
      <c r="AL2242" s="309"/>
    </row>
    <row r="2243" spans="38:38">
      <c r="AL2243" s="309"/>
    </row>
    <row r="2244" spans="38:38">
      <c r="AL2244" s="309"/>
    </row>
    <row r="2245" spans="38:38">
      <c r="AL2245" s="309"/>
    </row>
    <row r="2246" spans="38:38">
      <c r="AL2246" s="309"/>
    </row>
    <row r="2247" spans="38:38">
      <c r="AL2247" s="309"/>
    </row>
    <row r="2248" spans="38:38">
      <c r="AL2248" s="309"/>
    </row>
    <row r="2249" spans="38:38">
      <c r="AL2249" s="309"/>
    </row>
    <row r="2250" spans="38:38">
      <c r="AL2250" s="309"/>
    </row>
    <row r="2251" spans="38:38">
      <c r="AL2251" s="309"/>
    </row>
    <row r="2252" spans="38:38">
      <c r="AL2252" s="309"/>
    </row>
    <row r="2253" spans="38:38">
      <c r="AL2253" s="309"/>
    </row>
    <row r="2254" spans="38:38">
      <c r="AL2254" s="309"/>
    </row>
    <row r="2255" spans="38:38">
      <c r="AL2255" s="309"/>
    </row>
    <row r="2256" spans="38:38">
      <c r="AL2256" s="309"/>
    </row>
    <row r="2257" spans="38:38">
      <c r="AL2257" s="309"/>
    </row>
    <row r="2258" spans="38:38">
      <c r="AL2258" s="309"/>
    </row>
    <row r="2259" spans="38:38">
      <c r="AL2259" s="309"/>
    </row>
    <row r="2260" spans="38:38">
      <c r="AL2260" s="309"/>
    </row>
    <row r="2261" spans="38:38">
      <c r="AL2261" s="309"/>
    </row>
    <row r="2262" spans="38:38">
      <c r="AL2262" s="309"/>
    </row>
    <row r="2263" spans="38:38">
      <c r="AL2263" s="309"/>
    </row>
    <row r="2264" spans="38:38">
      <c r="AL2264" s="309"/>
    </row>
    <row r="2265" spans="38:38">
      <c r="AL2265" s="309"/>
    </row>
    <row r="2266" spans="38:38">
      <c r="AL2266" s="309"/>
    </row>
    <row r="2267" spans="38:38">
      <c r="AL2267" s="309"/>
    </row>
    <row r="2268" spans="38:38">
      <c r="AL2268" s="309"/>
    </row>
    <row r="2269" spans="38:38">
      <c r="AL2269" s="309"/>
    </row>
    <row r="2270" spans="38:38">
      <c r="AL2270" s="309"/>
    </row>
    <row r="2271" spans="38:38">
      <c r="AL2271" s="309"/>
    </row>
    <row r="2272" spans="38:38">
      <c r="AL2272" s="309"/>
    </row>
    <row r="2273" spans="38:38">
      <c r="AL2273" s="309"/>
    </row>
    <row r="2274" spans="38:38">
      <c r="AL2274" s="309"/>
    </row>
    <row r="2275" spans="38:38">
      <c r="AL2275" s="309"/>
    </row>
    <row r="2276" spans="38:38">
      <c r="AL2276" s="309"/>
    </row>
    <row r="2277" spans="38:38">
      <c r="AL2277" s="309"/>
    </row>
    <row r="2278" spans="38:38">
      <c r="AL2278" s="309"/>
    </row>
    <row r="2279" spans="38:38">
      <c r="AL2279" s="309"/>
    </row>
    <row r="2280" spans="38:38">
      <c r="AL2280" s="309"/>
    </row>
    <row r="2281" spans="38:38">
      <c r="AL2281" s="309"/>
    </row>
    <row r="2282" spans="38:38">
      <c r="AL2282" s="309"/>
    </row>
    <row r="2283" spans="38:38">
      <c r="AL2283" s="309"/>
    </row>
    <row r="2284" spans="38:38">
      <c r="AL2284" s="309"/>
    </row>
    <row r="2285" spans="38:38">
      <c r="AL2285" s="309"/>
    </row>
    <row r="2286" spans="38:38">
      <c r="AL2286" s="309"/>
    </row>
    <row r="2287" spans="38:38">
      <c r="AL2287" s="309"/>
    </row>
    <row r="2288" spans="38:38">
      <c r="AL2288" s="309"/>
    </row>
    <row r="2289" spans="38:38">
      <c r="AL2289" s="309"/>
    </row>
    <row r="2290" spans="38:38">
      <c r="AL2290" s="309"/>
    </row>
    <row r="2291" spans="38:38">
      <c r="AL2291" s="309"/>
    </row>
    <row r="2292" spans="38:38">
      <c r="AL2292" s="309"/>
    </row>
    <row r="2293" spans="38:38">
      <c r="AL2293" s="309"/>
    </row>
    <row r="2294" spans="38:38">
      <c r="AL2294" s="309"/>
    </row>
    <row r="2295" spans="38:38">
      <c r="AL2295" s="309"/>
    </row>
    <row r="2296" spans="38:38">
      <c r="AL2296" s="309"/>
    </row>
    <row r="2297" spans="38:38">
      <c r="AL2297" s="309"/>
    </row>
    <row r="2298" spans="38:38">
      <c r="AL2298" s="309"/>
    </row>
    <row r="2299" spans="38:38">
      <c r="AL2299" s="309"/>
    </row>
    <row r="2300" spans="38:38">
      <c r="AL2300" s="309"/>
    </row>
    <row r="2301" spans="38:38">
      <c r="AL2301" s="309"/>
    </row>
    <row r="2302" spans="38:38">
      <c r="AL2302" s="309"/>
    </row>
    <row r="2303" spans="38:38">
      <c r="AL2303" s="309"/>
    </row>
    <row r="2304" spans="38:38">
      <c r="AL2304" s="309"/>
    </row>
    <row r="2305" spans="38:38">
      <c r="AL2305" s="309"/>
    </row>
    <row r="2306" spans="38:38">
      <c r="AL2306" s="309"/>
    </row>
    <row r="2307" spans="38:38">
      <c r="AL2307" s="309"/>
    </row>
    <row r="2308" spans="38:38">
      <c r="AL2308" s="309"/>
    </row>
    <row r="2309" spans="38:38">
      <c r="AL2309" s="309"/>
    </row>
    <row r="2310" spans="38:38">
      <c r="AL2310" s="309"/>
    </row>
    <row r="2311" spans="38:38">
      <c r="AL2311" s="309"/>
    </row>
    <row r="2312" spans="38:38">
      <c r="AL2312" s="309"/>
    </row>
    <row r="2313" spans="38:38">
      <c r="AL2313" s="309"/>
    </row>
    <row r="2314" spans="38:38">
      <c r="AL2314" s="309"/>
    </row>
    <row r="2315" spans="38:38">
      <c r="AL2315" s="309"/>
    </row>
    <row r="2316" spans="38:38">
      <c r="AL2316" s="309"/>
    </row>
    <row r="2317" spans="38:38">
      <c r="AL2317" s="309"/>
    </row>
    <row r="2318" spans="38:38">
      <c r="AL2318" s="309"/>
    </row>
    <row r="2319" spans="38:38">
      <c r="AL2319" s="309"/>
    </row>
    <row r="2320" spans="38:38">
      <c r="AL2320" s="309"/>
    </row>
    <row r="2321" spans="38:38">
      <c r="AL2321" s="309"/>
    </row>
    <row r="2322" spans="38:38">
      <c r="AL2322" s="309"/>
    </row>
    <row r="2323" spans="38:38">
      <c r="AL2323" s="309"/>
    </row>
    <row r="2324" spans="38:38">
      <c r="AL2324" s="309"/>
    </row>
    <row r="2325" spans="38:38">
      <c r="AL2325" s="309"/>
    </row>
    <row r="2326" spans="38:38">
      <c r="AL2326" s="309"/>
    </row>
    <row r="2327" spans="38:38">
      <c r="AL2327" s="309"/>
    </row>
    <row r="2328" spans="38:38">
      <c r="AL2328" s="309"/>
    </row>
    <row r="2329" spans="38:38">
      <c r="AL2329" s="309"/>
    </row>
    <row r="2330" spans="38:38">
      <c r="AL2330" s="309"/>
    </row>
    <row r="2331" spans="38:38">
      <c r="AL2331" s="309"/>
    </row>
    <row r="2332" spans="38:38">
      <c r="AL2332" s="309"/>
    </row>
    <row r="2333" spans="38:38">
      <c r="AL2333" s="309"/>
    </row>
    <row r="2334" spans="38:38">
      <c r="AL2334" s="309"/>
    </row>
    <row r="2335" spans="38:38">
      <c r="AL2335" s="309"/>
    </row>
    <row r="2336" spans="38:38">
      <c r="AL2336" s="309"/>
    </row>
    <row r="2337" spans="38:38">
      <c r="AL2337" s="309"/>
    </row>
    <row r="2338" spans="38:38">
      <c r="AL2338" s="309"/>
    </row>
    <row r="2339" spans="38:38">
      <c r="AL2339" s="309"/>
    </row>
    <row r="2340" spans="38:38">
      <c r="AL2340" s="309"/>
    </row>
    <row r="2341" spans="38:38">
      <c r="AL2341" s="309"/>
    </row>
    <row r="2342" spans="38:38">
      <c r="AL2342" s="309"/>
    </row>
    <row r="2343" spans="38:38">
      <c r="AL2343" s="309"/>
    </row>
    <row r="2344" spans="38:38">
      <c r="AL2344" s="309"/>
    </row>
    <row r="2345" spans="38:38">
      <c r="AL2345" s="309"/>
    </row>
    <row r="2346" spans="38:38">
      <c r="AL2346" s="309"/>
    </row>
    <row r="2347" spans="38:38">
      <c r="AL2347" s="309"/>
    </row>
    <row r="2348" spans="38:38">
      <c r="AL2348" s="309"/>
    </row>
    <row r="2349" spans="38:38">
      <c r="AL2349" s="309"/>
    </row>
    <row r="2350" spans="38:38">
      <c r="AL2350" s="309"/>
    </row>
    <row r="2351" spans="38:38">
      <c r="AL2351" s="309"/>
    </row>
    <row r="2352" spans="38:38">
      <c r="AL2352" s="309"/>
    </row>
    <row r="2353" spans="38:38">
      <c r="AL2353" s="309"/>
    </row>
    <row r="2354" spans="38:38">
      <c r="AL2354" s="309"/>
    </row>
    <row r="2355" spans="38:38">
      <c r="AL2355" s="309"/>
    </row>
    <row r="2356" spans="38:38">
      <c r="AL2356" s="309"/>
    </row>
    <row r="2357" spans="38:38">
      <c r="AL2357" s="309"/>
    </row>
    <row r="2358" spans="38:38">
      <c r="AL2358" s="309"/>
    </row>
    <row r="2359" spans="38:38">
      <c r="AL2359" s="309"/>
    </row>
    <row r="2360" spans="38:38">
      <c r="AL2360" s="309"/>
    </row>
    <row r="2361" spans="38:38">
      <c r="AL2361" s="309"/>
    </row>
    <row r="2362" spans="38:38">
      <c r="AL2362" s="309"/>
    </row>
    <row r="2363" spans="38:38">
      <c r="AL2363" s="309"/>
    </row>
    <row r="2364" spans="38:38">
      <c r="AL2364" s="309"/>
    </row>
    <row r="2365" spans="38:38">
      <c r="AL2365" s="309"/>
    </row>
    <row r="2366" spans="38:38">
      <c r="AL2366" s="309"/>
    </row>
    <row r="2367" spans="38:38">
      <c r="AL2367" s="309"/>
    </row>
    <row r="2368" spans="38:38">
      <c r="AL2368" s="309"/>
    </row>
    <row r="2369" spans="38:38">
      <c r="AL2369" s="309"/>
    </row>
    <row r="2370" spans="38:38">
      <c r="AL2370" s="309"/>
    </row>
    <row r="2371" spans="38:38">
      <c r="AL2371" s="309"/>
    </row>
    <row r="2372" spans="38:38">
      <c r="AL2372" s="309"/>
    </row>
    <row r="2373" spans="38:38">
      <c r="AL2373" s="309"/>
    </row>
    <row r="2374" spans="38:38">
      <c r="AL2374" s="309"/>
    </row>
    <row r="2375" spans="38:38">
      <c r="AL2375" s="309"/>
    </row>
    <row r="2376" spans="38:38">
      <c r="AL2376" s="309"/>
    </row>
    <row r="2377" spans="38:38">
      <c r="AL2377" s="309"/>
    </row>
    <row r="2378" spans="38:38">
      <c r="AL2378" s="309"/>
    </row>
    <row r="2379" spans="38:38">
      <c r="AL2379" s="309"/>
    </row>
    <row r="2380" spans="38:38">
      <c r="AL2380" s="309"/>
    </row>
    <row r="2381" spans="38:38">
      <c r="AL2381" s="309"/>
    </row>
    <row r="2382" spans="38:38">
      <c r="AL2382" s="309"/>
    </row>
    <row r="2383" spans="38:38">
      <c r="AL2383" s="309"/>
    </row>
    <row r="2384" spans="38:38">
      <c r="AL2384" s="309"/>
    </row>
    <row r="2385" spans="38:38">
      <c r="AL2385" s="309"/>
    </row>
    <row r="2386" spans="38:38">
      <c r="AL2386" s="309"/>
    </row>
    <row r="2387" spans="38:38">
      <c r="AL2387" s="309"/>
    </row>
    <row r="2388" spans="38:38">
      <c r="AL2388" s="309"/>
    </row>
    <row r="2389" spans="38:38">
      <c r="AL2389" s="309"/>
    </row>
    <row r="2390" spans="38:38">
      <c r="AL2390" s="309"/>
    </row>
    <row r="2391" spans="38:38">
      <c r="AL2391" s="309"/>
    </row>
    <row r="2392" spans="38:38">
      <c r="AL2392" s="309"/>
    </row>
    <row r="2393" spans="38:38">
      <c r="AL2393" s="309"/>
    </row>
    <row r="2394" spans="38:38">
      <c r="AL2394" s="309"/>
    </row>
    <row r="2395" spans="38:38">
      <c r="AL2395" s="309"/>
    </row>
    <row r="2396" spans="38:38">
      <c r="AL2396" s="309"/>
    </row>
    <row r="2397" spans="38:38">
      <c r="AL2397" s="309"/>
    </row>
    <row r="2398" spans="38:38">
      <c r="AL2398" s="309"/>
    </row>
    <row r="2399" spans="38:38">
      <c r="AL2399" s="309"/>
    </row>
    <row r="2400" spans="38:38">
      <c r="AL2400" s="309"/>
    </row>
    <row r="2401" spans="38:38">
      <c r="AL2401" s="309"/>
    </row>
    <row r="2402" spans="38:38">
      <c r="AL2402" s="309"/>
    </row>
    <row r="2403" spans="38:38">
      <c r="AL2403" s="309"/>
    </row>
    <row r="2404" spans="38:38">
      <c r="AL2404" s="309"/>
    </row>
    <row r="2405" spans="38:38">
      <c r="AL2405" s="309"/>
    </row>
    <row r="2406" spans="38:38">
      <c r="AL2406" s="309"/>
    </row>
    <row r="2407" spans="38:38">
      <c r="AL2407" s="309"/>
    </row>
    <row r="2408" spans="38:38">
      <c r="AL2408" s="309"/>
    </row>
    <row r="2409" spans="38:38">
      <c r="AL2409" s="309"/>
    </row>
    <row r="2410" spans="38:38">
      <c r="AL2410" s="309"/>
    </row>
    <row r="2411" spans="38:38">
      <c r="AL2411" s="309"/>
    </row>
    <row r="2412" spans="38:38">
      <c r="AL2412" s="309"/>
    </row>
    <row r="2413" spans="38:38">
      <c r="AL2413" s="309"/>
    </row>
    <row r="2414" spans="38:38">
      <c r="AL2414" s="309"/>
    </row>
    <row r="2415" spans="38:38">
      <c r="AL2415" s="309"/>
    </row>
    <row r="2416" spans="38:38">
      <c r="AL2416" s="309"/>
    </row>
    <row r="2417" spans="38:38">
      <c r="AL2417" s="309"/>
    </row>
    <row r="2418" spans="38:38">
      <c r="AL2418" s="309"/>
    </row>
    <row r="2419" spans="38:38">
      <c r="AL2419" s="309"/>
    </row>
    <row r="2420" spans="38:38">
      <c r="AL2420" s="309"/>
    </row>
    <row r="2421" spans="38:38">
      <c r="AL2421" s="309"/>
    </row>
    <row r="2422" spans="38:38">
      <c r="AL2422" s="309"/>
    </row>
    <row r="2423" spans="38:38">
      <c r="AL2423" s="309"/>
    </row>
    <row r="2424" spans="38:38">
      <c r="AL2424" s="309"/>
    </row>
    <row r="2425" spans="38:38">
      <c r="AL2425" s="309"/>
    </row>
    <row r="2426" spans="38:38">
      <c r="AL2426" s="309"/>
    </row>
    <row r="2427" spans="38:38">
      <c r="AL2427" s="309"/>
    </row>
    <row r="2428" spans="38:38">
      <c r="AL2428" s="309"/>
    </row>
    <row r="2429" spans="38:38">
      <c r="AL2429" s="309"/>
    </row>
    <row r="2430" spans="38:38">
      <c r="AL2430" s="309"/>
    </row>
    <row r="2431" spans="38:38">
      <c r="AL2431" s="309"/>
    </row>
    <row r="2432" spans="38:38">
      <c r="AL2432" s="309"/>
    </row>
    <row r="2433" spans="38:38">
      <c r="AL2433" s="309"/>
    </row>
    <row r="2434" spans="38:38">
      <c r="AL2434" s="309"/>
    </row>
    <row r="2435" spans="38:38">
      <c r="AL2435" s="309"/>
    </row>
    <row r="2436" spans="38:38">
      <c r="AL2436" s="309"/>
    </row>
    <row r="2437" spans="38:38">
      <c r="AL2437" s="309"/>
    </row>
    <row r="2438" spans="38:38">
      <c r="AL2438" s="309"/>
    </row>
    <row r="2439" spans="38:38">
      <c r="AL2439" s="309"/>
    </row>
    <row r="2440" spans="38:38">
      <c r="AL2440" s="309"/>
    </row>
    <row r="2441" spans="38:38">
      <c r="AL2441" s="309"/>
    </row>
    <row r="2442" spans="38:38">
      <c r="AL2442" s="309"/>
    </row>
    <row r="2443" spans="38:38">
      <c r="AL2443" s="309"/>
    </row>
    <row r="2444" spans="38:38">
      <c r="AL2444" s="309"/>
    </row>
    <row r="2445" spans="38:38">
      <c r="AL2445" s="309"/>
    </row>
    <row r="2446" spans="38:38">
      <c r="AL2446" s="309"/>
    </row>
    <row r="2447" spans="38:38">
      <c r="AL2447" s="309"/>
    </row>
    <row r="2448" spans="38:38">
      <c r="AL2448" s="309"/>
    </row>
    <row r="2449" spans="38:38">
      <c r="AL2449" s="309"/>
    </row>
    <row r="2450" spans="38:38">
      <c r="AL2450" s="309"/>
    </row>
    <row r="2451" spans="38:38">
      <c r="AL2451" s="309"/>
    </row>
    <row r="2452" spans="38:38">
      <c r="AL2452" s="309"/>
    </row>
    <row r="2453" spans="38:38">
      <c r="AL2453" s="309"/>
    </row>
    <row r="2454" spans="38:38">
      <c r="AL2454" s="309"/>
    </row>
    <row r="2455" spans="38:38">
      <c r="AL2455" s="309"/>
    </row>
    <row r="2456" spans="38:38">
      <c r="AL2456" s="309"/>
    </row>
    <row r="2457" spans="38:38">
      <c r="AL2457" s="309"/>
    </row>
    <row r="2458" spans="38:38">
      <c r="AL2458" s="309"/>
    </row>
    <row r="2459" spans="38:38">
      <c r="AL2459" s="309"/>
    </row>
    <row r="2460" spans="38:38">
      <c r="AL2460" s="309"/>
    </row>
    <row r="2461" spans="38:38">
      <c r="AL2461" s="309"/>
    </row>
    <row r="2462" spans="38:38">
      <c r="AL2462" s="309"/>
    </row>
    <row r="2463" spans="38:38">
      <c r="AL2463" s="309"/>
    </row>
    <row r="2464" spans="38:38">
      <c r="AL2464" s="309"/>
    </row>
    <row r="2465" spans="38:38">
      <c r="AL2465" s="309"/>
    </row>
    <row r="2466" spans="38:38">
      <c r="AL2466" s="309"/>
    </row>
    <row r="2467" spans="38:38">
      <c r="AL2467" s="309"/>
    </row>
    <row r="2468" spans="38:38">
      <c r="AL2468" s="309"/>
    </row>
    <row r="2469" spans="38:38">
      <c r="AL2469" s="309"/>
    </row>
    <row r="2470" spans="38:38">
      <c r="AL2470" s="309"/>
    </row>
    <row r="2471" spans="38:38">
      <c r="AL2471" s="309"/>
    </row>
    <row r="2472" spans="38:38">
      <c r="AL2472" s="309"/>
    </row>
    <row r="2473" spans="38:38">
      <c r="AL2473" s="309"/>
    </row>
    <row r="2474" spans="38:38">
      <c r="AL2474" s="309"/>
    </row>
    <row r="2475" spans="38:38">
      <c r="AL2475" s="309"/>
    </row>
    <row r="2476" spans="38:38">
      <c r="AL2476" s="309"/>
    </row>
    <row r="2477" spans="38:38">
      <c r="AL2477" s="309"/>
    </row>
    <row r="2478" spans="38:38">
      <c r="AL2478" s="309"/>
    </row>
    <row r="2479" spans="38:38">
      <c r="AL2479" s="309"/>
    </row>
    <row r="2480" spans="38:38">
      <c r="AL2480" s="309"/>
    </row>
    <row r="2481" spans="38:38">
      <c r="AL2481" s="309"/>
    </row>
    <row r="2482" spans="38:38">
      <c r="AL2482" s="309"/>
    </row>
    <row r="2483" spans="38:38">
      <c r="AL2483" s="309"/>
    </row>
    <row r="2484" spans="38:38">
      <c r="AL2484" s="309"/>
    </row>
    <row r="2485" spans="38:38">
      <c r="AL2485" s="309"/>
    </row>
    <row r="2486" spans="38:38">
      <c r="AL2486" s="309"/>
    </row>
    <row r="2487" spans="38:38">
      <c r="AL2487" s="309"/>
    </row>
    <row r="2488" spans="38:38">
      <c r="AL2488" s="309"/>
    </row>
    <row r="2489" spans="38:38">
      <c r="AL2489" s="309"/>
    </row>
    <row r="2490" spans="38:38">
      <c r="AL2490" s="309"/>
    </row>
    <row r="2491" spans="38:38">
      <c r="AL2491" s="309"/>
    </row>
    <row r="2492" spans="38:38">
      <c r="AL2492" s="309"/>
    </row>
    <row r="2493" spans="38:38">
      <c r="AL2493" s="309"/>
    </row>
    <row r="2494" spans="38:38">
      <c r="AL2494" s="309"/>
    </row>
    <row r="2495" spans="38:38">
      <c r="AL2495" s="309"/>
    </row>
    <row r="2496" spans="38:38">
      <c r="AL2496" s="309"/>
    </row>
    <row r="2497" spans="38:38">
      <c r="AL2497" s="309"/>
    </row>
    <row r="2498" spans="38:38">
      <c r="AL2498" s="309"/>
    </row>
    <row r="2499" spans="38:38">
      <c r="AL2499" s="309"/>
    </row>
    <row r="2500" spans="38:38">
      <c r="AL2500" s="309"/>
    </row>
    <row r="2501" spans="38:38">
      <c r="AL2501" s="309"/>
    </row>
    <row r="2502" spans="38:38">
      <c r="AL2502" s="309"/>
    </row>
    <row r="2503" spans="38:38">
      <c r="AL2503" s="309"/>
    </row>
    <row r="2504" spans="38:38">
      <c r="AL2504" s="309"/>
    </row>
    <row r="2505" spans="38:38">
      <c r="AL2505" s="309"/>
    </row>
    <row r="2506" spans="38:38">
      <c r="AL2506" s="309"/>
    </row>
    <row r="2507" spans="38:38">
      <c r="AL2507" s="309"/>
    </row>
    <row r="2508" spans="38:38">
      <c r="AL2508" s="309"/>
    </row>
    <row r="2509" spans="38:38">
      <c r="AL2509" s="309"/>
    </row>
    <row r="2510" spans="38:38">
      <c r="AL2510" s="309"/>
    </row>
    <row r="2511" spans="38:38">
      <c r="AL2511" s="309"/>
    </row>
    <row r="2512" spans="38:38">
      <c r="AL2512" s="309"/>
    </row>
    <row r="2513" spans="38:38">
      <c r="AL2513" s="309"/>
    </row>
    <row r="2514" spans="38:38">
      <c r="AL2514" s="309"/>
    </row>
    <row r="2515" spans="38:38">
      <c r="AL2515" s="309"/>
    </row>
    <row r="2516" spans="38:38">
      <c r="AL2516" s="309"/>
    </row>
    <row r="2517" spans="38:38">
      <c r="AL2517" s="309"/>
    </row>
    <row r="2518" spans="38:38">
      <c r="AL2518" s="309"/>
    </row>
    <row r="2519" spans="38:38">
      <c r="AL2519" s="309"/>
    </row>
    <row r="2520" spans="38:38">
      <c r="AL2520" s="309"/>
    </row>
    <row r="2521" spans="38:38">
      <c r="AL2521" s="309"/>
    </row>
    <row r="2522" spans="38:38">
      <c r="AL2522" s="309"/>
    </row>
    <row r="2523" spans="38:38">
      <c r="AL2523" s="309"/>
    </row>
    <row r="2524" spans="38:38">
      <c r="AL2524" s="309"/>
    </row>
    <row r="2525" spans="38:38">
      <c r="AL2525" s="309"/>
    </row>
    <row r="2526" spans="38:38">
      <c r="AL2526" s="309"/>
    </row>
    <row r="2527" spans="38:38">
      <c r="AL2527" s="309"/>
    </row>
    <row r="2528" spans="38:38">
      <c r="AL2528" s="309"/>
    </row>
    <row r="2529" spans="38:38">
      <c r="AL2529" s="309"/>
    </row>
    <row r="2530" spans="38:38">
      <c r="AL2530" s="309"/>
    </row>
    <row r="2531" spans="38:38">
      <c r="AL2531" s="309"/>
    </row>
    <row r="2532" spans="38:38">
      <c r="AL2532" s="309"/>
    </row>
    <row r="2533" spans="38:38">
      <c r="AL2533" s="309"/>
    </row>
    <row r="2534" spans="38:38">
      <c r="AL2534" s="309"/>
    </row>
    <row r="2535" spans="38:38">
      <c r="AL2535" s="309"/>
    </row>
    <row r="2536" spans="38:38">
      <c r="AL2536" s="309"/>
    </row>
    <row r="2537" spans="38:38">
      <c r="AL2537" s="309"/>
    </row>
    <row r="2538" spans="38:38">
      <c r="AL2538" s="309"/>
    </row>
    <row r="2539" spans="38:38">
      <c r="AL2539" s="309"/>
    </row>
    <row r="2540" spans="38:38">
      <c r="AL2540" s="309"/>
    </row>
    <row r="2541" spans="38:38">
      <c r="AL2541" s="309"/>
    </row>
    <row r="2542" spans="38:38">
      <c r="AL2542" s="309"/>
    </row>
    <row r="2543" spans="38:38">
      <c r="AL2543" s="309"/>
    </row>
    <row r="2544" spans="38:38">
      <c r="AL2544" s="309"/>
    </row>
    <row r="2545" spans="38:38">
      <c r="AL2545" s="309"/>
    </row>
    <row r="2546" spans="38:38">
      <c r="AL2546" s="309"/>
    </row>
    <row r="2547" spans="38:38">
      <c r="AL2547" s="309"/>
    </row>
    <row r="2548" spans="38:38">
      <c r="AL2548" s="309"/>
    </row>
    <row r="2549" spans="38:38">
      <c r="AL2549" s="309"/>
    </row>
    <row r="2550" spans="38:38">
      <c r="AL2550" s="309"/>
    </row>
    <row r="2551" spans="38:38">
      <c r="AL2551" s="309"/>
    </row>
    <row r="2552" spans="38:38">
      <c r="AL2552" s="309"/>
    </row>
    <row r="2553" spans="38:38">
      <c r="AL2553" s="309"/>
    </row>
    <row r="2554" spans="38:38">
      <c r="AL2554" s="309"/>
    </row>
    <row r="2555" spans="38:38">
      <c r="AL2555" s="309"/>
    </row>
    <row r="2556" spans="38:38">
      <c r="AL2556" s="309"/>
    </row>
    <row r="2557" spans="38:38">
      <c r="AL2557" s="309"/>
    </row>
    <row r="2558" spans="38:38">
      <c r="AL2558" s="309"/>
    </row>
    <row r="2559" spans="38:38">
      <c r="AL2559" s="309"/>
    </row>
    <row r="2560" spans="38:38">
      <c r="AL2560" s="309"/>
    </row>
    <row r="2561" spans="38:38">
      <c r="AL2561" s="309"/>
    </row>
    <row r="2562" spans="38:38">
      <c r="AL2562" s="309"/>
    </row>
    <row r="2563" spans="38:38">
      <c r="AL2563" s="309"/>
    </row>
    <row r="2564" spans="38:38">
      <c r="AL2564" s="309"/>
    </row>
    <row r="2565" spans="38:38">
      <c r="AL2565" s="309"/>
    </row>
    <row r="2566" spans="38:38">
      <c r="AL2566" s="309"/>
    </row>
    <row r="2567" spans="38:38">
      <c r="AL2567" s="309"/>
    </row>
    <row r="2568" spans="38:38">
      <c r="AL2568" s="309"/>
    </row>
    <row r="2569" spans="38:38">
      <c r="AL2569" s="309"/>
    </row>
    <row r="2570" spans="38:38">
      <c r="AL2570" s="309"/>
    </row>
    <row r="2571" spans="38:38">
      <c r="AL2571" s="309"/>
    </row>
    <row r="2572" spans="38:38">
      <c r="AL2572" s="309"/>
    </row>
    <row r="2573" spans="38:38">
      <c r="AL2573" s="309"/>
    </row>
    <row r="2574" spans="38:38">
      <c r="AL2574" s="309"/>
    </row>
    <row r="2575" spans="38:38">
      <c r="AL2575" s="309"/>
    </row>
    <row r="2576" spans="38:38">
      <c r="AL2576" s="309"/>
    </row>
    <row r="2577" spans="38:38">
      <c r="AL2577" s="309"/>
    </row>
    <row r="2578" spans="38:38">
      <c r="AL2578" s="309"/>
    </row>
    <row r="2579" spans="38:38">
      <c r="AL2579" s="309"/>
    </row>
    <row r="2580" spans="38:38">
      <c r="AL2580" s="309"/>
    </row>
    <row r="2581" spans="38:38">
      <c r="AL2581" s="309"/>
    </row>
    <row r="2582" spans="38:38">
      <c r="AL2582" s="309"/>
    </row>
    <row r="2583" spans="38:38">
      <c r="AL2583" s="309"/>
    </row>
    <row r="2584" spans="38:38">
      <c r="AL2584" s="309"/>
    </row>
    <row r="2585" spans="38:38">
      <c r="AL2585" s="309"/>
    </row>
    <row r="2586" spans="38:38">
      <c r="AL2586" s="309"/>
    </row>
    <row r="2587" spans="38:38">
      <c r="AL2587" s="309"/>
    </row>
    <row r="2588" spans="38:38">
      <c r="AL2588" s="309"/>
    </row>
    <row r="2589" spans="38:38">
      <c r="AL2589" s="309"/>
    </row>
    <row r="2590" spans="38:38">
      <c r="AL2590" s="309"/>
    </row>
    <row r="2591" spans="38:38">
      <c r="AL2591" s="309"/>
    </row>
    <row r="2592" spans="38:38">
      <c r="AL2592" s="309"/>
    </row>
    <row r="2593" spans="38:38">
      <c r="AL2593" s="309"/>
    </row>
    <row r="2594" spans="38:38">
      <c r="AL2594" s="309"/>
    </row>
    <row r="2595" spans="38:38">
      <c r="AL2595" s="309"/>
    </row>
    <row r="2596" spans="38:38">
      <c r="AL2596" s="309"/>
    </row>
    <row r="2597" spans="38:38">
      <c r="AL2597" s="309"/>
    </row>
    <row r="2598" spans="38:38">
      <c r="AL2598" s="309"/>
    </row>
    <row r="2599" spans="38:38">
      <c r="AL2599" s="309"/>
    </row>
    <row r="2600" spans="38:38">
      <c r="AL2600" s="309"/>
    </row>
    <row r="2601" spans="38:38">
      <c r="AL2601" s="309"/>
    </row>
    <row r="2602" spans="38:38">
      <c r="AL2602" s="309"/>
    </row>
    <row r="2603" spans="38:38">
      <c r="AL2603" s="309"/>
    </row>
    <row r="2604" spans="38:38">
      <c r="AL2604" s="309"/>
    </row>
    <row r="2605" spans="38:38">
      <c r="AL2605" s="309"/>
    </row>
    <row r="2606" spans="38:38">
      <c r="AL2606" s="309"/>
    </row>
    <row r="2607" spans="38:38">
      <c r="AL2607" s="309"/>
    </row>
    <row r="2608" spans="38:38">
      <c r="AL2608" s="309"/>
    </row>
    <row r="2609" spans="38:38">
      <c r="AL2609" s="309"/>
    </row>
    <row r="2610" spans="38:38">
      <c r="AL2610" s="309"/>
    </row>
    <row r="2611" spans="38:38">
      <c r="AL2611" s="309"/>
    </row>
    <row r="2612" spans="38:38">
      <c r="AL2612" s="309"/>
    </row>
    <row r="2613" spans="38:38">
      <c r="AL2613" s="309"/>
    </row>
    <row r="2614" spans="38:38">
      <c r="AL2614" s="309"/>
    </row>
    <row r="2615" spans="38:38">
      <c r="AL2615" s="309"/>
    </row>
    <row r="2616" spans="38:38">
      <c r="AL2616" s="309"/>
    </row>
    <row r="2617" spans="38:38">
      <c r="AL2617" s="309"/>
    </row>
    <row r="2618" spans="38:38">
      <c r="AL2618" s="309"/>
    </row>
    <row r="2619" spans="38:38">
      <c r="AL2619" s="309"/>
    </row>
    <row r="2620" spans="38:38">
      <c r="AL2620" s="309"/>
    </row>
    <row r="2621" spans="38:38">
      <c r="AL2621" s="309"/>
    </row>
    <row r="2622" spans="38:38">
      <c r="AL2622" s="309"/>
    </row>
    <row r="2623" spans="38:38">
      <c r="AL2623" s="309"/>
    </row>
    <row r="2624" spans="38:38">
      <c r="AL2624" s="309"/>
    </row>
    <row r="2625" spans="38:38">
      <c r="AL2625" s="309"/>
    </row>
    <row r="2626" spans="38:38">
      <c r="AL2626" s="309"/>
    </row>
    <row r="2627" spans="38:38">
      <c r="AL2627" s="309"/>
    </row>
    <row r="2628" spans="38:38">
      <c r="AL2628" s="309"/>
    </row>
    <row r="2629" spans="38:38">
      <c r="AL2629" s="309"/>
    </row>
    <row r="2630" spans="38:38">
      <c r="AL2630" s="309"/>
    </row>
    <row r="2631" spans="38:38">
      <c r="AL2631" s="309"/>
    </row>
    <row r="2632" spans="38:38">
      <c r="AL2632" s="309"/>
    </row>
    <row r="2633" spans="38:38">
      <c r="AL2633" s="309"/>
    </row>
    <row r="2634" spans="38:38">
      <c r="AL2634" s="309"/>
    </row>
    <row r="2635" spans="38:38">
      <c r="AL2635" s="309"/>
    </row>
    <row r="2636" spans="38:38">
      <c r="AL2636" s="309"/>
    </row>
    <row r="2637" spans="38:38">
      <c r="AL2637" s="309"/>
    </row>
    <row r="2638" spans="38:38">
      <c r="AL2638" s="309"/>
    </row>
    <row r="2639" spans="38:38">
      <c r="AL2639" s="309"/>
    </row>
    <row r="2640" spans="38:38">
      <c r="AL2640" s="309"/>
    </row>
    <row r="2641" spans="38:38">
      <c r="AL2641" s="309"/>
    </row>
    <row r="2642" spans="38:38">
      <c r="AL2642" s="309"/>
    </row>
    <row r="2643" spans="38:38">
      <c r="AL2643" s="309"/>
    </row>
    <row r="2644" spans="38:38">
      <c r="AL2644" s="309"/>
    </row>
    <row r="2645" spans="38:38">
      <c r="AL2645" s="309"/>
    </row>
    <row r="2646" spans="38:38">
      <c r="AL2646" s="309"/>
    </row>
    <row r="2647" spans="38:38">
      <c r="AL2647" s="309"/>
    </row>
    <row r="2648" spans="38:38">
      <c r="AL2648" s="309"/>
    </row>
    <row r="2649" spans="38:38">
      <c r="AL2649" s="309"/>
    </row>
    <row r="2650" spans="38:38">
      <c r="AL2650" s="309"/>
    </row>
    <row r="2651" spans="38:38">
      <c r="AL2651" s="309"/>
    </row>
    <row r="2652" spans="38:38">
      <c r="AL2652" s="309"/>
    </row>
    <row r="2653" spans="38:38">
      <c r="AL2653" s="309"/>
    </row>
    <row r="2654" spans="38:38">
      <c r="AL2654" s="309"/>
    </row>
    <row r="2655" spans="38:38">
      <c r="AL2655" s="309"/>
    </row>
    <row r="2656" spans="38:38">
      <c r="AL2656" s="309"/>
    </row>
    <row r="2657" spans="38:38">
      <c r="AL2657" s="309"/>
    </row>
    <row r="2658" spans="38:38">
      <c r="AL2658" s="309"/>
    </row>
    <row r="2659" spans="38:38">
      <c r="AL2659" s="309"/>
    </row>
    <row r="2660" spans="38:38">
      <c r="AL2660" s="309"/>
    </row>
    <row r="2661" spans="38:38">
      <c r="AL2661" s="309"/>
    </row>
    <row r="2662" spans="38:38">
      <c r="AL2662" s="309"/>
    </row>
    <row r="2663" spans="38:38">
      <c r="AL2663" s="309"/>
    </row>
    <row r="2664" spans="38:38">
      <c r="AL2664" s="309"/>
    </row>
    <row r="2665" spans="38:38">
      <c r="AL2665" s="309"/>
    </row>
    <row r="2666" spans="38:38">
      <c r="AL2666" s="309"/>
    </row>
    <row r="2667" spans="38:38">
      <c r="AL2667" s="309"/>
    </row>
    <row r="2668" spans="38:38">
      <c r="AL2668" s="309"/>
    </row>
    <row r="2669" spans="38:38">
      <c r="AL2669" s="309"/>
    </row>
    <row r="2670" spans="38:38">
      <c r="AL2670" s="309"/>
    </row>
    <row r="2671" spans="38:38">
      <c r="AL2671" s="309"/>
    </row>
    <row r="2672" spans="38:38">
      <c r="AL2672" s="309"/>
    </row>
    <row r="2673" spans="38:38">
      <c r="AL2673" s="309"/>
    </row>
    <row r="2674" spans="38:38">
      <c r="AL2674" s="309"/>
    </row>
    <row r="2675" spans="38:38">
      <c r="AL2675" s="309"/>
    </row>
    <row r="2676" spans="38:38">
      <c r="AL2676" s="309"/>
    </row>
    <row r="2677" spans="38:38">
      <c r="AL2677" s="309"/>
    </row>
    <row r="2678" spans="38:38">
      <c r="AL2678" s="309"/>
    </row>
    <row r="2679" spans="38:38">
      <c r="AL2679" s="309"/>
    </row>
    <row r="2680" spans="38:38">
      <c r="AL2680" s="309"/>
    </row>
    <row r="2681" spans="38:38">
      <c r="AL2681" s="309"/>
    </row>
    <row r="2682" spans="38:38">
      <c r="AL2682" s="309"/>
    </row>
    <row r="2683" spans="38:38">
      <c r="AL2683" s="309"/>
    </row>
    <row r="2684" spans="38:38">
      <c r="AL2684" s="309"/>
    </row>
    <row r="2685" spans="38:38">
      <c r="AL2685" s="309"/>
    </row>
    <row r="2686" spans="38:38">
      <c r="AL2686" s="309"/>
    </row>
    <row r="2687" spans="38:38">
      <c r="AL2687" s="309"/>
    </row>
    <row r="2688" spans="38:38">
      <c r="AL2688" s="309"/>
    </row>
    <row r="2689" spans="38:38">
      <c r="AL2689" s="309"/>
    </row>
    <row r="2690" spans="38:38">
      <c r="AL2690" s="309"/>
    </row>
    <row r="2691" spans="38:38">
      <c r="AL2691" s="309"/>
    </row>
    <row r="2692" spans="38:38">
      <c r="AL2692" s="309"/>
    </row>
    <row r="2693" spans="38:38">
      <c r="AL2693" s="309"/>
    </row>
    <row r="2694" spans="38:38">
      <c r="AL2694" s="309"/>
    </row>
    <row r="2695" spans="38:38">
      <c r="AL2695" s="309"/>
    </row>
    <row r="2696" spans="38:38">
      <c r="AL2696" s="309"/>
    </row>
    <row r="2697" spans="38:38">
      <c r="AL2697" s="309"/>
    </row>
    <row r="2698" spans="38:38">
      <c r="AL2698" s="309"/>
    </row>
    <row r="2699" spans="38:38">
      <c r="AL2699" s="309"/>
    </row>
    <row r="2700" spans="38:38">
      <c r="AL2700" s="309"/>
    </row>
    <row r="2701" spans="38:38">
      <c r="AL2701" s="309"/>
    </row>
    <row r="2702" spans="38:38">
      <c r="AL2702" s="309"/>
    </row>
    <row r="2703" spans="38:38">
      <c r="AL2703" s="309"/>
    </row>
    <row r="2704" spans="38:38">
      <c r="AL2704" s="309"/>
    </row>
    <row r="2705" spans="38:38">
      <c r="AL2705" s="309"/>
    </row>
    <row r="2706" spans="38:38">
      <c r="AL2706" s="309"/>
    </row>
    <row r="2707" spans="38:38">
      <c r="AL2707" s="309"/>
    </row>
    <row r="2708" spans="38:38">
      <c r="AL2708" s="309"/>
    </row>
    <row r="2709" spans="38:38">
      <c r="AL2709" s="309"/>
    </row>
    <row r="2710" spans="38:38">
      <c r="AL2710" s="309"/>
    </row>
    <row r="2711" spans="38:38">
      <c r="AL2711" s="309"/>
    </row>
    <row r="2712" spans="38:38">
      <c r="AL2712" s="309"/>
    </row>
    <row r="2713" spans="38:38">
      <c r="AL2713" s="309"/>
    </row>
    <row r="2714" spans="38:38">
      <c r="AL2714" s="309"/>
    </row>
    <row r="2715" spans="38:38">
      <c r="AL2715" s="309"/>
    </row>
    <row r="2716" spans="38:38">
      <c r="AL2716" s="309"/>
    </row>
    <row r="2717" spans="38:38">
      <c r="AL2717" s="309"/>
    </row>
    <row r="2718" spans="38:38">
      <c r="AL2718" s="309"/>
    </row>
    <row r="2719" spans="38:38">
      <c r="AL2719" s="309"/>
    </row>
    <row r="2720" spans="38:38">
      <c r="AL2720" s="309"/>
    </row>
    <row r="2721" spans="38:38">
      <c r="AL2721" s="309"/>
    </row>
    <row r="2722" spans="38:38">
      <c r="AL2722" s="309"/>
    </row>
    <row r="2723" spans="38:38">
      <c r="AL2723" s="309"/>
    </row>
    <row r="2724" spans="38:38">
      <c r="AL2724" s="309"/>
    </row>
    <row r="2725" spans="38:38">
      <c r="AL2725" s="309"/>
    </row>
    <row r="2726" spans="38:38">
      <c r="AL2726" s="309"/>
    </row>
    <row r="2727" spans="38:38">
      <c r="AL2727" s="309"/>
    </row>
    <row r="2728" spans="38:38">
      <c r="AL2728" s="309"/>
    </row>
    <row r="2729" spans="38:38">
      <c r="AL2729" s="309"/>
    </row>
    <row r="2730" spans="38:38">
      <c r="AL2730" s="309"/>
    </row>
    <row r="2731" spans="38:38">
      <c r="AL2731" s="309"/>
    </row>
    <row r="2732" spans="38:38">
      <c r="AL2732" s="309"/>
    </row>
    <row r="2733" spans="38:38">
      <c r="AL2733" s="309"/>
    </row>
    <row r="2734" spans="38:38">
      <c r="AL2734" s="309"/>
    </row>
    <row r="2735" spans="38:38">
      <c r="AL2735" s="309"/>
    </row>
    <row r="2736" spans="38:38">
      <c r="AL2736" s="309"/>
    </row>
    <row r="2737" spans="38:38">
      <c r="AL2737" s="309"/>
    </row>
    <row r="2738" spans="38:38">
      <c r="AL2738" s="309"/>
    </row>
    <row r="2739" spans="38:38">
      <c r="AL2739" s="309"/>
    </row>
    <row r="2740" spans="38:38">
      <c r="AL2740" s="309"/>
    </row>
    <row r="2741" spans="38:38">
      <c r="AL2741" s="309"/>
    </row>
    <row r="2742" spans="38:38">
      <c r="AL2742" s="309"/>
    </row>
    <row r="2743" spans="38:38">
      <c r="AL2743" s="309"/>
    </row>
    <row r="2744" spans="38:38">
      <c r="AL2744" s="309"/>
    </row>
    <row r="2745" spans="38:38">
      <c r="AL2745" s="309"/>
    </row>
    <row r="2746" spans="38:38">
      <c r="AL2746" s="309"/>
    </row>
    <row r="2747" spans="38:38">
      <c r="AL2747" s="309"/>
    </row>
    <row r="2748" spans="38:38">
      <c r="AL2748" s="309"/>
    </row>
    <row r="2749" spans="38:38">
      <c r="AL2749" s="309"/>
    </row>
    <row r="2750" spans="38:38">
      <c r="AL2750" s="309"/>
    </row>
    <row r="2751" spans="38:38">
      <c r="AL2751" s="309"/>
    </row>
    <row r="2752" spans="38:38">
      <c r="AL2752" s="309"/>
    </row>
    <row r="2753" spans="38:38">
      <c r="AL2753" s="309"/>
    </row>
    <row r="2754" spans="38:38">
      <c r="AL2754" s="309"/>
    </row>
    <row r="2755" spans="38:38">
      <c r="AL2755" s="309"/>
    </row>
    <row r="2756" spans="38:38">
      <c r="AL2756" s="309"/>
    </row>
    <row r="2757" spans="38:38">
      <c r="AL2757" s="309"/>
    </row>
    <row r="2758" spans="38:38">
      <c r="AL2758" s="309"/>
    </row>
    <row r="2759" spans="38:38">
      <c r="AL2759" s="309"/>
    </row>
    <row r="2760" spans="38:38">
      <c r="AL2760" s="309"/>
    </row>
    <row r="2761" spans="38:38">
      <c r="AL2761" s="309"/>
    </row>
    <row r="2762" spans="38:38">
      <c r="AL2762" s="309"/>
    </row>
    <row r="2763" spans="38:38">
      <c r="AL2763" s="309"/>
    </row>
    <row r="2764" spans="38:38">
      <c r="AL2764" s="309"/>
    </row>
    <row r="2765" spans="38:38">
      <c r="AL2765" s="309"/>
    </row>
    <row r="2766" spans="38:38">
      <c r="AL2766" s="309"/>
    </row>
    <row r="2767" spans="38:38">
      <c r="AL2767" s="309"/>
    </row>
    <row r="2768" spans="38:38">
      <c r="AL2768" s="309"/>
    </row>
    <row r="2769" spans="38:38">
      <c r="AL2769" s="309"/>
    </row>
    <row r="2770" spans="38:38">
      <c r="AL2770" s="309"/>
    </row>
    <row r="2771" spans="38:38">
      <c r="AL2771" s="309"/>
    </row>
    <row r="2772" spans="38:38">
      <c r="AL2772" s="309"/>
    </row>
    <row r="2773" spans="38:38">
      <c r="AL2773" s="309"/>
    </row>
    <row r="2774" spans="38:38">
      <c r="AL2774" s="309"/>
    </row>
    <row r="2775" spans="38:38">
      <c r="AL2775" s="309"/>
    </row>
    <row r="2776" spans="38:38">
      <c r="AL2776" s="309"/>
    </row>
    <row r="2777" spans="38:38">
      <c r="AL2777" s="309"/>
    </row>
    <row r="2778" spans="38:38">
      <c r="AL2778" s="309"/>
    </row>
    <row r="2779" spans="38:38">
      <c r="AL2779" s="309"/>
    </row>
    <row r="2780" spans="38:38">
      <c r="AL2780" s="309"/>
    </row>
    <row r="2781" spans="38:38">
      <c r="AL2781" s="309"/>
    </row>
    <row r="2782" spans="38:38">
      <c r="AL2782" s="309"/>
    </row>
    <row r="2783" spans="38:38">
      <c r="AL2783" s="309"/>
    </row>
    <row r="2784" spans="38:38">
      <c r="AL2784" s="309"/>
    </row>
    <row r="2785" spans="38:38">
      <c r="AL2785" s="309"/>
    </row>
    <row r="2786" spans="38:38">
      <c r="AL2786" s="309"/>
    </row>
    <row r="2787" spans="38:38">
      <c r="AL2787" s="309"/>
    </row>
    <row r="2788" spans="38:38">
      <c r="AL2788" s="309"/>
    </row>
    <row r="2789" spans="38:38">
      <c r="AL2789" s="309"/>
    </row>
    <row r="2790" spans="38:38">
      <c r="AL2790" s="309"/>
    </row>
    <row r="2791" spans="38:38">
      <c r="AL2791" s="309"/>
    </row>
    <row r="2792" spans="38:38">
      <c r="AL2792" s="309"/>
    </row>
    <row r="2793" spans="38:38">
      <c r="AL2793" s="309"/>
    </row>
    <row r="2794" spans="38:38">
      <c r="AL2794" s="309"/>
    </row>
    <row r="2795" spans="38:38">
      <c r="AL2795" s="309"/>
    </row>
    <row r="2796" spans="38:38">
      <c r="AL2796" s="309"/>
    </row>
    <row r="2797" spans="38:38">
      <c r="AL2797" s="309"/>
    </row>
    <row r="2798" spans="38:38">
      <c r="AL2798" s="309"/>
    </row>
    <row r="2799" spans="38:38">
      <c r="AL2799" s="309"/>
    </row>
    <row r="2800" spans="38:38">
      <c r="AL2800" s="309"/>
    </row>
    <row r="2801" spans="38:38">
      <c r="AL2801" s="309"/>
    </row>
    <row r="2802" spans="38:38">
      <c r="AL2802" s="309"/>
    </row>
    <row r="2803" spans="38:38">
      <c r="AL2803" s="309"/>
    </row>
    <row r="2804" spans="38:38">
      <c r="AL2804" s="309"/>
    </row>
    <row r="2805" spans="38:38">
      <c r="AL2805" s="309"/>
    </row>
    <row r="2806" spans="38:38">
      <c r="AL2806" s="309"/>
    </row>
    <row r="2807" spans="38:38">
      <c r="AL2807" s="309"/>
    </row>
    <row r="2808" spans="38:38">
      <c r="AL2808" s="309"/>
    </row>
    <row r="2809" spans="38:38">
      <c r="AL2809" s="309"/>
    </row>
    <row r="2810" spans="38:38">
      <c r="AL2810" s="309"/>
    </row>
    <row r="2811" spans="38:38">
      <c r="AL2811" s="309"/>
    </row>
    <row r="2812" spans="38:38">
      <c r="AL2812" s="309"/>
    </row>
    <row r="2813" spans="38:38">
      <c r="AL2813" s="309"/>
    </row>
    <row r="2814" spans="38:38">
      <c r="AL2814" s="309"/>
    </row>
    <row r="2815" spans="38:38">
      <c r="AL2815" s="309"/>
    </row>
    <row r="2816" spans="38:38">
      <c r="AL2816" s="309"/>
    </row>
    <row r="2817" spans="38:38">
      <c r="AL2817" s="309"/>
    </row>
    <row r="2818" spans="38:38">
      <c r="AL2818" s="309"/>
    </row>
    <row r="2819" spans="38:38">
      <c r="AL2819" s="309"/>
    </row>
    <row r="2820" spans="38:38">
      <c r="AL2820" s="309"/>
    </row>
    <row r="2821" spans="38:38">
      <c r="AL2821" s="309"/>
    </row>
    <row r="2822" spans="38:38">
      <c r="AL2822" s="309"/>
    </row>
    <row r="2823" spans="38:38">
      <c r="AL2823" s="309"/>
    </row>
    <row r="2824" spans="38:38">
      <c r="AL2824" s="309"/>
    </row>
    <row r="2825" spans="38:38">
      <c r="AL2825" s="309"/>
    </row>
    <row r="2826" spans="38:38">
      <c r="AL2826" s="309"/>
    </row>
    <row r="2827" spans="38:38">
      <c r="AL2827" s="309"/>
    </row>
    <row r="2828" spans="38:38">
      <c r="AL2828" s="309"/>
    </row>
    <row r="2829" spans="38:38">
      <c r="AL2829" s="309"/>
    </row>
    <row r="2830" spans="38:38">
      <c r="AL2830" s="309"/>
    </row>
    <row r="2831" spans="38:38">
      <c r="AL2831" s="309"/>
    </row>
    <row r="2832" spans="38:38">
      <c r="AL2832" s="309"/>
    </row>
    <row r="2833" spans="38:38">
      <c r="AL2833" s="309"/>
    </row>
    <row r="2834" spans="38:38">
      <c r="AL2834" s="309"/>
    </row>
    <row r="2835" spans="38:38">
      <c r="AL2835" s="309"/>
    </row>
    <row r="2836" spans="38:38">
      <c r="AL2836" s="309"/>
    </row>
    <row r="2837" spans="38:38">
      <c r="AL2837" s="309"/>
    </row>
    <row r="2838" spans="38:38">
      <c r="AL2838" s="309"/>
    </row>
    <row r="2839" spans="38:38">
      <c r="AL2839" s="309"/>
    </row>
    <row r="2840" spans="38:38">
      <c r="AL2840" s="309"/>
    </row>
    <row r="2841" spans="38:38">
      <c r="AL2841" s="309"/>
    </row>
    <row r="2842" spans="38:38">
      <c r="AL2842" s="309"/>
    </row>
    <row r="2843" spans="38:38">
      <c r="AL2843" s="309"/>
    </row>
    <row r="2844" spans="38:38">
      <c r="AL2844" s="309"/>
    </row>
    <row r="2845" spans="38:38">
      <c r="AL2845" s="309"/>
    </row>
    <row r="2846" spans="38:38">
      <c r="AL2846" s="309"/>
    </row>
    <row r="2847" spans="38:38">
      <c r="AL2847" s="309"/>
    </row>
    <row r="2848" spans="38:38">
      <c r="AL2848" s="309"/>
    </row>
    <row r="2849" spans="38:38">
      <c r="AL2849" s="309"/>
    </row>
    <row r="2850" spans="38:38">
      <c r="AL2850" s="309"/>
    </row>
    <row r="2851" spans="38:38">
      <c r="AL2851" s="309"/>
    </row>
    <row r="2852" spans="38:38">
      <c r="AL2852" s="309"/>
    </row>
    <row r="2853" spans="38:38">
      <c r="AL2853" s="309"/>
    </row>
    <row r="2854" spans="38:38">
      <c r="AL2854" s="309"/>
    </row>
    <row r="2855" spans="38:38">
      <c r="AL2855" s="309"/>
    </row>
    <row r="2856" spans="38:38">
      <c r="AL2856" s="309"/>
    </row>
    <row r="2857" spans="38:38">
      <c r="AL2857" s="309"/>
    </row>
    <row r="2858" spans="38:38">
      <c r="AL2858" s="309"/>
    </row>
    <row r="2859" spans="38:38">
      <c r="AL2859" s="309"/>
    </row>
    <row r="2860" spans="38:38">
      <c r="AL2860" s="309"/>
    </row>
    <row r="2861" spans="38:38">
      <c r="AL2861" s="309"/>
    </row>
    <row r="2862" spans="38:38">
      <c r="AL2862" s="309"/>
    </row>
    <row r="2863" spans="38:38">
      <c r="AL2863" s="309"/>
    </row>
    <row r="2864" spans="38:38">
      <c r="AL2864" s="309"/>
    </row>
    <row r="2865" spans="38:38">
      <c r="AL2865" s="309"/>
    </row>
    <row r="2866" spans="38:38">
      <c r="AL2866" s="309"/>
    </row>
    <row r="2867" spans="38:38">
      <c r="AL2867" s="309"/>
    </row>
    <row r="2868" spans="38:38">
      <c r="AL2868" s="309"/>
    </row>
    <row r="2869" spans="38:38">
      <c r="AL2869" s="309"/>
    </row>
    <row r="2870" spans="38:38">
      <c r="AL2870" s="309"/>
    </row>
    <row r="2871" spans="38:38">
      <c r="AL2871" s="309"/>
    </row>
    <row r="2872" spans="38:38">
      <c r="AL2872" s="309"/>
    </row>
    <row r="2873" spans="38:38">
      <c r="AL2873" s="309"/>
    </row>
    <row r="2874" spans="38:38">
      <c r="AL2874" s="309"/>
    </row>
    <row r="2875" spans="38:38">
      <c r="AL2875" s="309"/>
    </row>
    <row r="2876" spans="38:38">
      <c r="AL2876" s="309"/>
    </row>
    <row r="2877" spans="38:38">
      <c r="AL2877" s="309"/>
    </row>
    <row r="2878" spans="38:38">
      <c r="AL2878" s="309"/>
    </row>
    <row r="2879" spans="38:38">
      <c r="AL2879" s="309"/>
    </row>
    <row r="2880" spans="38:38">
      <c r="AL2880" s="309"/>
    </row>
    <row r="2881" spans="38:38">
      <c r="AL2881" s="309"/>
    </row>
    <row r="2882" spans="38:38">
      <c r="AL2882" s="309"/>
    </row>
    <row r="2883" spans="38:38">
      <c r="AL2883" s="309"/>
    </row>
    <row r="2884" spans="38:38">
      <c r="AL2884" s="309"/>
    </row>
    <row r="2885" spans="38:38">
      <c r="AL2885" s="309"/>
    </row>
    <row r="2886" spans="38:38">
      <c r="AL2886" s="309"/>
    </row>
    <row r="2887" spans="38:38">
      <c r="AL2887" s="309"/>
    </row>
    <row r="2888" spans="38:38">
      <c r="AL2888" s="309"/>
    </row>
    <row r="2889" spans="38:38">
      <c r="AL2889" s="309"/>
    </row>
    <row r="2890" spans="38:38">
      <c r="AL2890" s="309"/>
    </row>
    <row r="2891" spans="38:38">
      <c r="AL2891" s="309"/>
    </row>
    <row r="2892" spans="38:38">
      <c r="AL2892" s="309"/>
    </row>
    <row r="2893" spans="38:38">
      <c r="AL2893" s="309"/>
    </row>
    <row r="2894" spans="38:38">
      <c r="AL2894" s="309"/>
    </row>
    <row r="2895" spans="38:38">
      <c r="AL2895" s="309"/>
    </row>
    <row r="2896" spans="38:38">
      <c r="AL2896" s="309"/>
    </row>
    <row r="2897" spans="38:38">
      <c r="AL2897" s="309"/>
    </row>
    <row r="2898" spans="38:38">
      <c r="AL2898" s="309"/>
    </row>
    <row r="2899" spans="38:38">
      <c r="AL2899" s="309"/>
    </row>
    <row r="2900" spans="38:38">
      <c r="AL2900" s="309"/>
    </row>
    <row r="2901" spans="38:38">
      <c r="AL2901" s="309"/>
    </row>
    <row r="2902" spans="38:38">
      <c r="AL2902" s="309"/>
    </row>
    <row r="2903" spans="38:38">
      <c r="AL2903" s="309"/>
    </row>
    <row r="2904" spans="38:38">
      <c r="AL2904" s="309"/>
    </row>
    <row r="2905" spans="38:38">
      <c r="AL2905" s="309"/>
    </row>
    <row r="2906" spans="38:38">
      <c r="AL2906" s="309"/>
    </row>
    <row r="2907" spans="38:38">
      <c r="AL2907" s="309"/>
    </row>
    <row r="2908" spans="38:38">
      <c r="AL2908" s="309"/>
    </row>
    <row r="2909" spans="38:38">
      <c r="AL2909" s="309"/>
    </row>
    <row r="2910" spans="38:38">
      <c r="AL2910" s="309"/>
    </row>
    <row r="2911" spans="38:38">
      <c r="AL2911" s="309"/>
    </row>
    <row r="2912" spans="38:38">
      <c r="AL2912" s="309"/>
    </row>
    <row r="2913" spans="38:38">
      <c r="AL2913" s="309"/>
    </row>
    <row r="2914" spans="38:38">
      <c r="AL2914" s="309"/>
    </row>
    <row r="2915" spans="38:38">
      <c r="AL2915" s="309"/>
    </row>
    <row r="2916" spans="38:38">
      <c r="AL2916" s="309"/>
    </row>
    <row r="2917" spans="38:38">
      <c r="AL2917" s="309"/>
    </row>
    <row r="2918" spans="38:38">
      <c r="AL2918" s="309"/>
    </row>
    <row r="2919" spans="38:38">
      <c r="AL2919" s="309"/>
    </row>
    <row r="2920" spans="38:38">
      <c r="AL2920" s="309"/>
    </row>
    <row r="2921" spans="38:38">
      <c r="AL2921" s="309"/>
    </row>
    <row r="2922" spans="38:38">
      <c r="AL2922" s="309"/>
    </row>
    <row r="2923" spans="38:38">
      <c r="AL2923" s="309"/>
    </row>
    <row r="2924" spans="38:38">
      <c r="AL2924" s="309"/>
    </row>
    <row r="2925" spans="38:38">
      <c r="AL2925" s="309"/>
    </row>
    <row r="2926" spans="38:38">
      <c r="AL2926" s="309"/>
    </row>
    <row r="2927" spans="38:38">
      <c r="AL2927" s="309"/>
    </row>
    <row r="2928" spans="38:38">
      <c r="AL2928" s="309"/>
    </row>
    <row r="2929" spans="38:38">
      <c r="AL2929" s="309"/>
    </row>
    <row r="2930" spans="38:38">
      <c r="AL2930" s="309"/>
    </row>
    <row r="2931" spans="38:38">
      <c r="AL2931" s="309"/>
    </row>
    <row r="2932" spans="38:38">
      <c r="AL2932" s="309"/>
    </row>
    <row r="2933" spans="38:38">
      <c r="AL2933" s="309"/>
    </row>
    <row r="2934" spans="38:38">
      <c r="AL2934" s="309"/>
    </row>
    <row r="2935" spans="38:38">
      <c r="AL2935" s="309"/>
    </row>
    <row r="2936" spans="38:38">
      <c r="AL2936" s="309"/>
    </row>
    <row r="2937" spans="38:38">
      <c r="AL2937" s="309"/>
    </row>
    <row r="2938" spans="38:38">
      <c r="AL2938" s="309"/>
    </row>
    <row r="2939" spans="38:38">
      <c r="AL2939" s="309"/>
    </row>
    <row r="2940" spans="38:38">
      <c r="AL2940" s="309"/>
    </row>
    <row r="2941" spans="38:38">
      <c r="AL2941" s="309"/>
    </row>
    <row r="2942" spans="38:38">
      <c r="AL2942" s="309"/>
    </row>
    <row r="2943" spans="38:38">
      <c r="AL2943" s="309"/>
    </row>
    <row r="2944" spans="38:38">
      <c r="AL2944" s="309"/>
    </row>
    <row r="2945" spans="38:38">
      <c r="AL2945" s="309"/>
    </row>
    <row r="2946" spans="38:38">
      <c r="AL2946" s="309"/>
    </row>
    <row r="2947" spans="38:38">
      <c r="AL2947" s="309"/>
    </row>
    <row r="2948" spans="38:38">
      <c r="AL2948" s="309"/>
    </row>
    <row r="2949" spans="38:38">
      <c r="AL2949" s="309"/>
    </row>
    <row r="2950" spans="38:38">
      <c r="AL2950" s="309"/>
    </row>
    <row r="2951" spans="38:38">
      <c r="AL2951" s="309"/>
    </row>
    <row r="2952" spans="38:38">
      <c r="AL2952" s="309"/>
    </row>
    <row r="2953" spans="38:38">
      <c r="AL2953" s="309"/>
    </row>
    <row r="2954" spans="38:38">
      <c r="AL2954" s="309"/>
    </row>
    <row r="2955" spans="38:38">
      <c r="AL2955" s="309"/>
    </row>
    <row r="2956" spans="38:38">
      <c r="AL2956" s="309"/>
    </row>
    <row r="2957" spans="38:38">
      <c r="AL2957" s="309"/>
    </row>
    <row r="2958" spans="38:38">
      <c r="AL2958" s="309"/>
    </row>
    <row r="2959" spans="38:38">
      <c r="AL2959" s="309"/>
    </row>
    <row r="2960" spans="38:38">
      <c r="AL2960" s="309"/>
    </row>
    <row r="2961" spans="38:38">
      <c r="AL2961" s="309"/>
    </row>
    <row r="2962" spans="38:38">
      <c r="AL2962" s="309"/>
    </row>
    <row r="2963" spans="38:38">
      <c r="AL2963" s="309"/>
    </row>
    <row r="2964" spans="38:38">
      <c r="AL2964" s="309"/>
    </row>
    <row r="2965" spans="38:38">
      <c r="AL2965" s="309"/>
    </row>
    <row r="2966" spans="38:38">
      <c r="AL2966" s="309"/>
    </row>
    <row r="2967" spans="38:38">
      <c r="AL2967" s="309"/>
    </row>
    <row r="2968" spans="38:38">
      <c r="AL2968" s="309"/>
    </row>
    <row r="2969" spans="38:38">
      <c r="AL2969" s="309"/>
    </row>
    <row r="2970" spans="38:38">
      <c r="AL2970" s="309"/>
    </row>
    <row r="2971" spans="38:38">
      <c r="AL2971" s="309"/>
    </row>
    <row r="2972" spans="38:38">
      <c r="AL2972" s="309"/>
    </row>
    <row r="2973" spans="38:38">
      <c r="AL2973" s="309"/>
    </row>
    <row r="2974" spans="38:38">
      <c r="AL2974" s="309"/>
    </row>
    <row r="2975" spans="38:38">
      <c r="AL2975" s="309"/>
    </row>
    <row r="2976" spans="38:38">
      <c r="AL2976" s="309"/>
    </row>
    <row r="2977" spans="38:38">
      <c r="AL2977" s="309"/>
    </row>
    <row r="2978" spans="38:38">
      <c r="AL2978" s="309"/>
    </row>
    <row r="2979" spans="38:38">
      <c r="AL2979" s="309"/>
    </row>
    <row r="2980" spans="38:38">
      <c r="AL2980" s="309"/>
    </row>
    <row r="2981" spans="38:38">
      <c r="AL2981" s="309"/>
    </row>
    <row r="2982" spans="38:38">
      <c r="AL2982" s="309"/>
    </row>
    <row r="2983" spans="38:38">
      <c r="AL2983" s="309"/>
    </row>
    <row r="2984" spans="38:38">
      <c r="AL2984" s="309"/>
    </row>
    <row r="2985" spans="38:38">
      <c r="AL2985" s="309"/>
    </row>
    <row r="2986" spans="38:38">
      <c r="AL2986" s="309"/>
    </row>
    <row r="2987" spans="38:38">
      <c r="AL2987" s="309"/>
    </row>
    <row r="2988" spans="38:38">
      <c r="AL2988" s="309"/>
    </row>
    <row r="2989" spans="38:38">
      <c r="AL2989" s="309"/>
    </row>
    <row r="2990" spans="38:38">
      <c r="AL2990" s="309"/>
    </row>
    <row r="2991" spans="38:38">
      <c r="AL2991" s="309"/>
    </row>
    <row r="2992" spans="38:38">
      <c r="AL2992" s="309"/>
    </row>
    <row r="2993" spans="38:38">
      <c r="AL2993" s="309"/>
    </row>
    <row r="2994" spans="38:38">
      <c r="AL2994" s="309"/>
    </row>
    <row r="2995" spans="38:38">
      <c r="AL2995" s="309"/>
    </row>
    <row r="2996" spans="38:38">
      <c r="AL2996" s="309"/>
    </row>
    <row r="2997" spans="38:38">
      <c r="AL2997" s="309"/>
    </row>
    <row r="2998" spans="38:38">
      <c r="AL2998" s="309"/>
    </row>
    <row r="2999" spans="38:38">
      <c r="AL2999" s="309"/>
    </row>
    <row r="3000" spans="38:38">
      <c r="AL3000" s="309"/>
    </row>
    <row r="3001" spans="38:38">
      <c r="AL3001" s="309"/>
    </row>
    <row r="3002" spans="38:38">
      <c r="AL3002" s="309"/>
    </row>
    <row r="3003" spans="38:38">
      <c r="AL3003" s="309"/>
    </row>
    <row r="3004" spans="38:38">
      <c r="AL3004" s="309"/>
    </row>
    <row r="3005" spans="38:38">
      <c r="AL3005" s="309"/>
    </row>
    <row r="3006" spans="38:38">
      <c r="AL3006" s="309"/>
    </row>
    <row r="3007" spans="38:38">
      <c r="AL3007" s="309"/>
    </row>
    <row r="3008" spans="38:38">
      <c r="AL3008" s="309"/>
    </row>
    <row r="3009" spans="38:38">
      <c r="AL3009" s="309"/>
    </row>
    <row r="3010" spans="38:38">
      <c r="AL3010" s="309"/>
    </row>
    <row r="3011" spans="38:38">
      <c r="AL3011" s="309"/>
    </row>
    <row r="3012" spans="38:38">
      <c r="AL3012" s="309"/>
    </row>
    <row r="3013" spans="38:38">
      <c r="AL3013" s="309"/>
    </row>
    <row r="3014" spans="38:38">
      <c r="AL3014" s="309"/>
    </row>
    <row r="3015" spans="38:38">
      <c r="AL3015" s="309"/>
    </row>
    <row r="3016" spans="38:38">
      <c r="AL3016" s="309"/>
    </row>
    <row r="3017" spans="38:38">
      <c r="AL3017" s="309"/>
    </row>
    <row r="3018" spans="38:38">
      <c r="AL3018" s="309"/>
    </row>
    <row r="3019" spans="38:38">
      <c r="AL3019" s="309"/>
    </row>
    <row r="3020" spans="38:38">
      <c r="AL3020" s="309"/>
    </row>
    <row r="3021" spans="38:38">
      <c r="AL3021" s="309"/>
    </row>
    <row r="3022" spans="38:38">
      <c r="AL3022" s="309"/>
    </row>
    <row r="3023" spans="38:38">
      <c r="AL3023" s="309"/>
    </row>
    <row r="3024" spans="38:38">
      <c r="AL3024" s="309"/>
    </row>
    <row r="3025" spans="38:38">
      <c r="AL3025" s="309"/>
    </row>
    <row r="3026" spans="38:38">
      <c r="AL3026" s="309"/>
    </row>
    <row r="3027" spans="38:38">
      <c r="AL3027" s="309"/>
    </row>
    <row r="3028" spans="38:38">
      <c r="AL3028" s="309"/>
    </row>
    <row r="3029" spans="38:38">
      <c r="AL3029" s="309"/>
    </row>
    <row r="3030" spans="38:38">
      <c r="AL3030" s="309"/>
    </row>
    <row r="3031" spans="38:38">
      <c r="AL3031" s="309"/>
    </row>
    <row r="3032" spans="38:38">
      <c r="AL3032" s="309"/>
    </row>
    <row r="3033" spans="38:38">
      <c r="AL3033" s="309"/>
    </row>
    <row r="3034" spans="38:38">
      <c r="AL3034" s="309"/>
    </row>
    <row r="3035" spans="38:38">
      <c r="AL3035" s="309"/>
    </row>
    <row r="3036" spans="38:38">
      <c r="AL3036" s="309"/>
    </row>
    <row r="3037" spans="38:38">
      <c r="AL3037" s="309"/>
    </row>
    <row r="3038" spans="38:38">
      <c r="AL3038" s="309"/>
    </row>
    <row r="3039" spans="38:38">
      <c r="AL3039" s="309"/>
    </row>
    <row r="3040" spans="38:38">
      <c r="AL3040" s="309"/>
    </row>
    <row r="3041" spans="38:38">
      <c r="AL3041" s="309"/>
    </row>
    <row r="3042" spans="38:38">
      <c r="AL3042" s="309"/>
    </row>
    <row r="3043" spans="38:38">
      <c r="AL3043" s="309"/>
    </row>
    <row r="3044" spans="38:38">
      <c r="AL3044" s="309"/>
    </row>
    <row r="3045" spans="38:38">
      <c r="AL3045" s="309"/>
    </row>
    <row r="3046" spans="38:38">
      <c r="AL3046" s="309"/>
    </row>
    <row r="3047" spans="38:38">
      <c r="AL3047" s="309"/>
    </row>
    <row r="3048" spans="38:38">
      <c r="AL3048" s="309"/>
    </row>
    <row r="3049" spans="38:38">
      <c r="AL3049" s="309"/>
    </row>
    <row r="3050" spans="38:38">
      <c r="AL3050" s="309"/>
    </row>
    <row r="3051" spans="38:38">
      <c r="AL3051" s="309"/>
    </row>
    <row r="3052" spans="38:38">
      <c r="AL3052" s="309"/>
    </row>
    <row r="3053" spans="38:38">
      <c r="AL3053" s="309"/>
    </row>
    <row r="3054" spans="38:38">
      <c r="AL3054" s="309"/>
    </row>
    <row r="3055" spans="38:38">
      <c r="AL3055" s="309"/>
    </row>
    <row r="3056" spans="38:38">
      <c r="AL3056" s="309"/>
    </row>
    <row r="3057" spans="38:38">
      <c r="AL3057" s="309"/>
    </row>
    <row r="3058" spans="38:38">
      <c r="AL3058" s="309"/>
    </row>
    <row r="3059" spans="38:38">
      <c r="AL3059" s="309"/>
    </row>
    <row r="3060" spans="38:38">
      <c r="AL3060" s="309"/>
    </row>
    <row r="3061" spans="38:38">
      <c r="AL3061" s="309"/>
    </row>
    <row r="3062" spans="38:38">
      <c r="AL3062" s="309"/>
    </row>
    <row r="3063" spans="38:38">
      <c r="AL3063" s="309"/>
    </row>
    <row r="3064" spans="38:38">
      <c r="AL3064" s="309"/>
    </row>
    <row r="3065" spans="38:38">
      <c r="AL3065" s="309"/>
    </row>
    <row r="3066" spans="38:38">
      <c r="AL3066" s="309"/>
    </row>
    <row r="3067" spans="38:38">
      <c r="AL3067" s="309"/>
    </row>
    <row r="3068" spans="38:38">
      <c r="AL3068" s="309"/>
    </row>
    <row r="3069" spans="38:38">
      <c r="AL3069" s="309"/>
    </row>
    <row r="3070" spans="38:38">
      <c r="AL3070" s="309"/>
    </row>
    <row r="3071" spans="38:38">
      <c r="AL3071" s="309"/>
    </row>
    <row r="3072" spans="38:38">
      <c r="AL3072" s="309"/>
    </row>
    <row r="3073" spans="38:38">
      <c r="AL3073" s="309"/>
    </row>
    <row r="3074" spans="38:38">
      <c r="AL3074" s="309"/>
    </row>
    <row r="3075" spans="38:38">
      <c r="AL3075" s="309"/>
    </row>
    <row r="3076" spans="38:38">
      <c r="AL3076" s="309"/>
    </row>
    <row r="3077" spans="38:38">
      <c r="AL3077" s="309"/>
    </row>
    <row r="3078" spans="38:38">
      <c r="AL3078" s="309"/>
    </row>
    <row r="3079" spans="38:38">
      <c r="AL3079" s="309"/>
    </row>
    <row r="3080" spans="38:38">
      <c r="AL3080" s="309"/>
    </row>
    <row r="3081" spans="38:38">
      <c r="AL3081" s="309"/>
    </row>
    <row r="3082" spans="38:38">
      <c r="AL3082" s="309"/>
    </row>
    <row r="3083" spans="38:38">
      <c r="AL3083" s="309"/>
    </row>
    <row r="3084" spans="38:38">
      <c r="AL3084" s="309"/>
    </row>
    <row r="3085" spans="38:38">
      <c r="AL3085" s="309"/>
    </row>
    <row r="3086" spans="38:38">
      <c r="AL3086" s="309"/>
    </row>
    <row r="3087" spans="38:38">
      <c r="AL3087" s="309"/>
    </row>
    <row r="3088" spans="38:38">
      <c r="AL3088" s="309"/>
    </row>
    <row r="3089" spans="38:38">
      <c r="AL3089" s="309"/>
    </row>
    <row r="3090" spans="38:38">
      <c r="AL3090" s="309"/>
    </row>
    <row r="3091" spans="38:38">
      <c r="AL3091" s="309"/>
    </row>
    <row r="3092" spans="38:38">
      <c r="AL3092" s="309"/>
    </row>
    <row r="3093" spans="38:38">
      <c r="AL3093" s="309"/>
    </row>
    <row r="3094" spans="38:38">
      <c r="AL3094" s="309"/>
    </row>
    <row r="3095" spans="38:38">
      <c r="AL3095" s="309"/>
    </row>
    <row r="3096" spans="38:38">
      <c r="AL3096" s="309"/>
    </row>
    <row r="3097" spans="38:38">
      <c r="AL3097" s="309"/>
    </row>
    <row r="3098" spans="38:38">
      <c r="AL3098" s="309"/>
    </row>
    <row r="3099" spans="38:38">
      <c r="AL3099" s="309"/>
    </row>
    <row r="3100" spans="38:38">
      <c r="AL3100" s="309"/>
    </row>
    <row r="3101" spans="38:38">
      <c r="AL3101" s="309"/>
    </row>
    <row r="3102" spans="38:38">
      <c r="AL3102" s="309"/>
    </row>
    <row r="3103" spans="38:38">
      <c r="AL3103" s="309"/>
    </row>
    <row r="3104" spans="38:38">
      <c r="AL3104" s="309"/>
    </row>
    <row r="3105" spans="38:38">
      <c r="AL3105" s="309"/>
    </row>
    <row r="3106" spans="38:38">
      <c r="AL3106" s="309"/>
    </row>
    <row r="3107" spans="38:38">
      <c r="AL3107" s="309"/>
    </row>
    <row r="3108" spans="38:38">
      <c r="AL3108" s="309"/>
    </row>
    <row r="3109" spans="38:38">
      <c r="AL3109" s="309"/>
    </row>
    <row r="3110" spans="38:38">
      <c r="AL3110" s="309"/>
    </row>
    <row r="3111" spans="38:38">
      <c r="AL3111" s="309"/>
    </row>
    <row r="3112" spans="38:38">
      <c r="AL3112" s="309"/>
    </row>
    <row r="3113" spans="38:38">
      <c r="AL3113" s="309"/>
    </row>
    <row r="3114" spans="38:38">
      <c r="AL3114" s="309"/>
    </row>
    <row r="3115" spans="38:38">
      <c r="AL3115" s="309"/>
    </row>
    <row r="3116" spans="38:38">
      <c r="AL3116" s="309"/>
    </row>
    <row r="3117" spans="38:38">
      <c r="AL3117" s="309"/>
    </row>
    <row r="3118" spans="38:38">
      <c r="AL3118" s="309"/>
    </row>
    <row r="3119" spans="38:38">
      <c r="AL3119" s="309"/>
    </row>
    <row r="3120" spans="38:38">
      <c r="AL3120" s="309"/>
    </row>
    <row r="3121" spans="38:38">
      <c r="AL3121" s="309"/>
    </row>
    <row r="3122" spans="38:38">
      <c r="AL3122" s="309"/>
    </row>
    <row r="3123" spans="38:38">
      <c r="AL3123" s="309"/>
    </row>
    <row r="3124" spans="38:38">
      <c r="AL3124" s="309"/>
    </row>
    <row r="3125" spans="38:38">
      <c r="AL3125" s="309"/>
    </row>
    <row r="3126" spans="38:38">
      <c r="AL3126" s="309"/>
    </row>
    <row r="3127" spans="38:38">
      <c r="AL3127" s="309"/>
    </row>
    <row r="3128" spans="38:38">
      <c r="AL3128" s="309"/>
    </row>
    <row r="3129" spans="38:38">
      <c r="AL3129" s="309"/>
    </row>
    <row r="3130" spans="38:38">
      <c r="AL3130" s="309"/>
    </row>
    <row r="3131" spans="38:38">
      <c r="AL3131" s="309"/>
    </row>
    <row r="3132" spans="38:38">
      <c r="AL3132" s="309"/>
    </row>
    <row r="3133" spans="38:38">
      <c r="AL3133" s="309"/>
    </row>
    <row r="3134" spans="38:38">
      <c r="AL3134" s="309"/>
    </row>
    <row r="3135" spans="38:38">
      <c r="AL3135" s="309"/>
    </row>
    <row r="3136" spans="38:38">
      <c r="AL3136" s="309"/>
    </row>
    <row r="3137" spans="38:38">
      <c r="AL3137" s="309"/>
    </row>
    <row r="3138" spans="38:38">
      <c r="AL3138" s="309"/>
    </row>
    <row r="3139" spans="38:38">
      <c r="AL3139" s="309"/>
    </row>
    <row r="3140" spans="38:38">
      <c r="AL3140" s="309"/>
    </row>
    <row r="3141" spans="38:38">
      <c r="AL3141" s="309"/>
    </row>
    <row r="3142" spans="38:38">
      <c r="AL3142" s="309"/>
    </row>
    <row r="3143" spans="38:38">
      <c r="AL3143" s="309"/>
    </row>
    <row r="3144" spans="38:38">
      <c r="AL3144" s="309"/>
    </row>
    <row r="3145" spans="38:38">
      <c r="AL3145" s="309"/>
    </row>
    <row r="3146" spans="38:38">
      <c r="AL3146" s="309"/>
    </row>
    <row r="3147" spans="38:38">
      <c r="AL3147" s="309"/>
    </row>
    <row r="3148" spans="38:38">
      <c r="AL3148" s="309"/>
    </row>
    <row r="3149" spans="38:38">
      <c r="AL3149" s="309"/>
    </row>
    <row r="3150" spans="38:38">
      <c r="AL3150" s="309"/>
    </row>
    <row r="3151" spans="38:38">
      <c r="AL3151" s="309"/>
    </row>
    <row r="3152" spans="38:38">
      <c r="AL3152" s="309"/>
    </row>
    <row r="3153" spans="38:38">
      <c r="AL3153" s="309"/>
    </row>
    <row r="3154" spans="38:38">
      <c r="AL3154" s="309"/>
    </row>
    <row r="3155" spans="38:38">
      <c r="AL3155" s="309"/>
    </row>
    <row r="3156" spans="38:38">
      <c r="AL3156" s="309"/>
    </row>
    <row r="3157" spans="38:38">
      <c r="AL3157" s="309"/>
    </row>
    <row r="3158" spans="38:38">
      <c r="AL3158" s="309"/>
    </row>
    <row r="3159" spans="38:38">
      <c r="AL3159" s="309"/>
    </row>
    <row r="3160" spans="38:38">
      <c r="AL3160" s="309"/>
    </row>
    <row r="3161" spans="38:38">
      <c r="AL3161" s="309"/>
    </row>
    <row r="3162" spans="38:38">
      <c r="AL3162" s="309"/>
    </row>
    <row r="3163" spans="38:38">
      <c r="AL3163" s="309"/>
    </row>
    <row r="3164" spans="38:38">
      <c r="AL3164" s="309"/>
    </row>
    <row r="3165" spans="38:38">
      <c r="AL3165" s="309"/>
    </row>
    <row r="3166" spans="38:38">
      <c r="AL3166" s="309"/>
    </row>
    <row r="3167" spans="38:38">
      <c r="AL3167" s="309"/>
    </row>
    <row r="3168" spans="38:38">
      <c r="AL3168" s="309"/>
    </row>
    <row r="3169" spans="38:38">
      <c r="AL3169" s="309"/>
    </row>
    <row r="3170" spans="38:38">
      <c r="AL3170" s="309"/>
    </row>
    <row r="3171" spans="38:38">
      <c r="AL3171" s="309"/>
    </row>
    <row r="3172" spans="38:38">
      <c r="AL3172" s="309"/>
    </row>
    <row r="3173" spans="38:38">
      <c r="AL3173" s="309"/>
    </row>
    <row r="3174" spans="38:38">
      <c r="AL3174" s="309"/>
    </row>
    <row r="3175" spans="38:38">
      <c r="AL3175" s="309"/>
    </row>
    <row r="3176" spans="38:38">
      <c r="AL3176" s="309"/>
    </row>
    <row r="3177" spans="38:38">
      <c r="AL3177" s="309"/>
    </row>
    <row r="3178" spans="38:38">
      <c r="AL3178" s="309"/>
    </row>
    <row r="3179" spans="38:38">
      <c r="AL3179" s="309"/>
    </row>
    <row r="3180" spans="38:38">
      <c r="AL3180" s="309"/>
    </row>
    <row r="3181" spans="38:38">
      <c r="AL3181" s="309"/>
    </row>
    <row r="3182" spans="38:38">
      <c r="AL3182" s="309"/>
    </row>
    <row r="3183" spans="38:38">
      <c r="AL3183" s="309"/>
    </row>
    <row r="3184" spans="38:38">
      <c r="AL3184" s="309"/>
    </row>
    <row r="3185" spans="38:38">
      <c r="AL3185" s="309"/>
    </row>
    <row r="3186" spans="38:38">
      <c r="AL3186" s="309"/>
    </row>
    <row r="3187" spans="38:38">
      <c r="AL3187" s="309"/>
    </row>
    <row r="3188" spans="38:38">
      <c r="AL3188" s="309"/>
    </row>
    <row r="3189" spans="38:38">
      <c r="AL3189" s="309"/>
    </row>
    <row r="3190" spans="38:38">
      <c r="AL3190" s="309"/>
    </row>
    <row r="3191" spans="38:38">
      <c r="AL3191" s="309"/>
    </row>
    <row r="3192" spans="38:38">
      <c r="AL3192" s="309"/>
    </row>
    <row r="3193" spans="38:38">
      <c r="AL3193" s="309"/>
    </row>
    <row r="3194" spans="38:38">
      <c r="AL3194" s="309"/>
    </row>
    <row r="3195" spans="38:38">
      <c r="AL3195" s="309"/>
    </row>
    <row r="3196" spans="38:38">
      <c r="AL3196" s="309"/>
    </row>
    <row r="3197" spans="38:38">
      <c r="AL3197" s="309"/>
    </row>
    <row r="3198" spans="38:38">
      <c r="AL3198" s="309"/>
    </row>
    <row r="3199" spans="38:38">
      <c r="AL3199" s="309"/>
    </row>
    <row r="3200" spans="38:38">
      <c r="AL3200" s="309"/>
    </row>
    <row r="3201" spans="38:38">
      <c r="AL3201" s="309"/>
    </row>
    <row r="3202" spans="38:38">
      <c r="AL3202" s="309"/>
    </row>
    <row r="3203" spans="38:38">
      <c r="AL3203" s="309"/>
    </row>
    <row r="3204" spans="38:38">
      <c r="AL3204" s="309"/>
    </row>
    <row r="3205" spans="38:38">
      <c r="AL3205" s="309"/>
    </row>
    <row r="3206" spans="38:38">
      <c r="AL3206" s="309"/>
    </row>
    <row r="3207" spans="38:38">
      <c r="AL3207" s="309"/>
    </row>
    <row r="3208" spans="38:38">
      <c r="AL3208" s="309"/>
    </row>
    <row r="3209" spans="38:38">
      <c r="AL3209" s="309"/>
    </row>
    <row r="3210" spans="38:38">
      <c r="AL3210" s="309"/>
    </row>
    <row r="3211" spans="38:38">
      <c r="AL3211" s="309"/>
    </row>
    <row r="3212" spans="38:38">
      <c r="AL3212" s="309"/>
    </row>
    <row r="3213" spans="38:38">
      <c r="AL3213" s="309"/>
    </row>
    <row r="3214" spans="38:38">
      <c r="AL3214" s="309"/>
    </row>
    <row r="3215" spans="38:38">
      <c r="AL3215" s="309"/>
    </row>
    <row r="3216" spans="38:38">
      <c r="AL3216" s="309"/>
    </row>
    <row r="3217" spans="38:38">
      <c r="AL3217" s="309"/>
    </row>
    <row r="3218" spans="38:38">
      <c r="AL3218" s="309"/>
    </row>
    <row r="3219" spans="38:38">
      <c r="AL3219" s="309"/>
    </row>
    <row r="3220" spans="38:38">
      <c r="AL3220" s="309"/>
    </row>
    <row r="3221" spans="38:38">
      <c r="AL3221" s="309"/>
    </row>
    <row r="3222" spans="38:38">
      <c r="AL3222" s="309"/>
    </row>
    <row r="3223" spans="38:38">
      <c r="AL3223" s="309"/>
    </row>
    <row r="3224" spans="38:38">
      <c r="AL3224" s="309"/>
    </row>
    <row r="3225" spans="38:38">
      <c r="AL3225" s="309"/>
    </row>
    <row r="3226" spans="38:38">
      <c r="AL3226" s="309"/>
    </row>
    <row r="3227" spans="38:38">
      <c r="AL3227" s="309"/>
    </row>
    <row r="3228" spans="38:38">
      <c r="AL3228" s="309"/>
    </row>
    <row r="3229" spans="38:38">
      <c r="AL3229" s="309"/>
    </row>
    <row r="3230" spans="38:38">
      <c r="AL3230" s="309"/>
    </row>
    <row r="3231" spans="38:38">
      <c r="AL3231" s="309"/>
    </row>
    <row r="3232" spans="38:38">
      <c r="AL3232" s="309"/>
    </row>
    <row r="3233" spans="38:38">
      <c r="AL3233" s="309"/>
    </row>
    <row r="3234" spans="38:38">
      <c r="AL3234" s="309"/>
    </row>
    <row r="3235" spans="38:38">
      <c r="AL3235" s="309"/>
    </row>
    <row r="3236" spans="38:38">
      <c r="AL3236" s="309"/>
    </row>
    <row r="3237" spans="38:38">
      <c r="AL3237" s="309"/>
    </row>
    <row r="3238" spans="38:38">
      <c r="AL3238" s="309"/>
    </row>
    <row r="3239" spans="38:38">
      <c r="AL3239" s="309"/>
    </row>
    <row r="3240" spans="38:38">
      <c r="AL3240" s="309"/>
    </row>
    <row r="3241" spans="38:38">
      <c r="AL3241" s="309"/>
    </row>
    <row r="3242" spans="38:38">
      <c r="AL3242" s="309"/>
    </row>
    <row r="3243" spans="38:38">
      <c r="AL3243" s="309"/>
    </row>
    <row r="3244" spans="38:38">
      <c r="AL3244" s="309"/>
    </row>
    <row r="3245" spans="38:38">
      <c r="AL3245" s="309"/>
    </row>
    <row r="3246" spans="38:38">
      <c r="AL3246" s="309"/>
    </row>
    <row r="3247" spans="38:38">
      <c r="AL3247" s="309"/>
    </row>
    <row r="3248" spans="38:38">
      <c r="AL3248" s="309"/>
    </row>
    <row r="3249" spans="38:38">
      <c r="AL3249" s="309"/>
    </row>
    <row r="3250" spans="38:38">
      <c r="AL3250" s="309"/>
    </row>
    <row r="3251" spans="38:38">
      <c r="AL3251" s="309"/>
    </row>
    <row r="3252" spans="38:38">
      <c r="AL3252" s="309"/>
    </row>
    <row r="3253" spans="38:38">
      <c r="AL3253" s="309"/>
    </row>
    <row r="3254" spans="38:38">
      <c r="AL3254" s="309"/>
    </row>
    <row r="3255" spans="38:38">
      <c r="AL3255" s="309"/>
    </row>
    <row r="3256" spans="38:38">
      <c r="AL3256" s="309"/>
    </row>
    <row r="3257" spans="38:38">
      <c r="AL3257" s="309"/>
    </row>
    <row r="3258" spans="38:38">
      <c r="AL3258" s="309"/>
    </row>
    <row r="3259" spans="38:38">
      <c r="AL3259" s="309"/>
    </row>
    <row r="3260" spans="38:38">
      <c r="AL3260" s="309"/>
    </row>
    <row r="3261" spans="38:38">
      <c r="AL3261" s="309"/>
    </row>
    <row r="3262" spans="38:38">
      <c r="AL3262" s="309"/>
    </row>
    <row r="3263" spans="38:38">
      <c r="AL3263" s="309"/>
    </row>
    <row r="3264" spans="38:38">
      <c r="AL3264" s="309"/>
    </row>
    <row r="3265" spans="38:38">
      <c r="AL3265" s="309"/>
    </row>
    <row r="3266" spans="38:38">
      <c r="AL3266" s="309"/>
    </row>
    <row r="3267" spans="38:38">
      <c r="AL3267" s="309"/>
    </row>
    <row r="3268" spans="38:38">
      <c r="AL3268" s="309"/>
    </row>
    <row r="3269" spans="38:38">
      <c r="AL3269" s="309"/>
    </row>
    <row r="3270" spans="38:38">
      <c r="AL3270" s="309"/>
    </row>
    <row r="3271" spans="38:38">
      <c r="AL3271" s="309"/>
    </row>
    <row r="3272" spans="38:38">
      <c r="AL3272" s="309"/>
    </row>
    <row r="3273" spans="38:38">
      <c r="AL3273" s="309"/>
    </row>
    <row r="3274" spans="38:38">
      <c r="AL3274" s="309"/>
    </row>
    <row r="3275" spans="38:38">
      <c r="AL3275" s="309"/>
    </row>
    <row r="3276" spans="38:38">
      <c r="AL3276" s="309"/>
    </row>
    <row r="3277" spans="38:38">
      <c r="AL3277" s="309"/>
    </row>
    <row r="3278" spans="38:38">
      <c r="AL3278" s="309"/>
    </row>
    <row r="3279" spans="38:38">
      <c r="AL3279" s="309"/>
    </row>
    <row r="3280" spans="38:38">
      <c r="AL3280" s="309"/>
    </row>
    <row r="3281" spans="38:38">
      <c r="AL3281" s="309"/>
    </row>
    <row r="3282" spans="38:38">
      <c r="AL3282" s="309"/>
    </row>
    <row r="3283" spans="38:38">
      <c r="AL3283" s="309"/>
    </row>
    <row r="3284" spans="38:38">
      <c r="AL3284" s="309"/>
    </row>
    <row r="3285" spans="38:38">
      <c r="AL3285" s="309"/>
    </row>
    <row r="3286" spans="38:38">
      <c r="AL3286" s="309"/>
    </row>
    <row r="3287" spans="38:38">
      <c r="AL3287" s="309"/>
    </row>
    <row r="3288" spans="38:38">
      <c r="AL3288" s="309"/>
    </row>
    <row r="3289" spans="38:38">
      <c r="AL3289" s="309"/>
    </row>
    <row r="3290" spans="38:38">
      <c r="AL3290" s="309"/>
    </row>
    <row r="3291" spans="38:38">
      <c r="AL3291" s="309"/>
    </row>
    <row r="3292" spans="38:38">
      <c r="AL3292" s="309"/>
    </row>
    <row r="3293" spans="38:38">
      <c r="AL3293" s="309"/>
    </row>
    <row r="3294" spans="38:38">
      <c r="AL3294" s="309"/>
    </row>
    <row r="3295" spans="38:38">
      <c r="AL3295" s="309"/>
    </row>
    <row r="3296" spans="38:38">
      <c r="AL3296" s="309"/>
    </row>
    <row r="3297" spans="38:38">
      <c r="AL3297" s="309"/>
    </row>
    <row r="3298" spans="38:38">
      <c r="AL3298" s="309"/>
    </row>
    <row r="3299" spans="38:38">
      <c r="AL3299" s="309"/>
    </row>
    <row r="3300" spans="38:38">
      <c r="AL3300" s="309"/>
    </row>
    <row r="3301" spans="38:38">
      <c r="AL3301" s="309"/>
    </row>
    <row r="3302" spans="38:38">
      <c r="AL3302" s="309"/>
    </row>
    <row r="3303" spans="38:38">
      <c r="AL3303" s="309"/>
    </row>
    <row r="3304" spans="38:38">
      <c r="AL3304" s="309"/>
    </row>
    <row r="3305" spans="38:38">
      <c r="AL3305" s="309"/>
    </row>
    <row r="3306" spans="38:38">
      <c r="AL3306" s="309"/>
    </row>
    <row r="3307" spans="38:38">
      <c r="AL3307" s="309"/>
    </row>
    <row r="3308" spans="38:38">
      <c r="AL3308" s="309"/>
    </row>
    <row r="3309" spans="38:38">
      <c r="AL3309" s="309"/>
    </row>
    <row r="3310" spans="38:38">
      <c r="AL3310" s="309"/>
    </row>
    <row r="3311" spans="38:38">
      <c r="AL3311" s="309"/>
    </row>
    <row r="3312" spans="38:38">
      <c r="AL3312" s="309"/>
    </row>
    <row r="3313" spans="38:38">
      <c r="AL3313" s="309"/>
    </row>
    <row r="3314" spans="38:38">
      <c r="AL3314" s="309"/>
    </row>
    <row r="3315" spans="38:38">
      <c r="AL3315" s="309"/>
    </row>
    <row r="3316" spans="38:38">
      <c r="AL3316" s="309"/>
    </row>
    <row r="3317" spans="38:38">
      <c r="AL3317" s="309"/>
    </row>
    <row r="3318" spans="38:38">
      <c r="AL3318" s="309"/>
    </row>
    <row r="3319" spans="38:38">
      <c r="AL3319" s="309"/>
    </row>
    <row r="3320" spans="38:38">
      <c r="AL3320" s="309"/>
    </row>
    <row r="3321" spans="38:38">
      <c r="AL3321" s="309"/>
    </row>
    <row r="3322" spans="38:38">
      <c r="AL3322" s="309"/>
    </row>
    <row r="3323" spans="38:38">
      <c r="AL3323" s="309"/>
    </row>
    <row r="3324" spans="38:38">
      <c r="AL3324" s="309"/>
    </row>
    <row r="3325" spans="38:38">
      <c r="AL3325" s="309"/>
    </row>
    <row r="3326" spans="38:38">
      <c r="AL3326" s="309"/>
    </row>
    <row r="3327" spans="38:38">
      <c r="AL3327" s="309"/>
    </row>
    <row r="3328" spans="38:38">
      <c r="AL3328" s="309"/>
    </row>
    <row r="3329" spans="38:38">
      <c r="AL3329" s="309"/>
    </row>
    <row r="3330" spans="38:38">
      <c r="AL3330" s="309"/>
    </row>
    <row r="3331" spans="38:38">
      <c r="AL3331" s="309"/>
    </row>
    <row r="3332" spans="38:38">
      <c r="AL3332" s="309"/>
    </row>
    <row r="3333" spans="38:38">
      <c r="AL3333" s="309"/>
    </row>
    <row r="3334" spans="38:38">
      <c r="AL3334" s="309"/>
    </row>
    <row r="3335" spans="38:38">
      <c r="AL3335" s="309"/>
    </row>
    <row r="3336" spans="38:38">
      <c r="AL3336" s="309"/>
    </row>
    <row r="3337" spans="38:38">
      <c r="AL3337" s="309"/>
    </row>
    <row r="3338" spans="38:38">
      <c r="AL3338" s="309"/>
    </row>
    <row r="3339" spans="38:38">
      <c r="AL3339" s="309"/>
    </row>
    <row r="3340" spans="38:38">
      <c r="AL3340" s="309"/>
    </row>
    <row r="3341" spans="38:38">
      <c r="AL3341" s="309"/>
    </row>
    <row r="3342" spans="38:38">
      <c r="AL3342" s="309"/>
    </row>
    <row r="3343" spans="38:38">
      <c r="AL3343" s="309"/>
    </row>
    <row r="3344" spans="38:38">
      <c r="AL3344" s="309"/>
    </row>
    <row r="3345" spans="38:38">
      <c r="AL3345" s="309"/>
    </row>
    <row r="3346" spans="38:38">
      <c r="AL3346" s="309"/>
    </row>
    <row r="3347" spans="38:38">
      <c r="AL3347" s="309"/>
    </row>
    <row r="3348" spans="38:38">
      <c r="AL3348" s="309"/>
    </row>
    <row r="3349" spans="38:38">
      <c r="AL3349" s="309"/>
    </row>
    <row r="3350" spans="38:38">
      <c r="AL3350" s="309"/>
    </row>
    <row r="3351" spans="38:38">
      <c r="AL3351" s="309"/>
    </row>
    <row r="3352" spans="38:38">
      <c r="AL3352" s="309"/>
    </row>
    <row r="3353" spans="38:38">
      <c r="AL3353" s="309"/>
    </row>
    <row r="3354" spans="38:38">
      <c r="AL3354" s="309"/>
    </row>
    <row r="3355" spans="38:38">
      <c r="AL3355" s="309"/>
    </row>
    <row r="3356" spans="38:38">
      <c r="AL3356" s="309"/>
    </row>
    <row r="3357" spans="38:38">
      <c r="AL3357" s="309"/>
    </row>
    <row r="3358" spans="38:38">
      <c r="AL3358" s="309"/>
    </row>
    <row r="3359" spans="38:38">
      <c r="AL3359" s="309"/>
    </row>
    <row r="3360" spans="38:38">
      <c r="AL3360" s="309"/>
    </row>
    <row r="3361" spans="38:38">
      <c r="AL3361" s="309"/>
    </row>
    <row r="3362" spans="38:38">
      <c r="AL3362" s="309"/>
    </row>
    <row r="3363" spans="38:38">
      <c r="AL3363" s="309"/>
    </row>
    <row r="3364" spans="38:38">
      <c r="AL3364" s="309"/>
    </row>
    <row r="3365" spans="38:38">
      <c r="AL3365" s="309"/>
    </row>
    <row r="3366" spans="38:38">
      <c r="AL3366" s="309"/>
    </row>
    <row r="3367" spans="38:38">
      <c r="AL3367" s="309"/>
    </row>
    <row r="3368" spans="38:38">
      <c r="AL3368" s="309"/>
    </row>
    <row r="3369" spans="38:38">
      <c r="AL3369" s="309"/>
    </row>
    <row r="3370" spans="38:38">
      <c r="AL3370" s="309"/>
    </row>
    <row r="3371" spans="38:38">
      <c r="AL3371" s="309"/>
    </row>
    <row r="3372" spans="38:38">
      <c r="AL3372" s="309"/>
    </row>
    <row r="3373" spans="38:38">
      <c r="AL3373" s="309"/>
    </row>
    <row r="3374" spans="38:38">
      <c r="AL3374" s="309"/>
    </row>
    <row r="3375" spans="38:38">
      <c r="AL3375" s="309"/>
    </row>
    <row r="3376" spans="38:38">
      <c r="AL3376" s="309"/>
    </row>
    <row r="3377" spans="38:38">
      <c r="AL3377" s="309"/>
    </row>
    <row r="3378" spans="38:38">
      <c r="AL3378" s="309"/>
    </row>
    <row r="3379" spans="38:38">
      <c r="AL3379" s="309"/>
    </row>
    <row r="3380" spans="38:38">
      <c r="AL3380" s="309"/>
    </row>
    <row r="3381" spans="38:38">
      <c r="AL3381" s="309"/>
    </row>
    <row r="3382" spans="38:38">
      <c r="AL3382" s="309"/>
    </row>
    <row r="3383" spans="38:38">
      <c r="AL3383" s="309"/>
    </row>
    <row r="3384" spans="38:38">
      <c r="AL3384" s="309"/>
    </row>
    <row r="3385" spans="38:38">
      <c r="AL3385" s="309"/>
    </row>
    <row r="3386" spans="38:38">
      <c r="AL3386" s="309"/>
    </row>
    <row r="3387" spans="38:38">
      <c r="AL3387" s="309"/>
    </row>
    <row r="3388" spans="38:38">
      <c r="AL3388" s="309"/>
    </row>
    <row r="3389" spans="38:38">
      <c r="AL3389" s="309"/>
    </row>
    <row r="3390" spans="38:38">
      <c r="AL3390" s="309"/>
    </row>
    <row r="3391" spans="38:38">
      <c r="AL3391" s="309"/>
    </row>
    <row r="3392" spans="38:38">
      <c r="AL3392" s="309"/>
    </row>
    <row r="3393" spans="38:38">
      <c r="AL3393" s="309"/>
    </row>
    <row r="3394" spans="38:38">
      <c r="AL3394" s="309"/>
    </row>
    <row r="3395" spans="38:38">
      <c r="AL3395" s="309"/>
    </row>
    <row r="3396" spans="38:38">
      <c r="AL3396" s="309"/>
    </row>
    <row r="3397" spans="38:38">
      <c r="AL3397" s="309"/>
    </row>
    <row r="3398" spans="38:38">
      <c r="AL3398" s="309"/>
    </row>
    <row r="3399" spans="38:38">
      <c r="AL3399" s="309"/>
    </row>
    <row r="3400" spans="38:38">
      <c r="AL3400" s="309"/>
    </row>
    <row r="3401" spans="38:38">
      <c r="AL3401" s="309"/>
    </row>
    <row r="3402" spans="38:38">
      <c r="AL3402" s="309"/>
    </row>
    <row r="3403" spans="38:38">
      <c r="AL3403" s="309"/>
    </row>
    <row r="3404" spans="38:38">
      <c r="AL3404" s="309"/>
    </row>
    <row r="3405" spans="38:38">
      <c r="AL3405" s="309"/>
    </row>
    <row r="3406" spans="38:38">
      <c r="AL3406" s="309"/>
    </row>
    <row r="3407" spans="38:38">
      <c r="AL3407" s="309"/>
    </row>
    <row r="3408" spans="38:38">
      <c r="AL3408" s="309"/>
    </row>
    <row r="3409" spans="38:38">
      <c r="AL3409" s="309"/>
    </row>
    <row r="3410" spans="38:38">
      <c r="AL3410" s="309"/>
    </row>
    <row r="3411" spans="38:38">
      <c r="AL3411" s="309"/>
    </row>
    <row r="3412" spans="38:38">
      <c r="AL3412" s="309"/>
    </row>
    <row r="3413" spans="38:38">
      <c r="AL3413" s="309"/>
    </row>
    <row r="3414" spans="38:38">
      <c r="AL3414" s="309"/>
    </row>
    <row r="3415" spans="38:38">
      <c r="AL3415" s="309"/>
    </row>
    <row r="3416" spans="38:38">
      <c r="AL3416" s="309"/>
    </row>
    <row r="3417" spans="38:38">
      <c r="AL3417" s="309"/>
    </row>
    <row r="3418" spans="38:38">
      <c r="AL3418" s="309"/>
    </row>
    <row r="3419" spans="38:38">
      <c r="AL3419" s="309"/>
    </row>
    <row r="3420" spans="38:38">
      <c r="AL3420" s="309"/>
    </row>
    <row r="3421" spans="38:38">
      <c r="AL3421" s="309"/>
    </row>
    <row r="3422" spans="38:38">
      <c r="AL3422" s="309"/>
    </row>
    <row r="3423" spans="38:38">
      <c r="AL3423" s="309"/>
    </row>
    <row r="3424" spans="38:38">
      <c r="AL3424" s="309"/>
    </row>
    <row r="3425" spans="38:38">
      <c r="AL3425" s="309"/>
    </row>
    <row r="3426" spans="38:38">
      <c r="AL3426" s="309"/>
    </row>
    <row r="3427" spans="38:38">
      <c r="AL3427" s="309"/>
    </row>
    <row r="3428" spans="38:38">
      <c r="AL3428" s="309"/>
    </row>
    <row r="3429" spans="38:38">
      <c r="AL3429" s="309"/>
    </row>
    <row r="3430" spans="38:38">
      <c r="AL3430" s="309"/>
    </row>
    <row r="3431" spans="38:38">
      <c r="AL3431" s="309"/>
    </row>
    <row r="3432" spans="38:38">
      <c r="AL3432" s="309"/>
    </row>
    <row r="3433" spans="38:38">
      <c r="AL3433" s="309"/>
    </row>
    <row r="3434" spans="38:38">
      <c r="AL3434" s="309"/>
    </row>
    <row r="3435" spans="38:38">
      <c r="AL3435" s="309"/>
    </row>
    <row r="3436" spans="38:38">
      <c r="AL3436" s="309"/>
    </row>
    <row r="3437" spans="38:38">
      <c r="AL3437" s="309"/>
    </row>
    <row r="3438" spans="38:38">
      <c r="AL3438" s="309"/>
    </row>
    <row r="3439" spans="38:38">
      <c r="AL3439" s="309"/>
    </row>
    <row r="3440" spans="38:38">
      <c r="AL3440" s="309"/>
    </row>
    <row r="3441" spans="38:38">
      <c r="AL3441" s="309"/>
    </row>
    <row r="3442" spans="38:38">
      <c r="AL3442" s="309"/>
    </row>
    <row r="3443" spans="38:38">
      <c r="AL3443" s="309"/>
    </row>
    <row r="3444" spans="38:38">
      <c r="AL3444" s="309"/>
    </row>
    <row r="3445" spans="38:38">
      <c r="AL3445" s="309"/>
    </row>
    <row r="3446" spans="38:38">
      <c r="AL3446" s="309"/>
    </row>
    <row r="3447" spans="38:38">
      <c r="AL3447" s="309"/>
    </row>
    <row r="3448" spans="38:38">
      <c r="AL3448" s="309"/>
    </row>
    <row r="3449" spans="38:38">
      <c r="AL3449" s="309"/>
    </row>
    <row r="3450" spans="38:38">
      <c r="AL3450" s="309"/>
    </row>
    <row r="3451" spans="38:38">
      <c r="AL3451" s="309"/>
    </row>
    <row r="3452" spans="38:38">
      <c r="AL3452" s="309"/>
    </row>
    <row r="3453" spans="38:38">
      <c r="AL3453" s="309"/>
    </row>
    <row r="3454" spans="38:38">
      <c r="AL3454" s="309"/>
    </row>
    <row r="3455" spans="38:38">
      <c r="AL3455" s="309"/>
    </row>
    <row r="3456" spans="38:38">
      <c r="AL3456" s="309"/>
    </row>
    <row r="3457" spans="38:38">
      <c r="AL3457" s="309"/>
    </row>
    <row r="3458" spans="38:38">
      <c r="AL3458" s="309"/>
    </row>
    <row r="3459" spans="38:38">
      <c r="AL3459" s="309"/>
    </row>
    <row r="3460" spans="38:38">
      <c r="AL3460" s="309"/>
    </row>
    <row r="3461" spans="38:38">
      <c r="AL3461" s="309"/>
    </row>
    <row r="3462" spans="38:38">
      <c r="AL3462" s="309"/>
    </row>
    <row r="3463" spans="38:38">
      <c r="AL3463" s="309"/>
    </row>
    <row r="3464" spans="38:38">
      <c r="AL3464" s="309"/>
    </row>
    <row r="3465" spans="38:38">
      <c r="AL3465" s="309"/>
    </row>
    <row r="3466" spans="38:38">
      <c r="AL3466" s="309"/>
    </row>
    <row r="3467" spans="38:38">
      <c r="AL3467" s="309"/>
    </row>
    <row r="3468" spans="38:38">
      <c r="AL3468" s="309"/>
    </row>
    <row r="3469" spans="38:38">
      <c r="AL3469" s="309"/>
    </row>
    <row r="3470" spans="38:38">
      <c r="AL3470" s="309"/>
    </row>
    <row r="3471" spans="38:38">
      <c r="AL3471" s="309"/>
    </row>
    <row r="3472" spans="38:38">
      <c r="AL3472" s="309"/>
    </row>
    <row r="3473" spans="38:38">
      <c r="AL3473" s="309"/>
    </row>
    <row r="3474" spans="38:38">
      <c r="AL3474" s="309"/>
    </row>
    <row r="3475" spans="38:38">
      <c r="AL3475" s="309"/>
    </row>
    <row r="3476" spans="38:38">
      <c r="AL3476" s="309"/>
    </row>
    <row r="3477" spans="38:38">
      <c r="AL3477" s="309"/>
    </row>
    <row r="3478" spans="38:38">
      <c r="AL3478" s="309"/>
    </row>
    <row r="3479" spans="38:38">
      <c r="AL3479" s="309"/>
    </row>
    <row r="3480" spans="38:38">
      <c r="AL3480" s="309"/>
    </row>
    <row r="3481" spans="38:38">
      <c r="AL3481" s="309"/>
    </row>
    <row r="3482" spans="38:38">
      <c r="AL3482" s="309"/>
    </row>
    <row r="3483" spans="38:38">
      <c r="AL3483" s="309"/>
    </row>
    <row r="3484" spans="38:38">
      <c r="AL3484" s="309"/>
    </row>
    <row r="3485" spans="38:38">
      <c r="AL3485" s="309"/>
    </row>
    <row r="3486" spans="38:38">
      <c r="AL3486" s="309"/>
    </row>
    <row r="3487" spans="38:38">
      <c r="AL3487" s="309"/>
    </row>
    <row r="3488" spans="38:38">
      <c r="AL3488" s="309"/>
    </row>
    <row r="3489" spans="38:38">
      <c r="AL3489" s="309"/>
    </row>
    <row r="3490" spans="38:38">
      <c r="AL3490" s="309"/>
    </row>
    <row r="3491" spans="38:38">
      <c r="AL3491" s="309"/>
    </row>
    <row r="3492" spans="38:38">
      <c r="AL3492" s="309"/>
    </row>
    <row r="3493" spans="38:38">
      <c r="AL3493" s="309"/>
    </row>
    <row r="3494" spans="38:38">
      <c r="AL3494" s="309"/>
    </row>
    <row r="3495" spans="38:38">
      <c r="AL3495" s="309"/>
    </row>
    <row r="3496" spans="38:38">
      <c r="AL3496" s="309"/>
    </row>
    <row r="3497" spans="38:38">
      <c r="AL3497" s="309"/>
    </row>
    <row r="3498" spans="38:38">
      <c r="AL3498" s="309"/>
    </row>
    <row r="3499" spans="38:38">
      <c r="AL3499" s="309"/>
    </row>
    <row r="3500" spans="38:38">
      <c r="AL3500" s="309"/>
    </row>
    <row r="3501" spans="38:38">
      <c r="AL3501" s="309"/>
    </row>
    <row r="3502" spans="38:38">
      <c r="AL3502" s="309"/>
    </row>
    <row r="3503" spans="38:38">
      <c r="AL3503" s="309"/>
    </row>
    <row r="3504" spans="38:38">
      <c r="AL3504" s="309"/>
    </row>
    <row r="3505" spans="38:38">
      <c r="AL3505" s="309"/>
    </row>
    <row r="3506" spans="38:38">
      <c r="AL3506" s="309"/>
    </row>
    <row r="3507" spans="38:38">
      <c r="AL3507" s="309"/>
    </row>
    <row r="3508" spans="38:38">
      <c r="AL3508" s="309"/>
    </row>
    <row r="3509" spans="38:38">
      <c r="AL3509" s="309"/>
    </row>
    <row r="3510" spans="38:38">
      <c r="AL3510" s="309"/>
    </row>
    <row r="3511" spans="38:38">
      <c r="AL3511" s="309"/>
    </row>
    <row r="3512" spans="38:38">
      <c r="AL3512" s="309"/>
    </row>
    <row r="3513" spans="38:38">
      <c r="AL3513" s="309"/>
    </row>
    <row r="3514" spans="38:38">
      <c r="AL3514" s="309"/>
    </row>
    <row r="3515" spans="38:38">
      <c r="AL3515" s="309"/>
    </row>
    <row r="3516" spans="38:38">
      <c r="AL3516" s="309"/>
    </row>
    <row r="3517" spans="38:38">
      <c r="AL3517" s="309"/>
    </row>
    <row r="3518" spans="38:38">
      <c r="AL3518" s="309"/>
    </row>
    <row r="3519" spans="38:38">
      <c r="AL3519" s="309"/>
    </row>
    <row r="3520" spans="38:38">
      <c r="AL3520" s="309"/>
    </row>
    <row r="3521" spans="38:38">
      <c r="AL3521" s="309"/>
    </row>
    <row r="3522" spans="38:38">
      <c r="AL3522" s="309"/>
    </row>
    <row r="3523" spans="38:38">
      <c r="AL3523" s="309"/>
    </row>
    <row r="3524" spans="38:38">
      <c r="AL3524" s="309"/>
    </row>
    <row r="3525" spans="38:38">
      <c r="AL3525" s="309"/>
    </row>
    <row r="3526" spans="38:38">
      <c r="AL3526" s="309"/>
    </row>
    <row r="3527" spans="38:38">
      <c r="AL3527" s="309"/>
    </row>
    <row r="3528" spans="38:38">
      <c r="AL3528" s="309"/>
    </row>
    <row r="3529" spans="38:38">
      <c r="AL3529" s="309"/>
    </row>
    <row r="3530" spans="38:38">
      <c r="AL3530" s="309"/>
    </row>
    <row r="3531" spans="38:38">
      <c r="AL3531" s="309"/>
    </row>
    <row r="3532" spans="38:38">
      <c r="AL3532" s="309"/>
    </row>
    <row r="3533" spans="38:38">
      <c r="AL3533" s="309"/>
    </row>
    <row r="3534" spans="38:38">
      <c r="AL3534" s="309"/>
    </row>
    <row r="3535" spans="38:38">
      <c r="AL3535" s="309"/>
    </row>
    <row r="3536" spans="38:38">
      <c r="AL3536" s="309"/>
    </row>
    <row r="3537" spans="38:38">
      <c r="AL3537" s="309"/>
    </row>
    <row r="3538" spans="38:38">
      <c r="AL3538" s="309"/>
    </row>
    <row r="3539" spans="38:38">
      <c r="AL3539" s="309"/>
    </row>
    <row r="3540" spans="38:38">
      <c r="AL3540" s="309"/>
    </row>
    <row r="3541" spans="38:38">
      <c r="AL3541" s="309"/>
    </row>
    <row r="3542" spans="38:38">
      <c r="AL3542" s="309"/>
    </row>
    <row r="3543" spans="38:38">
      <c r="AL3543" s="309"/>
    </row>
    <row r="3544" spans="38:38">
      <c r="AL3544" s="309"/>
    </row>
    <row r="3545" spans="38:38">
      <c r="AL3545" s="309"/>
    </row>
    <row r="3546" spans="38:38">
      <c r="AL3546" s="309"/>
    </row>
    <row r="3547" spans="38:38">
      <c r="AL3547" s="309"/>
    </row>
    <row r="3548" spans="38:38">
      <c r="AL3548" s="309"/>
    </row>
    <row r="3549" spans="38:38">
      <c r="AL3549" s="309"/>
    </row>
    <row r="3550" spans="38:38">
      <c r="AL3550" s="309"/>
    </row>
    <row r="3551" spans="38:38">
      <c r="AL3551" s="309"/>
    </row>
    <row r="3552" spans="38:38">
      <c r="AL3552" s="309"/>
    </row>
    <row r="3553" spans="38:38">
      <c r="AL3553" s="309"/>
    </row>
    <row r="3554" spans="38:38">
      <c r="AL3554" s="309"/>
    </row>
    <row r="3555" spans="38:38">
      <c r="AL3555" s="309"/>
    </row>
    <row r="3556" spans="38:38">
      <c r="AL3556" s="309"/>
    </row>
    <row r="3557" spans="38:38">
      <c r="AL3557" s="309"/>
    </row>
    <row r="3558" spans="38:38">
      <c r="AL3558" s="309"/>
    </row>
    <row r="3559" spans="38:38">
      <c r="AL3559" s="309"/>
    </row>
    <row r="3560" spans="38:38">
      <c r="AL3560" s="309"/>
    </row>
    <row r="3561" spans="38:38">
      <c r="AL3561" s="309"/>
    </row>
    <row r="3562" spans="38:38">
      <c r="AL3562" s="309"/>
    </row>
    <row r="3563" spans="38:38">
      <c r="AL3563" s="309"/>
    </row>
    <row r="3564" spans="38:38">
      <c r="AL3564" s="309"/>
    </row>
    <row r="3565" spans="38:38">
      <c r="AL3565" s="309"/>
    </row>
    <row r="3566" spans="38:38">
      <c r="AL3566" s="309"/>
    </row>
    <row r="3567" spans="38:38">
      <c r="AL3567" s="309"/>
    </row>
    <row r="3568" spans="38:38">
      <c r="AL3568" s="309"/>
    </row>
    <row r="3569" spans="38:38">
      <c r="AL3569" s="309"/>
    </row>
    <row r="3570" spans="38:38">
      <c r="AL3570" s="309"/>
    </row>
    <row r="3571" spans="38:38">
      <c r="AL3571" s="309"/>
    </row>
    <row r="3572" spans="38:38">
      <c r="AL3572" s="309"/>
    </row>
    <row r="3573" spans="38:38">
      <c r="AL3573" s="309"/>
    </row>
    <row r="3574" spans="38:38">
      <c r="AL3574" s="309"/>
    </row>
    <row r="3575" spans="38:38">
      <c r="AL3575" s="309"/>
    </row>
    <row r="3576" spans="38:38">
      <c r="AL3576" s="309"/>
    </row>
    <row r="3577" spans="38:38">
      <c r="AL3577" s="309"/>
    </row>
    <row r="3578" spans="38:38">
      <c r="AL3578" s="309"/>
    </row>
    <row r="3579" spans="38:38">
      <c r="AL3579" s="309"/>
    </row>
    <row r="3580" spans="38:38">
      <c r="AL3580" s="309"/>
    </row>
    <row r="3581" spans="38:38">
      <c r="AL3581" s="309"/>
    </row>
    <row r="3582" spans="38:38">
      <c r="AL3582" s="309"/>
    </row>
    <row r="3583" spans="38:38">
      <c r="AL3583" s="309"/>
    </row>
    <row r="3584" spans="38:38">
      <c r="AL3584" s="309"/>
    </row>
    <row r="3585" spans="38:38">
      <c r="AL3585" s="309"/>
    </row>
    <row r="3586" spans="38:38">
      <c r="AL3586" s="309"/>
    </row>
    <row r="3587" spans="38:38">
      <c r="AL3587" s="309"/>
    </row>
    <row r="3588" spans="38:38">
      <c r="AL3588" s="309"/>
    </row>
    <row r="3589" spans="38:38">
      <c r="AL3589" s="309"/>
    </row>
    <row r="3590" spans="38:38">
      <c r="AL3590" s="309"/>
    </row>
    <row r="3591" spans="38:38">
      <c r="AL3591" s="309"/>
    </row>
    <row r="3592" spans="38:38">
      <c r="AL3592" s="309"/>
    </row>
    <row r="3593" spans="38:38">
      <c r="AL3593" s="309"/>
    </row>
    <row r="3594" spans="38:38">
      <c r="AL3594" s="309"/>
    </row>
    <row r="3595" spans="38:38">
      <c r="AL3595" s="309"/>
    </row>
    <row r="3596" spans="38:38">
      <c r="AL3596" s="309"/>
    </row>
    <row r="3597" spans="38:38">
      <c r="AL3597" s="309"/>
    </row>
    <row r="3598" spans="38:38">
      <c r="AL3598" s="309"/>
    </row>
    <row r="3599" spans="38:38">
      <c r="AL3599" s="309"/>
    </row>
    <row r="3600" spans="38:38">
      <c r="AL3600" s="309"/>
    </row>
    <row r="3601" spans="38:38">
      <c r="AL3601" s="309"/>
    </row>
    <row r="3602" spans="38:38">
      <c r="AL3602" s="309"/>
    </row>
    <row r="3603" spans="38:38">
      <c r="AL3603" s="309"/>
    </row>
    <row r="3604" spans="38:38">
      <c r="AL3604" s="309"/>
    </row>
    <row r="3605" spans="38:38">
      <c r="AL3605" s="309"/>
    </row>
    <row r="3606" spans="38:38">
      <c r="AL3606" s="309"/>
    </row>
    <row r="3607" spans="38:38">
      <c r="AL3607" s="309"/>
    </row>
    <row r="3608" spans="38:38">
      <c r="AL3608" s="309"/>
    </row>
    <row r="3609" spans="38:38">
      <c r="AL3609" s="309"/>
    </row>
    <row r="3610" spans="38:38">
      <c r="AL3610" s="309"/>
    </row>
    <row r="3611" spans="38:38">
      <c r="AL3611" s="309"/>
    </row>
    <row r="3612" spans="38:38">
      <c r="AL3612" s="309"/>
    </row>
    <row r="3613" spans="38:38">
      <c r="AL3613" s="309"/>
    </row>
    <row r="3614" spans="38:38">
      <c r="AL3614" s="309"/>
    </row>
    <row r="3615" spans="38:38">
      <c r="AL3615" s="309"/>
    </row>
    <row r="3616" spans="38:38">
      <c r="AL3616" s="309"/>
    </row>
    <row r="3617" spans="38:38">
      <c r="AL3617" s="309"/>
    </row>
    <row r="3618" spans="38:38">
      <c r="AL3618" s="309"/>
    </row>
    <row r="3619" spans="38:38">
      <c r="AL3619" s="309"/>
    </row>
    <row r="3620" spans="38:38">
      <c r="AL3620" s="309"/>
    </row>
    <row r="3621" spans="38:38">
      <c r="AL3621" s="309"/>
    </row>
    <row r="3622" spans="38:38">
      <c r="AL3622" s="309"/>
    </row>
    <row r="3623" spans="38:38">
      <c r="AL3623" s="309"/>
    </row>
    <row r="3624" spans="38:38">
      <c r="AL3624" s="309"/>
    </row>
    <row r="3625" spans="38:38">
      <c r="AL3625" s="309"/>
    </row>
    <row r="3626" spans="38:38">
      <c r="AL3626" s="309"/>
    </row>
    <row r="3627" spans="38:38">
      <c r="AL3627" s="309"/>
    </row>
    <row r="3628" spans="38:38">
      <c r="AL3628" s="309"/>
    </row>
    <row r="3629" spans="38:38">
      <c r="AL3629" s="309"/>
    </row>
    <row r="3630" spans="38:38">
      <c r="AL3630" s="309"/>
    </row>
    <row r="3631" spans="38:38">
      <c r="AL3631" s="309"/>
    </row>
    <row r="3632" spans="38:38">
      <c r="AL3632" s="309"/>
    </row>
    <row r="3633" spans="38:38">
      <c r="AL3633" s="309"/>
    </row>
    <row r="3634" spans="38:38">
      <c r="AL3634" s="309"/>
    </row>
    <row r="3635" spans="38:38">
      <c r="AL3635" s="309"/>
    </row>
    <row r="3636" spans="38:38">
      <c r="AL3636" s="309"/>
    </row>
    <row r="3637" spans="38:38">
      <c r="AL3637" s="309"/>
    </row>
    <row r="3638" spans="38:38">
      <c r="AL3638" s="309"/>
    </row>
    <row r="3639" spans="38:38">
      <c r="AL3639" s="309"/>
    </row>
    <row r="3640" spans="38:38">
      <c r="AL3640" s="309"/>
    </row>
    <row r="3641" spans="38:38">
      <c r="AL3641" s="309"/>
    </row>
    <row r="3642" spans="38:38">
      <c r="AL3642" s="309"/>
    </row>
    <row r="3643" spans="38:38">
      <c r="AL3643" s="309"/>
    </row>
    <row r="3644" spans="38:38">
      <c r="AL3644" s="309"/>
    </row>
    <row r="3645" spans="38:38">
      <c r="AL3645" s="309"/>
    </row>
    <row r="3646" spans="38:38">
      <c r="AL3646" s="309"/>
    </row>
    <row r="3647" spans="38:38">
      <c r="AL3647" s="309"/>
    </row>
    <row r="3648" spans="38:38">
      <c r="AL3648" s="309"/>
    </row>
    <row r="3649" spans="38:38">
      <c r="AL3649" s="309"/>
    </row>
    <row r="3650" spans="38:38">
      <c r="AL3650" s="309"/>
    </row>
    <row r="3651" spans="38:38">
      <c r="AL3651" s="309"/>
    </row>
    <row r="3652" spans="38:38">
      <c r="AL3652" s="309"/>
    </row>
    <row r="3653" spans="38:38">
      <c r="AL3653" s="309"/>
    </row>
    <row r="3654" spans="38:38">
      <c r="AL3654" s="309"/>
    </row>
    <row r="3655" spans="38:38">
      <c r="AL3655" s="309"/>
    </row>
    <row r="3656" spans="38:38">
      <c r="AL3656" s="309"/>
    </row>
    <row r="3657" spans="38:38">
      <c r="AL3657" s="309"/>
    </row>
    <row r="3658" spans="38:38">
      <c r="AL3658" s="309"/>
    </row>
    <row r="3659" spans="38:38">
      <c r="AL3659" s="309"/>
    </row>
    <row r="3660" spans="38:38">
      <c r="AL3660" s="309"/>
    </row>
    <row r="3661" spans="38:38">
      <c r="AL3661" s="309"/>
    </row>
    <row r="3662" spans="38:38">
      <c r="AL3662" s="309"/>
    </row>
    <row r="3663" spans="38:38">
      <c r="AL3663" s="309"/>
    </row>
    <row r="3664" spans="38:38">
      <c r="AL3664" s="309"/>
    </row>
    <row r="3665" spans="38:38">
      <c r="AL3665" s="309"/>
    </row>
    <row r="3666" spans="38:38">
      <c r="AL3666" s="309"/>
    </row>
    <row r="3667" spans="38:38">
      <c r="AL3667" s="309"/>
    </row>
    <row r="3668" spans="38:38">
      <c r="AL3668" s="309"/>
    </row>
    <row r="3669" spans="38:38">
      <c r="AL3669" s="309"/>
    </row>
    <row r="3670" spans="38:38">
      <c r="AL3670" s="309"/>
    </row>
    <row r="3671" spans="38:38">
      <c r="AL3671" s="309"/>
    </row>
    <row r="3672" spans="38:38">
      <c r="AL3672" s="309"/>
    </row>
    <row r="3673" spans="38:38">
      <c r="AL3673" s="309"/>
    </row>
    <row r="3674" spans="38:38">
      <c r="AL3674" s="309"/>
    </row>
    <row r="3675" spans="38:38">
      <c r="AL3675" s="309"/>
    </row>
    <row r="3676" spans="38:38">
      <c r="AL3676" s="309"/>
    </row>
    <row r="3677" spans="38:38">
      <c r="AL3677" s="309"/>
    </row>
    <row r="3678" spans="38:38">
      <c r="AL3678" s="309"/>
    </row>
    <row r="3679" spans="38:38">
      <c r="AL3679" s="309"/>
    </row>
    <row r="3680" spans="38:38">
      <c r="AL3680" s="309"/>
    </row>
    <row r="3681" spans="38:38">
      <c r="AL3681" s="309"/>
    </row>
    <row r="3682" spans="38:38">
      <c r="AL3682" s="309"/>
    </row>
    <row r="3683" spans="38:38">
      <c r="AL3683" s="309"/>
    </row>
    <row r="3684" spans="38:38">
      <c r="AL3684" s="309"/>
    </row>
    <row r="3685" spans="38:38">
      <c r="AL3685" s="309"/>
    </row>
    <row r="3686" spans="38:38">
      <c r="AL3686" s="309"/>
    </row>
    <row r="3687" spans="38:38">
      <c r="AL3687" s="309"/>
    </row>
    <row r="3688" spans="38:38">
      <c r="AL3688" s="309"/>
    </row>
    <row r="3689" spans="38:38">
      <c r="AL3689" s="309"/>
    </row>
    <row r="3690" spans="38:38">
      <c r="AL3690" s="309"/>
    </row>
    <row r="3691" spans="38:38">
      <c r="AL3691" s="309"/>
    </row>
    <row r="3692" spans="38:38">
      <c r="AL3692" s="309"/>
    </row>
    <row r="3693" spans="38:38">
      <c r="AL3693" s="309"/>
    </row>
    <row r="3694" spans="38:38">
      <c r="AL3694" s="309"/>
    </row>
    <row r="3695" spans="38:38">
      <c r="AL3695" s="309"/>
    </row>
    <row r="3696" spans="38:38">
      <c r="AL3696" s="309"/>
    </row>
    <row r="3697" spans="38:38">
      <c r="AL3697" s="309"/>
    </row>
    <row r="3698" spans="38:38">
      <c r="AL3698" s="309"/>
    </row>
    <row r="3699" spans="38:38">
      <c r="AL3699" s="309"/>
    </row>
    <row r="3700" spans="38:38">
      <c r="AL3700" s="309"/>
    </row>
    <row r="3701" spans="38:38">
      <c r="AL3701" s="309"/>
    </row>
    <row r="3702" spans="38:38">
      <c r="AL3702" s="309"/>
    </row>
    <row r="3703" spans="38:38">
      <c r="AL3703" s="309"/>
    </row>
    <row r="3704" spans="38:38">
      <c r="AL3704" s="309"/>
    </row>
    <row r="3705" spans="38:38">
      <c r="AL3705" s="309"/>
    </row>
    <row r="3706" spans="38:38">
      <c r="AL3706" s="309"/>
    </row>
    <row r="3707" spans="38:38">
      <c r="AL3707" s="309"/>
    </row>
    <row r="3708" spans="38:38">
      <c r="AL3708" s="309"/>
    </row>
    <row r="3709" spans="38:38">
      <c r="AL3709" s="309"/>
    </row>
    <row r="3710" spans="38:38">
      <c r="AL3710" s="309"/>
    </row>
    <row r="3711" spans="38:38">
      <c r="AL3711" s="309"/>
    </row>
    <row r="3712" spans="38:38">
      <c r="AL3712" s="309"/>
    </row>
    <row r="3713" spans="38:38">
      <c r="AL3713" s="309"/>
    </row>
    <row r="3714" spans="38:38">
      <c r="AL3714" s="309"/>
    </row>
    <row r="3715" spans="38:38">
      <c r="AL3715" s="309"/>
    </row>
    <row r="3716" spans="38:38">
      <c r="AL3716" s="309"/>
    </row>
    <row r="3717" spans="38:38">
      <c r="AL3717" s="309"/>
    </row>
    <row r="3718" spans="38:38">
      <c r="AL3718" s="309"/>
    </row>
    <row r="3719" spans="38:38">
      <c r="AL3719" s="309"/>
    </row>
    <row r="3720" spans="38:38">
      <c r="AL3720" s="309"/>
    </row>
    <row r="3721" spans="38:38">
      <c r="AL3721" s="309"/>
    </row>
    <row r="3722" spans="38:38">
      <c r="AL3722" s="309"/>
    </row>
    <row r="3723" spans="38:38">
      <c r="AL3723" s="309"/>
    </row>
    <row r="3724" spans="38:38">
      <c r="AL3724" s="309"/>
    </row>
    <row r="3725" spans="38:38">
      <c r="AL3725" s="309"/>
    </row>
    <row r="3726" spans="38:38">
      <c r="AL3726" s="309"/>
    </row>
    <row r="3727" spans="38:38">
      <c r="AL3727" s="309"/>
    </row>
    <row r="3728" spans="38:38">
      <c r="AL3728" s="309"/>
    </row>
    <row r="3729" spans="38:38">
      <c r="AL3729" s="309"/>
    </row>
    <row r="3730" spans="38:38">
      <c r="AL3730" s="309"/>
    </row>
    <row r="3731" spans="38:38">
      <c r="AL3731" s="309"/>
    </row>
    <row r="3732" spans="38:38">
      <c r="AL3732" s="309"/>
    </row>
    <row r="3733" spans="38:38">
      <c r="AL3733" s="309"/>
    </row>
    <row r="3734" spans="38:38">
      <c r="AL3734" s="309"/>
    </row>
    <row r="3735" spans="38:38">
      <c r="AL3735" s="309"/>
    </row>
    <row r="3736" spans="38:38">
      <c r="AL3736" s="309"/>
    </row>
    <row r="3737" spans="38:38">
      <c r="AL3737" s="309"/>
    </row>
    <row r="3738" spans="38:38">
      <c r="AL3738" s="309"/>
    </row>
    <row r="3739" spans="38:38">
      <c r="AL3739" s="309"/>
    </row>
    <row r="3740" spans="38:38">
      <c r="AL3740" s="309"/>
    </row>
    <row r="3741" spans="38:38">
      <c r="AL3741" s="309"/>
    </row>
    <row r="3742" spans="38:38">
      <c r="AL3742" s="309"/>
    </row>
    <row r="3743" spans="38:38">
      <c r="AL3743" s="309"/>
    </row>
    <row r="3744" spans="38:38">
      <c r="AL3744" s="309"/>
    </row>
    <row r="3745" spans="38:38">
      <c r="AL3745" s="309"/>
    </row>
    <row r="3746" spans="38:38">
      <c r="AL3746" s="309"/>
    </row>
    <row r="3747" spans="38:38">
      <c r="AL3747" s="309"/>
    </row>
    <row r="3748" spans="38:38">
      <c r="AL3748" s="309"/>
    </row>
    <row r="3749" spans="38:38">
      <c r="AL3749" s="309"/>
    </row>
    <row r="3750" spans="38:38">
      <c r="AL3750" s="309"/>
    </row>
    <row r="3751" spans="38:38">
      <c r="AL3751" s="309"/>
    </row>
    <row r="3752" spans="38:38">
      <c r="AL3752" s="309"/>
    </row>
    <row r="3753" spans="38:38">
      <c r="AL3753" s="309"/>
    </row>
    <row r="3754" spans="38:38">
      <c r="AL3754" s="309"/>
    </row>
    <row r="3755" spans="38:38">
      <c r="AL3755" s="309"/>
    </row>
    <row r="3756" spans="38:38">
      <c r="AL3756" s="309"/>
    </row>
    <row r="3757" spans="38:38">
      <c r="AL3757" s="309"/>
    </row>
    <row r="3758" spans="38:38">
      <c r="AL3758" s="309"/>
    </row>
    <row r="3759" spans="38:38">
      <c r="AL3759" s="309"/>
    </row>
    <row r="3760" spans="38:38">
      <c r="AL3760" s="309"/>
    </row>
    <row r="3761" spans="38:38">
      <c r="AL3761" s="309"/>
    </row>
    <row r="3762" spans="38:38">
      <c r="AL3762" s="309"/>
    </row>
    <row r="3763" spans="38:38">
      <c r="AL3763" s="309"/>
    </row>
    <row r="3764" spans="38:38">
      <c r="AL3764" s="309"/>
    </row>
    <row r="3765" spans="38:38">
      <c r="AL3765" s="309"/>
    </row>
    <row r="3766" spans="38:38">
      <c r="AL3766" s="309"/>
    </row>
    <row r="3767" spans="38:38">
      <c r="AL3767" s="309"/>
    </row>
    <row r="3768" spans="38:38">
      <c r="AL3768" s="309"/>
    </row>
    <row r="3769" spans="38:38">
      <c r="AL3769" s="309"/>
    </row>
    <row r="3770" spans="38:38">
      <c r="AL3770" s="309"/>
    </row>
    <row r="3771" spans="38:38">
      <c r="AL3771" s="309"/>
    </row>
    <row r="3772" spans="38:38">
      <c r="AL3772" s="309"/>
    </row>
    <row r="3773" spans="38:38">
      <c r="AL3773" s="309"/>
    </row>
    <row r="3774" spans="38:38">
      <c r="AL3774" s="309"/>
    </row>
    <row r="3775" spans="38:38">
      <c r="AL3775" s="309"/>
    </row>
    <row r="3776" spans="38:38">
      <c r="AL3776" s="309"/>
    </row>
    <row r="3777" spans="38:38">
      <c r="AL3777" s="309"/>
    </row>
    <row r="3778" spans="38:38">
      <c r="AL3778" s="309"/>
    </row>
    <row r="3779" spans="38:38">
      <c r="AL3779" s="309"/>
    </row>
    <row r="3780" spans="38:38">
      <c r="AL3780" s="309"/>
    </row>
    <row r="3781" spans="38:38">
      <c r="AL3781" s="309"/>
    </row>
    <row r="3782" spans="38:38">
      <c r="AL3782" s="309"/>
    </row>
    <row r="3783" spans="38:38">
      <c r="AL3783" s="309"/>
    </row>
    <row r="3784" spans="38:38">
      <c r="AL3784" s="309"/>
    </row>
    <row r="3785" spans="38:38">
      <c r="AL3785" s="309"/>
    </row>
    <row r="3786" spans="38:38">
      <c r="AL3786" s="309"/>
    </row>
    <row r="3787" spans="38:38">
      <c r="AL3787" s="309"/>
    </row>
    <row r="3788" spans="38:38">
      <c r="AL3788" s="309"/>
    </row>
    <row r="3789" spans="38:38">
      <c r="AL3789" s="309"/>
    </row>
    <row r="3790" spans="38:38">
      <c r="AL3790" s="309"/>
    </row>
    <row r="3791" spans="38:38">
      <c r="AL3791" s="309"/>
    </row>
    <row r="3792" spans="38:38">
      <c r="AL3792" s="309"/>
    </row>
    <row r="3793" spans="38:38">
      <c r="AL3793" s="309"/>
    </row>
    <row r="3794" spans="38:38">
      <c r="AL3794" s="309"/>
    </row>
    <row r="3795" spans="38:38">
      <c r="AL3795" s="309"/>
    </row>
    <row r="3796" spans="38:38">
      <c r="AL3796" s="309"/>
    </row>
    <row r="3797" spans="38:38">
      <c r="AL3797" s="309"/>
    </row>
    <row r="3798" spans="38:38">
      <c r="AL3798" s="309"/>
    </row>
    <row r="3799" spans="38:38">
      <c r="AL3799" s="309"/>
    </row>
    <row r="3800" spans="38:38">
      <c r="AL3800" s="309"/>
    </row>
    <row r="3801" spans="38:38">
      <c r="AL3801" s="309"/>
    </row>
    <row r="3802" spans="38:38">
      <c r="AL3802" s="309"/>
    </row>
    <row r="3803" spans="38:38">
      <c r="AL3803" s="309"/>
    </row>
    <row r="3804" spans="38:38">
      <c r="AL3804" s="309"/>
    </row>
    <row r="3805" spans="38:38">
      <c r="AL3805" s="309"/>
    </row>
    <row r="3806" spans="38:38">
      <c r="AL3806" s="309"/>
    </row>
    <row r="3807" spans="38:38">
      <c r="AL3807" s="309"/>
    </row>
    <row r="3808" spans="38:38">
      <c r="AL3808" s="309"/>
    </row>
    <row r="3809" spans="38:38">
      <c r="AL3809" s="309"/>
    </row>
    <row r="3810" spans="38:38">
      <c r="AL3810" s="309"/>
    </row>
    <row r="3811" spans="38:38">
      <c r="AL3811" s="309"/>
    </row>
    <row r="3812" spans="38:38">
      <c r="AL3812" s="309"/>
    </row>
    <row r="3813" spans="38:38">
      <c r="AL3813" s="309"/>
    </row>
    <row r="3814" spans="38:38">
      <c r="AL3814" s="309"/>
    </row>
    <row r="3815" spans="38:38">
      <c r="AL3815" s="309"/>
    </row>
    <row r="3816" spans="38:38">
      <c r="AL3816" s="309"/>
    </row>
    <row r="3817" spans="38:38">
      <c r="AL3817" s="309"/>
    </row>
    <row r="3818" spans="38:38">
      <c r="AL3818" s="309"/>
    </row>
    <row r="3819" spans="38:38">
      <c r="AL3819" s="309"/>
    </row>
    <row r="3820" spans="38:38">
      <c r="AL3820" s="309"/>
    </row>
    <row r="3821" spans="38:38">
      <c r="AL3821" s="309"/>
    </row>
    <row r="3822" spans="38:38">
      <c r="AL3822" s="309"/>
    </row>
    <row r="3823" spans="38:38">
      <c r="AL3823" s="309"/>
    </row>
    <row r="3824" spans="38:38">
      <c r="AL3824" s="309"/>
    </row>
    <row r="3825" spans="38:38">
      <c r="AL3825" s="309"/>
    </row>
    <row r="3826" spans="38:38">
      <c r="AL3826" s="309"/>
    </row>
    <row r="3827" spans="38:38">
      <c r="AL3827" s="309"/>
    </row>
    <row r="3828" spans="38:38">
      <c r="AL3828" s="309"/>
    </row>
    <row r="3829" spans="38:38">
      <c r="AL3829" s="309"/>
    </row>
    <row r="3830" spans="38:38">
      <c r="AL3830" s="309"/>
    </row>
    <row r="3831" spans="38:38">
      <c r="AL3831" s="309"/>
    </row>
    <row r="3832" spans="38:38">
      <c r="AL3832" s="309"/>
    </row>
    <row r="3833" spans="38:38">
      <c r="AL3833" s="309"/>
    </row>
    <row r="3834" spans="38:38">
      <c r="AL3834" s="309"/>
    </row>
    <row r="3835" spans="38:38">
      <c r="AL3835" s="309"/>
    </row>
    <row r="3836" spans="38:38">
      <c r="AL3836" s="309"/>
    </row>
    <row r="3837" spans="38:38">
      <c r="AL3837" s="309"/>
    </row>
    <row r="3838" spans="38:38">
      <c r="AL3838" s="309"/>
    </row>
    <row r="3839" spans="38:38">
      <c r="AL3839" s="309"/>
    </row>
    <row r="3840" spans="38:38">
      <c r="AL3840" s="309"/>
    </row>
    <row r="3841" spans="38:38">
      <c r="AL3841" s="309"/>
    </row>
    <row r="3842" spans="38:38">
      <c r="AL3842" s="309"/>
    </row>
    <row r="3843" spans="38:38">
      <c r="AL3843" s="309"/>
    </row>
    <row r="3844" spans="38:38">
      <c r="AL3844" s="309"/>
    </row>
    <row r="3845" spans="38:38">
      <c r="AL3845" s="309"/>
    </row>
    <row r="3846" spans="38:38">
      <c r="AL3846" s="309"/>
    </row>
    <row r="3847" spans="38:38">
      <c r="AL3847" s="309"/>
    </row>
    <row r="3848" spans="38:38">
      <c r="AL3848" s="309"/>
    </row>
    <row r="3849" spans="38:38">
      <c r="AL3849" s="309"/>
    </row>
    <row r="3850" spans="38:38">
      <c r="AL3850" s="309"/>
    </row>
    <row r="3851" spans="38:38">
      <c r="AL3851" s="309"/>
    </row>
    <row r="3852" spans="38:38">
      <c r="AL3852" s="309"/>
    </row>
    <row r="3853" spans="38:38">
      <c r="AL3853" s="309"/>
    </row>
    <row r="3854" spans="38:38">
      <c r="AL3854" s="309"/>
    </row>
    <row r="3855" spans="38:38">
      <c r="AL3855" s="309"/>
    </row>
    <row r="3856" spans="38:38">
      <c r="AL3856" s="309"/>
    </row>
    <row r="3857" spans="38:38">
      <c r="AL3857" s="309"/>
    </row>
    <row r="3858" spans="38:38">
      <c r="AL3858" s="309"/>
    </row>
    <row r="3859" spans="38:38">
      <c r="AL3859" s="309"/>
    </row>
    <row r="3860" spans="38:38">
      <c r="AL3860" s="309"/>
    </row>
    <row r="3861" spans="38:38">
      <c r="AL3861" s="309"/>
    </row>
    <row r="3862" spans="38:38">
      <c r="AL3862" s="309"/>
    </row>
    <row r="3863" spans="38:38">
      <c r="AL3863" s="309"/>
    </row>
    <row r="3864" spans="38:38">
      <c r="AL3864" s="309"/>
    </row>
    <row r="3865" spans="38:38">
      <c r="AL3865" s="309"/>
    </row>
    <row r="3866" spans="38:38">
      <c r="AL3866" s="309"/>
    </row>
    <row r="3867" spans="38:38">
      <c r="AL3867" s="309"/>
    </row>
    <row r="3868" spans="38:38">
      <c r="AL3868" s="309"/>
    </row>
    <row r="3869" spans="38:38">
      <c r="AL3869" s="309"/>
    </row>
    <row r="3870" spans="38:38">
      <c r="AL3870" s="309"/>
    </row>
    <row r="3871" spans="38:38">
      <c r="AL3871" s="309"/>
    </row>
    <row r="3872" spans="38:38">
      <c r="AL3872" s="309"/>
    </row>
    <row r="3873" spans="38:38">
      <c r="AL3873" s="309"/>
    </row>
    <row r="3874" spans="38:38">
      <c r="AL3874" s="309"/>
    </row>
    <row r="3875" spans="38:38">
      <c r="AL3875" s="309"/>
    </row>
    <row r="3876" spans="38:38">
      <c r="AL3876" s="309"/>
    </row>
    <row r="3877" spans="38:38">
      <c r="AL3877" s="309"/>
    </row>
    <row r="3878" spans="38:38">
      <c r="AL3878" s="309"/>
    </row>
    <row r="3879" spans="38:38">
      <c r="AL3879" s="309"/>
    </row>
    <row r="3880" spans="38:38">
      <c r="AL3880" s="309"/>
    </row>
    <row r="3881" spans="38:38">
      <c r="AL3881" s="309"/>
    </row>
    <row r="3882" spans="38:38">
      <c r="AL3882" s="309"/>
    </row>
    <row r="3883" spans="38:38">
      <c r="AL3883" s="309"/>
    </row>
    <row r="3884" spans="38:38">
      <c r="AL3884" s="309"/>
    </row>
    <row r="3885" spans="38:38">
      <c r="AL3885" s="309"/>
    </row>
    <row r="3886" spans="38:38">
      <c r="AL3886" s="309"/>
    </row>
    <row r="3887" spans="38:38">
      <c r="AL3887" s="309"/>
    </row>
    <row r="3888" spans="38:38">
      <c r="AL3888" s="309"/>
    </row>
    <row r="3889" spans="38:38">
      <c r="AL3889" s="309"/>
    </row>
    <row r="3890" spans="38:38">
      <c r="AL3890" s="309"/>
    </row>
    <row r="3891" spans="38:38">
      <c r="AL3891" s="309"/>
    </row>
    <row r="3892" spans="38:38">
      <c r="AL3892" s="309"/>
    </row>
    <row r="3893" spans="38:38">
      <c r="AL3893" s="309"/>
    </row>
    <row r="3894" spans="38:38">
      <c r="AL3894" s="309"/>
    </row>
    <row r="3895" spans="38:38">
      <c r="AL3895" s="309"/>
    </row>
    <row r="3896" spans="38:38">
      <c r="AL3896" s="309"/>
    </row>
    <row r="3897" spans="38:38">
      <c r="AL3897" s="309"/>
    </row>
    <row r="3898" spans="38:38">
      <c r="AL3898" s="309"/>
    </row>
    <row r="3899" spans="38:38">
      <c r="AL3899" s="309"/>
    </row>
    <row r="3900" spans="38:38">
      <c r="AL3900" s="309"/>
    </row>
    <row r="3901" spans="38:38">
      <c r="AL3901" s="309"/>
    </row>
    <row r="3902" spans="38:38">
      <c r="AL3902" s="309"/>
    </row>
    <row r="3903" spans="38:38">
      <c r="AL3903" s="309"/>
    </row>
    <row r="3904" spans="38:38">
      <c r="AL3904" s="309"/>
    </row>
    <row r="3905" spans="38:38">
      <c r="AL3905" s="309"/>
    </row>
    <row r="3906" spans="38:38">
      <c r="AL3906" s="309"/>
    </row>
    <row r="3907" spans="38:38">
      <c r="AL3907" s="309"/>
    </row>
    <row r="3908" spans="38:38">
      <c r="AL3908" s="309"/>
    </row>
    <row r="3909" spans="38:38">
      <c r="AL3909" s="309"/>
    </row>
    <row r="3910" spans="38:38">
      <c r="AL3910" s="309"/>
    </row>
    <row r="3911" spans="38:38">
      <c r="AL3911" s="309"/>
    </row>
    <row r="3912" spans="38:38">
      <c r="AL3912" s="309"/>
    </row>
    <row r="3913" spans="38:38">
      <c r="AL3913" s="309"/>
    </row>
    <row r="3914" spans="38:38">
      <c r="AL3914" s="309"/>
    </row>
    <row r="3915" spans="38:38">
      <c r="AL3915" s="309"/>
    </row>
    <row r="3916" spans="38:38">
      <c r="AL3916" s="309"/>
    </row>
    <row r="3917" spans="38:38">
      <c r="AL3917" s="309"/>
    </row>
    <row r="3918" spans="38:38">
      <c r="AL3918" s="309"/>
    </row>
    <row r="3919" spans="38:38">
      <c r="AL3919" s="309"/>
    </row>
    <row r="3920" spans="38:38">
      <c r="AL3920" s="309"/>
    </row>
    <row r="3921" spans="38:38">
      <c r="AL3921" s="309"/>
    </row>
    <row r="3922" spans="38:38">
      <c r="AL3922" s="309"/>
    </row>
    <row r="3923" spans="38:38">
      <c r="AL3923" s="309"/>
    </row>
    <row r="3924" spans="38:38">
      <c r="AL3924" s="309"/>
    </row>
    <row r="3925" spans="38:38">
      <c r="AL3925" s="309"/>
    </row>
    <row r="3926" spans="38:38">
      <c r="AL3926" s="309"/>
    </row>
    <row r="3927" spans="38:38">
      <c r="AL3927" s="309"/>
    </row>
    <row r="3928" spans="38:38">
      <c r="AL3928" s="309"/>
    </row>
    <row r="3929" spans="38:38">
      <c r="AL3929" s="309"/>
    </row>
    <row r="3930" spans="38:38">
      <c r="AL3930" s="309"/>
    </row>
    <row r="3931" spans="38:38">
      <c r="AL3931" s="309"/>
    </row>
    <row r="3932" spans="38:38">
      <c r="AL3932" s="309"/>
    </row>
    <row r="3933" spans="38:38">
      <c r="AL3933" s="309"/>
    </row>
    <row r="3934" spans="38:38">
      <c r="AL3934" s="309"/>
    </row>
    <row r="3935" spans="38:38">
      <c r="AL3935" s="309"/>
    </row>
    <row r="3936" spans="38:38">
      <c r="AL3936" s="309"/>
    </row>
    <row r="3937" spans="38:38">
      <c r="AL3937" s="309"/>
    </row>
    <row r="3938" spans="38:38">
      <c r="AL3938" s="309"/>
    </row>
    <row r="3939" spans="38:38">
      <c r="AL3939" s="309"/>
    </row>
    <row r="3940" spans="38:38">
      <c r="AL3940" s="309"/>
    </row>
    <row r="3941" spans="38:38">
      <c r="AL3941" s="309"/>
    </row>
    <row r="3942" spans="38:38">
      <c r="AL3942" s="309"/>
    </row>
    <row r="3943" spans="38:38">
      <c r="AL3943" s="309"/>
    </row>
    <row r="3944" spans="38:38">
      <c r="AL3944" s="309"/>
    </row>
    <row r="3945" spans="38:38">
      <c r="AL3945" s="309"/>
    </row>
    <row r="3946" spans="38:38">
      <c r="AL3946" s="309"/>
    </row>
    <row r="3947" spans="38:38">
      <c r="AL3947" s="309"/>
    </row>
    <row r="3948" spans="38:38">
      <c r="AL3948" s="309"/>
    </row>
    <row r="3949" spans="38:38">
      <c r="AL3949" s="309"/>
    </row>
    <row r="3950" spans="38:38">
      <c r="AL3950" s="309"/>
    </row>
    <row r="3951" spans="38:38">
      <c r="AL3951" s="309"/>
    </row>
    <row r="3952" spans="38:38">
      <c r="AL3952" s="309"/>
    </row>
    <row r="3953" spans="38:38">
      <c r="AL3953" s="309"/>
    </row>
    <row r="3954" spans="38:38">
      <c r="AL3954" s="309"/>
    </row>
    <row r="3955" spans="38:38">
      <c r="AL3955" s="309"/>
    </row>
    <row r="3956" spans="38:38">
      <c r="AL3956" s="309"/>
    </row>
    <row r="3957" spans="38:38">
      <c r="AL3957" s="309"/>
    </row>
    <row r="3958" spans="38:38">
      <c r="AL3958" s="309"/>
    </row>
    <row r="3959" spans="38:38">
      <c r="AL3959" s="309"/>
    </row>
    <row r="3960" spans="38:38">
      <c r="AL3960" s="309"/>
    </row>
    <row r="3961" spans="38:38">
      <c r="AL3961" s="309"/>
    </row>
    <row r="3962" spans="38:38">
      <c r="AL3962" s="309"/>
    </row>
    <row r="3963" spans="38:38">
      <c r="AL3963" s="309"/>
    </row>
    <row r="3964" spans="38:38">
      <c r="AL3964" s="309"/>
    </row>
    <row r="3965" spans="38:38">
      <c r="AL3965" s="309"/>
    </row>
    <row r="3966" spans="38:38">
      <c r="AL3966" s="309"/>
    </row>
    <row r="3967" spans="38:38">
      <c r="AL3967" s="309"/>
    </row>
    <row r="3968" spans="38:38">
      <c r="AL3968" s="309"/>
    </row>
    <row r="3969" spans="38:38">
      <c r="AL3969" s="309"/>
    </row>
    <row r="3970" spans="38:38">
      <c r="AL3970" s="309"/>
    </row>
    <row r="3971" spans="38:38">
      <c r="AL3971" s="309"/>
    </row>
    <row r="3972" spans="38:38">
      <c r="AL3972" s="309"/>
    </row>
    <row r="3973" spans="38:38">
      <c r="AL3973" s="309"/>
    </row>
    <row r="3974" spans="38:38">
      <c r="AL3974" s="309"/>
    </row>
    <row r="3975" spans="38:38">
      <c r="AL3975" s="309"/>
    </row>
    <row r="3976" spans="38:38">
      <c r="AL3976" s="309"/>
    </row>
    <row r="3977" spans="38:38">
      <c r="AL3977" s="309"/>
    </row>
    <row r="3978" spans="38:38">
      <c r="AL3978" s="309"/>
    </row>
    <row r="3979" spans="38:38">
      <c r="AL3979" s="309"/>
    </row>
    <row r="3980" spans="38:38">
      <c r="AL3980" s="309"/>
    </row>
    <row r="3981" spans="38:38">
      <c r="AL3981" s="309"/>
    </row>
    <row r="3982" spans="38:38">
      <c r="AL3982" s="309"/>
    </row>
    <row r="3983" spans="38:38">
      <c r="AL3983" s="309"/>
    </row>
    <row r="3984" spans="38:38">
      <c r="AL3984" s="309"/>
    </row>
    <row r="3985" spans="38:38">
      <c r="AL3985" s="309"/>
    </row>
    <row r="3986" spans="38:38">
      <c r="AL3986" s="309"/>
    </row>
    <row r="3987" spans="38:38">
      <c r="AL3987" s="309"/>
    </row>
    <row r="3988" spans="38:38">
      <c r="AL3988" s="309"/>
    </row>
    <row r="3989" spans="38:38">
      <c r="AL3989" s="309"/>
    </row>
    <row r="3990" spans="38:38">
      <c r="AL3990" s="309"/>
    </row>
    <row r="3991" spans="38:38">
      <c r="AL3991" s="309"/>
    </row>
    <row r="3992" spans="38:38">
      <c r="AL3992" s="309"/>
    </row>
    <row r="3993" spans="38:38">
      <c r="AL3993" s="309"/>
    </row>
    <row r="3994" spans="38:38">
      <c r="AL3994" s="309"/>
    </row>
    <row r="3995" spans="38:38">
      <c r="AL3995" s="309"/>
    </row>
    <row r="3996" spans="38:38">
      <c r="AL3996" s="309"/>
    </row>
    <row r="3997" spans="38:38">
      <c r="AL3997" s="309"/>
    </row>
    <row r="3998" spans="38:38">
      <c r="AL3998" s="309"/>
    </row>
    <row r="3999" spans="38:38">
      <c r="AL3999" s="309"/>
    </row>
    <row r="4000" spans="38:38">
      <c r="AL4000" s="309"/>
    </row>
    <row r="4001" spans="38:38">
      <c r="AL4001" s="309"/>
    </row>
    <row r="4002" spans="38:38">
      <c r="AL4002" s="309"/>
    </row>
    <row r="4003" spans="38:38">
      <c r="AL4003" s="309"/>
    </row>
    <row r="4004" spans="38:38">
      <c r="AL4004" s="309"/>
    </row>
    <row r="4005" spans="38:38">
      <c r="AL4005" s="309"/>
    </row>
    <row r="4006" spans="38:38">
      <c r="AL4006" s="309"/>
    </row>
    <row r="4007" spans="38:38">
      <c r="AL4007" s="309"/>
    </row>
    <row r="4008" spans="38:38">
      <c r="AL4008" s="309"/>
    </row>
    <row r="4009" spans="38:38">
      <c r="AL4009" s="309"/>
    </row>
    <row r="4010" spans="38:38">
      <c r="AL4010" s="309"/>
    </row>
    <row r="4011" spans="38:38">
      <c r="AL4011" s="309"/>
    </row>
    <row r="4012" spans="38:38">
      <c r="AL4012" s="309"/>
    </row>
    <row r="4013" spans="38:38">
      <c r="AL4013" s="309"/>
    </row>
    <row r="4014" spans="38:38">
      <c r="AL4014" s="309"/>
    </row>
    <row r="4015" spans="38:38">
      <c r="AL4015" s="309"/>
    </row>
    <row r="4016" spans="38:38">
      <c r="AL4016" s="309"/>
    </row>
    <row r="4017" spans="38:38">
      <c r="AL4017" s="309"/>
    </row>
    <row r="4018" spans="38:38">
      <c r="AL4018" s="309"/>
    </row>
    <row r="4019" spans="38:38">
      <c r="AL4019" s="309"/>
    </row>
    <row r="4020" spans="38:38">
      <c r="AL4020" s="309"/>
    </row>
    <row r="4021" spans="38:38">
      <c r="AL4021" s="309"/>
    </row>
    <row r="4022" spans="38:38">
      <c r="AL4022" s="309"/>
    </row>
    <row r="4023" spans="38:38">
      <c r="AL4023" s="309"/>
    </row>
    <row r="4024" spans="38:38">
      <c r="AL4024" s="309"/>
    </row>
    <row r="4025" spans="38:38">
      <c r="AL4025" s="309"/>
    </row>
    <row r="4026" spans="38:38">
      <c r="AL4026" s="309"/>
    </row>
    <row r="4027" spans="38:38">
      <c r="AL4027" s="309"/>
    </row>
    <row r="4028" spans="38:38">
      <c r="AL4028" s="309"/>
    </row>
    <row r="4029" spans="38:38">
      <c r="AL4029" s="309"/>
    </row>
    <row r="4030" spans="38:38">
      <c r="AL4030" s="309"/>
    </row>
    <row r="4031" spans="38:38">
      <c r="AL4031" s="309"/>
    </row>
    <row r="4032" spans="38:38">
      <c r="AL4032" s="309"/>
    </row>
    <row r="4033" spans="38:38">
      <c r="AL4033" s="309"/>
    </row>
    <row r="4034" spans="38:38">
      <c r="AL4034" s="309"/>
    </row>
    <row r="4035" spans="38:38">
      <c r="AL4035" s="309"/>
    </row>
    <row r="4036" spans="38:38">
      <c r="AL4036" s="309"/>
    </row>
    <row r="4037" spans="38:38">
      <c r="AL4037" s="309"/>
    </row>
    <row r="4038" spans="38:38">
      <c r="AL4038" s="309"/>
    </row>
    <row r="4039" spans="38:38">
      <c r="AL4039" s="309"/>
    </row>
    <row r="4040" spans="38:38">
      <c r="AL4040" s="309"/>
    </row>
    <row r="4041" spans="38:38">
      <c r="AL4041" s="309"/>
    </row>
    <row r="4042" spans="38:38">
      <c r="AL4042" s="309"/>
    </row>
    <row r="4043" spans="38:38">
      <c r="AL4043" s="309"/>
    </row>
    <row r="4044" spans="38:38">
      <c r="AL4044" s="309"/>
    </row>
    <row r="4045" spans="38:38">
      <c r="AL4045" s="309"/>
    </row>
    <row r="4046" spans="38:38">
      <c r="AL4046" s="309"/>
    </row>
    <row r="4047" spans="38:38">
      <c r="AL4047" s="309"/>
    </row>
    <row r="4048" spans="38:38">
      <c r="AL4048" s="309"/>
    </row>
    <row r="4049" spans="38:38">
      <c r="AL4049" s="309"/>
    </row>
    <row r="4050" spans="38:38">
      <c r="AL4050" s="309"/>
    </row>
    <row r="4051" spans="38:38">
      <c r="AL4051" s="309"/>
    </row>
    <row r="4052" spans="38:38">
      <c r="AL4052" s="309"/>
    </row>
    <row r="4053" spans="38:38">
      <c r="AL4053" s="309"/>
    </row>
    <row r="4054" spans="38:38">
      <c r="AL4054" s="309"/>
    </row>
    <row r="4055" spans="38:38">
      <c r="AL4055" s="309"/>
    </row>
    <row r="4056" spans="38:38">
      <c r="AL4056" s="309"/>
    </row>
    <row r="4057" spans="38:38">
      <c r="AL4057" s="309"/>
    </row>
    <row r="4058" spans="38:38">
      <c r="AL4058" s="309"/>
    </row>
    <row r="4059" spans="38:38">
      <c r="AL4059" s="309"/>
    </row>
    <row r="4060" spans="38:38">
      <c r="AL4060" s="309"/>
    </row>
    <row r="4061" spans="38:38">
      <c r="AL4061" s="309"/>
    </row>
    <row r="4062" spans="38:38">
      <c r="AL4062" s="309"/>
    </row>
    <row r="4063" spans="38:38">
      <c r="AL4063" s="309"/>
    </row>
    <row r="4064" spans="38:38">
      <c r="AL4064" s="309"/>
    </row>
    <row r="4065" spans="38:38">
      <c r="AL4065" s="309"/>
    </row>
    <row r="4066" spans="38:38">
      <c r="AL4066" s="309"/>
    </row>
    <row r="4067" spans="38:38">
      <c r="AL4067" s="309"/>
    </row>
    <row r="4068" spans="38:38">
      <c r="AL4068" s="309"/>
    </row>
    <row r="4069" spans="38:38">
      <c r="AL4069" s="309"/>
    </row>
    <row r="4070" spans="38:38">
      <c r="AL4070" s="309"/>
    </row>
    <row r="4071" spans="38:38">
      <c r="AL4071" s="309"/>
    </row>
    <row r="4072" spans="38:38">
      <c r="AL4072" s="309"/>
    </row>
    <row r="4073" spans="38:38">
      <c r="AL4073" s="309"/>
    </row>
    <row r="4074" spans="38:38">
      <c r="AL4074" s="309"/>
    </row>
    <row r="4075" spans="38:38">
      <c r="AL4075" s="309"/>
    </row>
    <row r="4076" spans="38:38">
      <c r="AL4076" s="309"/>
    </row>
    <row r="4077" spans="38:38">
      <c r="AL4077" s="309"/>
    </row>
    <row r="4078" spans="38:38">
      <c r="AL4078" s="309"/>
    </row>
    <row r="4079" spans="38:38">
      <c r="AL4079" s="309"/>
    </row>
    <row r="4080" spans="38:38">
      <c r="AL4080" s="309"/>
    </row>
    <row r="4081" spans="38:38">
      <c r="AL4081" s="309"/>
    </row>
    <row r="4082" spans="38:38">
      <c r="AL4082" s="309"/>
    </row>
    <row r="4083" spans="38:38">
      <c r="AL4083" s="309"/>
    </row>
    <row r="4084" spans="38:38">
      <c r="AL4084" s="309"/>
    </row>
    <row r="4085" spans="38:38">
      <c r="AL4085" s="309"/>
    </row>
    <row r="4086" spans="38:38">
      <c r="AL4086" s="309"/>
    </row>
    <row r="4087" spans="38:38">
      <c r="AL4087" s="309"/>
    </row>
    <row r="4088" spans="38:38">
      <c r="AL4088" s="309"/>
    </row>
    <row r="4089" spans="38:38">
      <c r="AL4089" s="309"/>
    </row>
    <row r="4090" spans="38:38">
      <c r="AL4090" s="309"/>
    </row>
    <row r="4091" spans="38:38">
      <c r="AL4091" s="309"/>
    </row>
    <row r="4092" spans="38:38">
      <c r="AL4092" s="309"/>
    </row>
    <row r="4093" spans="38:38">
      <c r="AL4093" s="309"/>
    </row>
    <row r="4094" spans="38:38">
      <c r="AL4094" s="309"/>
    </row>
    <row r="4095" spans="38:38">
      <c r="AL4095" s="309"/>
    </row>
    <row r="4096" spans="38:38">
      <c r="AL4096" s="309"/>
    </row>
    <row r="4097" spans="38:38">
      <c r="AL4097" s="309"/>
    </row>
    <row r="4098" spans="38:38">
      <c r="AL4098" s="309"/>
    </row>
    <row r="4099" spans="38:38">
      <c r="AL4099" s="309"/>
    </row>
    <row r="4100" spans="38:38">
      <c r="AL4100" s="309"/>
    </row>
    <row r="4101" spans="38:38">
      <c r="AL4101" s="309"/>
    </row>
    <row r="4102" spans="38:38">
      <c r="AL4102" s="309"/>
    </row>
    <row r="4103" spans="38:38">
      <c r="AL4103" s="309"/>
    </row>
    <row r="4104" spans="38:38">
      <c r="AL4104" s="309"/>
    </row>
    <row r="4105" spans="38:38">
      <c r="AL4105" s="309"/>
    </row>
    <row r="4106" spans="38:38">
      <c r="AL4106" s="309"/>
    </row>
    <row r="4107" spans="38:38">
      <c r="AL4107" s="309"/>
    </row>
    <row r="4108" spans="38:38">
      <c r="AL4108" s="309"/>
    </row>
    <row r="4109" spans="38:38">
      <c r="AL4109" s="309"/>
    </row>
    <row r="4110" spans="38:38">
      <c r="AL4110" s="309"/>
    </row>
    <row r="4111" spans="38:38">
      <c r="AL4111" s="309"/>
    </row>
    <row r="4112" spans="38:38">
      <c r="AL4112" s="309"/>
    </row>
    <row r="4113" spans="38:38">
      <c r="AL4113" s="309"/>
    </row>
    <row r="4114" spans="38:38">
      <c r="AL4114" s="309"/>
    </row>
    <row r="4115" spans="38:38">
      <c r="AL4115" s="309"/>
    </row>
    <row r="4116" spans="38:38">
      <c r="AL4116" s="309"/>
    </row>
    <row r="4117" spans="38:38">
      <c r="AL4117" s="309"/>
    </row>
    <row r="4118" spans="38:38">
      <c r="AL4118" s="309"/>
    </row>
    <row r="4119" spans="38:38">
      <c r="AL4119" s="309"/>
    </row>
    <row r="4120" spans="38:38">
      <c r="AL4120" s="309"/>
    </row>
    <row r="4121" spans="38:38">
      <c r="AL4121" s="309"/>
    </row>
    <row r="4122" spans="38:38">
      <c r="AL4122" s="309"/>
    </row>
    <row r="4123" spans="38:38">
      <c r="AL4123" s="309"/>
    </row>
    <row r="4124" spans="38:38">
      <c r="AL4124" s="309"/>
    </row>
    <row r="4125" spans="38:38">
      <c r="AL4125" s="309"/>
    </row>
    <row r="4126" spans="38:38">
      <c r="AL4126" s="309"/>
    </row>
    <row r="4127" spans="38:38">
      <c r="AL4127" s="309"/>
    </row>
    <row r="4128" spans="38:38">
      <c r="AL4128" s="309"/>
    </row>
    <row r="4129" spans="38:38">
      <c r="AL4129" s="309"/>
    </row>
    <row r="4130" spans="38:38">
      <c r="AL4130" s="309"/>
    </row>
    <row r="4131" spans="38:38">
      <c r="AL4131" s="309"/>
    </row>
    <row r="4132" spans="38:38">
      <c r="AL4132" s="309"/>
    </row>
    <row r="4133" spans="38:38">
      <c r="AL4133" s="309"/>
    </row>
    <row r="4134" spans="38:38">
      <c r="AL4134" s="309"/>
    </row>
    <row r="4135" spans="38:38">
      <c r="AL4135" s="309"/>
    </row>
    <row r="4136" spans="38:38">
      <c r="AL4136" s="309"/>
    </row>
    <row r="4137" spans="38:38">
      <c r="AL4137" s="309"/>
    </row>
    <row r="4138" spans="38:38">
      <c r="AL4138" s="309"/>
    </row>
    <row r="4139" spans="38:38">
      <c r="AL4139" s="309"/>
    </row>
    <row r="4140" spans="38:38">
      <c r="AL4140" s="309"/>
    </row>
    <row r="4141" spans="38:38">
      <c r="AL4141" s="309"/>
    </row>
    <row r="4142" spans="38:38">
      <c r="AL4142" s="309"/>
    </row>
    <row r="4143" spans="38:38">
      <c r="AL4143" s="309"/>
    </row>
    <row r="4144" spans="38:38">
      <c r="AL4144" s="309"/>
    </row>
    <row r="4145" spans="38:38">
      <c r="AL4145" s="309"/>
    </row>
    <row r="4146" spans="38:38">
      <c r="AL4146" s="309"/>
    </row>
    <row r="4147" spans="38:38">
      <c r="AL4147" s="309"/>
    </row>
    <row r="4148" spans="38:38">
      <c r="AL4148" s="309"/>
    </row>
    <row r="4149" spans="38:38">
      <c r="AL4149" s="309"/>
    </row>
    <row r="4150" spans="38:38">
      <c r="AL4150" s="309"/>
    </row>
    <row r="4151" spans="38:38">
      <c r="AL4151" s="309"/>
    </row>
    <row r="4152" spans="38:38">
      <c r="AL4152" s="309"/>
    </row>
    <row r="4153" spans="38:38">
      <c r="AL4153" s="309"/>
    </row>
    <row r="4154" spans="38:38">
      <c r="AL4154" s="309"/>
    </row>
    <row r="4155" spans="38:38">
      <c r="AL4155" s="309"/>
    </row>
    <row r="4156" spans="38:38">
      <c r="AL4156" s="309"/>
    </row>
    <row r="4157" spans="38:38">
      <c r="AL4157" s="309"/>
    </row>
    <row r="4158" spans="38:38">
      <c r="AL4158" s="309"/>
    </row>
    <row r="4159" spans="38:38">
      <c r="AL4159" s="309"/>
    </row>
    <row r="4160" spans="38:38">
      <c r="AL4160" s="309"/>
    </row>
    <row r="4161" spans="38:38">
      <c r="AL4161" s="309"/>
    </row>
    <row r="4162" spans="38:38">
      <c r="AL4162" s="309"/>
    </row>
    <row r="4163" spans="38:38">
      <c r="AL4163" s="309"/>
    </row>
    <row r="4164" spans="38:38">
      <c r="AL4164" s="309"/>
    </row>
    <row r="4165" spans="38:38">
      <c r="AL4165" s="309"/>
    </row>
    <row r="4166" spans="38:38">
      <c r="AL4166" s="309"/>
    </row>
    <row r="4167" spans="38:38">
      <c r="AL4167" s="309"/>
    </row>
    <row r="4168" spans="38:38">
      <c r="AL4168" s="309"/>
    </row>
    <row r="4169" spans="38:38">
      <c r="AL4169" s="309"/>
    </row>
    <row r="4170" spans="38:38">
      <c r="AL4170" s="309"/>
    </row>
    <row r="4171" spans="38:38">
      <c r="AL4171" s="309"/>
    </row>
    <row r="4172" spans="38:38">
      <c r="AL4172" s="309"/>
    </row>
    <row r="4173" spans="38:38">
      <c r="AL4173" s="309"/>
    </row>
    <row r="4174" spans="38:38">
      <c r="AL4174" s="309"/>
    </row>
    <row r="4175" spans="38:38">
      <c r="AL4175" s="309"/>
    </row>
    <row r="4176" spans="38:38">
      <c r="AL4176" s="309"/>
    </row>
    <row r="4177" spans="38:38">
      <c r="AL4177" s="309"/>
    </row>
    <row r="4178" spans="38:38">
      <c r="AL4178" s="309"/>
    </row>
    <row r="4179" spans="38:38">
      <c r="AL4179" s="309"/>
    </row>
    <row r="4180" spans="38:38">
      <c r="AL4180" s="309"/>
    </row>
    <row r="4181" spans="38:38">
      <c r="AL4181" s="309"/>
    </row>
    <row r="4182" spans="38:38">
      <c r="AL4182" s="309"/>
    </row>
    <row r="4183" spans="38:38">
      <c r="AL4183" s="309"/>
    </row>
    <row r="4184" spans="38:38">
      <c r="AL4184" s="309"/>
    </row>
    <row r="4185" spans="38:38">
      <c r="AL4185" s="309"/>
    </row>
    <row r="4186" spans="38:38">
      <c r="AL4186" s="309"/>
    </row>
    <row r="4187" spans="38:38">
      <c r="AL4187" s="309"/>
    </row>
    <row r="4188" spans="38:38">
      <c r="AL4188" s="309"/>
    </row>
    <row r="4189" spans="38:38">
      <c r="AL4189" s="309"/>
    </row>
    <row r="4190" spans="38:38">
      <c r="AL4190" s="309"/>
    </row>
    <row r="4191" spans="38:38">
      <c r="AL4191" s="309"/>
    </row>
    <row r="4192" spans="38:38">
      <c r="AL4192" s="309"/>
    </row>
    <row r="4193" spans="38:38">
      <c r="AL4193" s="309"/>
    </row>
    <row r="4194" spans="38:38">
      <c r="AL4194" s="309"/>
    </row>
    <row r="4195" spans="38:38">
      <c r="AL4195" s="309"/>
    </row>
    <row r="4196" spans="38:38">
      <c r="AL4196" s="309"/>
    </row>
    <row r="4197" spans="38:38">
      <c r="AL4197" s="309"/>
    </row>
    <row r="4198" spans="38:38">
      <c r="AL4198" s="309"/>
    </row>
    <row r="4199" spans="38:38">
      <c r="AL4199" s="309"/>
    </row>
    <row r="4200" spans="38:38">
      <c r="AL4200" s="309"/>
    </row>
    <row r="4201" spans="38:38">
      <c r="AL4201" s="309"/>
    </row>
    <row r="4202" spans="38:38">
      <c r="AL4202" s="309"/>
    </row>
    <row r="4203" spans="38:38">
      <c r="AL4203" s="309"/>
    </row>
    <row r="4204" spans="38:38">
      <c r="AL4204" s="309"/>
    </row>
    <row r="4205" spans="38:38">
      <c r="AL4205" s="309"/>
    </row>
    <row r="4206" spans="38:38">
      <c r="AL4206" s="309"/>
    </row>
    <row r="4207" spans="38:38">
      <c r="AL4207" s="309"/>
    </row>
    <row r="4208" spans="38:38">
      <c r="AL4208" s="309"/>
    </row>
    <row r="4209" spans="38:38">
      <c r="AL4209" s="309"/>
    </row>
    <row r="4210" spans="38:38">
      <c r="AL4210" s="309"/>
    </row>
    <row r="4211" spans="38:38">
      <c r="AL4211" s="309"/>
    </row>
    <row r="4212" spans="38:38">
      <c r="AL4212" s="309"/>
    </row>
    <row r="4213" spans="38:38">
      <c r="AL4213" s="309"/>
    </row>
    <row r="4214" spans="38:38">
      <c r="AL4214" s="309"/>
    </row>
    <row r="4215" spans="38:38">
      <c r="AL4215" s="309"/>
    </row>
    <row r="4216" spans="38:38">
      <c r="AL4216" s="309"/>
    </row>
    <row r="4217" spans="38:38">
      <c r="AL4217" s="309"/>
    </row>
    <row r="4218" spans="38:38">
      <c r="AL4218" s="309"/>
    </row>
    <row r="4219" spans="38:38">
      <c r="AL4219" s="309"/>
    </row>
    <row r="4220" spans="38:38">
      <c r="AL4220" s="309"/>
    </row>
    <row r="4221" spans="38:38">
      <c r="AL4221" s="309"/>
    </row>
    <row r="4222" spans="38:38">
      <c r="AL4222" s="309"/>
    </row>
    <row r="4223" spans="38:38">
      <c r="AL4223" s="309"/>
    </row>
    <row r="4224" spans="38:38">
      <c r="AL4224" s="309"/>
    </row>
    <row r="4225" spans="38:38">
      <c r="AL4225" s="309"/>
    </row>
    <row r="4226" spans="38:38">
      <c r="AL4226" s="309"/>
    </row>
    <row r="4227" spans="38:38">
      <c r="AL4227" s="309"/>
    </row>
    <row r="4228" spans="38:38">
      <c r="AL4228" s="309"/>
    </row>
    <row r="4229" spans="38:38">
      <c r="AL4229" s="309"/>
    </row>
    <row r="4230" spans="38:38">
      <c r="AL4230" s="309"/>
    </row>
    <row r="4231" spans="38:38">
      <c r="AL4231" s="309"/>
    </row>
    <row r="4232" spans="38:38">
      <c r="AL4232" s="309"/>
    </row>
    <row r="4233" spans="38:38">
      <c r="AL4233" s="309"/>
    </row>
    <row r="4234" spans="38:38">
      <c r="AL4234" s="309"/>
    </row>
    <row r="4235" spans="38:38">
      <c r="AL4235" s="309"/>
    </row>
    <row r="4236" spans="38:38">
      <c r="AL4236" s="309"/>
    </row>
    <row r="4237" spans="38:38">
      <c r="AL4237" s="309"/>
    </row>
    <row r="4238" spans="38:38">
      <c r="AL4238" s="309"/>
    </row>
    <row r="4239" spans="38:38">
      <c r="AL4239" s="309"/>
    </row>
    <row r="4240" spans="38:38">
      <c r="AL4240" s="309"/>
    </row>
    <row r="4241" spans="38:38">
      <c r="AL4241" s="309"/>
    </row>
    <row r="4242" spans="38:38">
      <c r="AL4242" s="309"/>
    </row>
    <row r="4243" spans="38:38">
      <c r="AL4243" s="309"/>
    </row>
    <row r="4244" spans="38:38">
      <c r="AL4244" s="309"/>
    </row>
    <row r="4245" spans="38:38">
      <c r="AL4245" s="309"/>
    </row>
    <row r="4246" spans="38:38">
      <c r="AL4246" s="309"/>
    </row>
    <row r="4247" spans="38:38">
      <c r="AL4247" s="309"/>
    </row>
    <row r="4248" spans="38:38">
      <c r="AL4248" s="309"/>
    </row>
    <row r="4249" spans="38:38">
      <c r="AL4249" s="309"/>
    </row>
    <row r="4250" spans="38:38">
      <c r="AL4250" s="309"/>
    </row>
    <row r="4251" spans="38:38">
      <c r="AL4251" s="309"/>
    </row>
    <row r="4252" spans="38:38">
      <c r="AL4252" s="309"/>
    </row>
    <row r="4253" spans="38:38">
      <c r="AL4253" s="309"/>
    </row>
    <row r="4254" spans="38:38">
      <c r="AL4254" s="309"/>
    </row>
    <row r="4255" spans="38:38">
      <c r="AL4255" s="309"/>
    </row>
    <row r="4256" spans="38:38">
      <c r="AL4256" s="309"/>
    </row>
    <row r="4257" spans="38:38">
      <c r="AL4257" s="309"/>
    </row>
    <row r="4258" spans="38:38">
      <c r="AL4258" s="309"/>
    </row>
    <row r="4259" spans="38:38">
      <c r="AL4259" s="309"/>
    </row>
    <row r="4260" spans="38:38">
      <c r="AL4260" s="309"/>
    </row>
    <row r="4261" spans="38:38">
      <c r="AL4261" s="309"/>
    </row>
    <row r="4262" spans="38:38">
      <c r="AL4262" s="309"/>
    </row>
    <row r="4263" spans="38:38">
      <c r="AL4263" s="309"/>
    </row>
    <row r="4264" spans="38:38">
      <c r="AL4264" s="309"/>
    </row>
    <row r="4265" spans="38:38">
      <c r="AL4265" s="309"/>
    </row>
    <row r="4266" spans="38:38">
      <c r="AL4266" s="309"/>
    </row>
    <row r="4267" spans="38:38">
      <c r="AL4267" s="309"/>
    </row>
    <row r="4268" spans="38:38">
      <c r="AL4268" s="309"/>
    </row>
    <row r="4269" spans="38:38">
      <c r="AL4269" s="309"/>
    </row>
    <row r="4270" spans="38:38">
      <c r="AL4270" s="309"/>
    </row>
    <row r="4271" spans="38:38">
      <c r="AL4271" s="309"/>
    </row>
    <row r="4272" spans="38:38">
      <c r="AL4272" s="309"/>
    </row>
    <row r="4273" spans="38:38">
      <c r="AL4273" s="309"/>
    </row>
    <row r="4274" spans="38:38">
      <c r="AL4274" s="309"/>
    </row>
    <row r="4275" spans="38:38">
      <c r="AL4275" s="309"/>
    </row>
    <row r="4276" spans="38:38">
      <c r="AL4276" s="309"/>
    </row>
    <row r="4277" spans="38:38">
      <c r="AL4277" s="309"/>
    </row>
    <row r="4278" spans="38:38">
      <c r="AL4278" s="309"/>
    </row>
    <row r="4279" spans="38:38">
      <c r="AL4279" s="309"/>
    </row>
    <row r="4280" spans="38:38">
      <c r="AL4280" s="309"/>
    </row>
    <row r="4281" spans="38:38">
      <c r="AL4281" s="309"/>
    </row>
    <row r="4282" spans="38:38">
      <c r="AL4282" s="309"/>
    </row>
    <row r="4283" spans="38:38">
      <c r="AL4283" s="309"/>
    </row>
    <row r="4284" spans="38:38">
      <c r="AL4284" s="309"/>
    </row>
    <row r="4285" spans="38:38">
      <c r="AL4285" s="309"/>
    </row>
    <row r="4286" spans="38:38">
      <c r="AL4286" s="309"/>
    </row>
    <row r="4287" spans="38:38">
      <c r="AL4287" s="309"/>
    </row>
    <row r="4288" spans="38:38">
      <c r="AL4288" s="309"/>
    </row>
    <row r="4289" spans="38:38">
      <c r="AL4289" s="309"/>
    </row>
    <row r="4290" spans="38:38">
      <c r="AL4290" s="309"/>
    </row>
    <row r="4291" spans="38:38">
      <c r="AL4291" s="309"/>
    </row>
    <row r="4292" spans="38:38">
      <c r="AL4292" s="309"/>
    </row>
    <row r="4293" spans="38:38">
      <c r="AL4293" s="309"/>
    </row>
    <row r="4294" spans="38:38">
      <c r="AL4294" s="309"/>
    </row>
    <row r="4295" spans="38:38">
      <c r="AL4295" s="309"/>
    </row>
    <row r="4296" spans="38:38">
      <c r="AL4296" s="309"/>
    </row>
    <row r="4297" spans="38:38">
      <c r="AL4297" s="309"/>
    </row>
    <row r="4298" spans="38:38">
      <c r="AL4298" s="309"/>
    </row>
    <row r="4299" spans="38:38">
      <c r="AL4299" s="309"/>
    </row>
    <row r="4300" spans="38:38">
      <c r="AL4300" s="309"/>
    </row>
    <row r="4301" spans="38:38">
      <c r="AL4301" s="309"/>
    </row>
    <row r="4302" spans="38:38">
      <c r="AL4302" s="309"/>
    </row>
    <row r="4303" spans="38:38">
      <c r="AL4303" s="309"/>
    </row>
    <row r="4304" spans="38:38">
      <c r="AL4304" s="309"/>
    </row>
    <row r="4305" spans="38:38">
      <c r="AL4305" s="309"/>
    </row>
    <row r="4306" spans="38:38">
      <c r="AL4306" s="309"/>
    </row>
    <row r="4307" spans="38:38">
      <c r="AL4307" s="309"/>
    </row>
    <row r="4308" spans="38:38">
      <c r="AL4308" s="309"/>
    </row>
    <row r="4309" spans="38:38">
      <c r="AL4309" s="309"/>
    </row>
    <row r="4310" spans="38:38">
      <c r="AL4310" s="309"/>
    </row>
    <row r="4311" spans="38:38">
      <c r="AL4311" s="309"/>
    </row>
    <row r="4312" spans="38:38">
      <c r="AL4312" s="309"/>
    </row>
    <row r="4313" spans="38:38">
      <c r="AL4313" s="309"/>
    </row>
    <row r="4314" spans="38:38">
      <c r="AL4314" s="309"/>
    </row>
    <row r="4315" spans="38:38">
      <c r="AL4315" s="309"/>
    </row>
    <row r="4316" spans="38:38">
      <c r="AL4316" s="309"/>
    </row>
    <row r="4317" spans="38:38">
      <c r="AL4317" s="309"/>
    </row>
    <row r="4318" spans="38:38">
      <c r="AL4318" s="309"/>
    </row>
    <row r="4319" spans="38:38">
      <c r="AL4319" s="309"/>
    </row>
    <row r="4320" spans="38:38">
      <c r="AL4320" s="309"/>
    </row>
    <row r="4321" spans="38:38">
      <c r="AL4321" s="309"/>
    </row>
    <row r="4322" spans="38:38">
      <c r="AL4322" s="309"/>
    </row>
    <row r="4323" spans="38:38">
      <c r="AL4323" s="309"/>
    </row>
    <row r="4324" spans="38:38">
      <c r="AL4324" s="309"/>
    </row>
    <row r="4325" spans="38:38">
      <c r="AL4325" s="309"/>
    </row>
    <row r="4326" spans="38:38">
      <c r="AL4326" s="309"/>
    </row>
    <row r="4327" spans="38:38">
      <c r="AL4327" s="309"/>
    </row>
    <row r="4328" spans="38:38">
      <c r="AL4328" s="309"/>
    </row>
    <row r="4329" spans="38:38">
      <c r="AL4329" s="309"/>
    </row>
    <row r="4330" spans="38:38">
      <c r="AL4330" s="309"/>
    </row>
    <row r="4331" spans="38:38">
      <c r="AL4331" s="309"/>
    </row>
    <row r="4332" spans="38:38">
      <c r="AL4332" s="309"/>
    </row>
    <row r="4333" spans="38:38">
      <c r="AL4333" s="309"/>
    </row>
    <row r="4334" spans="38:38">
      <c r="AL4334" s="309"/>
    </row>
    <row r="4335" spans="38:38">
      <c r="AL4335" s="309"/>
    </row>
    <row r="4336" spans="38:38">
      <c r="AL4336" s="309"/>
    </row>
    <row r="4337" spans="38:38">
      <c r="AL4337" s="309"/>
    </row>
    <row r="4338" spans="38:38">
      <c r="AL4338" s="309"/>
    </row>
    <row r="4339" spans="38:38">
      <c r="AL4339" s="309"/>
    </row>
    <row r="4340" spans="38:38">
      <c r="AL4340" s="309"/>
    </row>
    <row r="4341" spans="38:38">
      <c r="AL4341" s="309"/>
    </row>
    <row r="4342" spans="38:38">
      <c r="AL4342" s="309"/>
    </row>
    <row r="4343" spans="38:38">
      <c r="AL4343" s="309"/>
    </row>
    <row r="4344" spans="38:38">
      <c r="AL4344" s="309"/>
    </row>
    <row r="4345" spans="38:38">
      <c r="AL4345" s="309"/>
    </row>
    <row r="4346" spans="38:38">
      <c r="AL4346" s="309"/>
    </row>
    <row r="4347" spans="38:38">
      <c r="AL4347" s="309"/>
    </row>
    <row r="4348" spans="38:38">
      <c r="AL4348" s="309"/>
    </row>
    <row r="4349" spans="38:38">
      <c r="AL4349" s="309"/>
    </row>
    <row r="4350" spans="38:38">
      <c r="AL4350" s="309"/>
    </row>
    <row r="4351" spans="38:38">
      <c r="AL4351" s="309"/>
    </row>
    <row r="4352" spans="38:38">
      <c r="AL4352" s="309"/>
    </row>
    <row r="4353" spans="38:38">
      <c r="AL4353" s="309"/>
    </row>
    <row r="4354" spans="38:38">
      <c r="AL4354" s="309"/>
    </row>
    <row r="4355" spans="38:38">
      <c r="AL4355" s="309"/>
    </row>
    <row r="4356" spans="38:38">
      <c r="AL4356" s="309"/>
    </row>
    <row r="4357" spans="38:38">
      <c r="AL4357" s="309"/>
    </row>
    <row r="4358" spans="38:38">
      <c r="AL4358" s="309"/>
    </row>
    <row r="4359" spans="38:38">
      <c r="AL4359" s="309"/>
    </row>
    <row r="4360" spans="38:38">
      <c r="AL4360" s="309"/>
    </row>
    <row r="4361" spans="38:38">
      <c r="AL4361" s="309"/>
    </row>
    <row r="4362" spans="38:38">
      <c r="AL4362" s="309"/>
    </row>
    <row r="4363" spans="38:38">
      <c r="AL4363" s="309"/>
    </row>
    <row r="4364" spans="38:38">
      <c r="AL4364" s="309"/>
    </row>
    <row r="4365" spans="38:38">
      <c r="AL4365" s="309"/>
    </row>
    <row r="4366" spans="38:38">
      <c r="AL4366" s="309"/>
    </row>
    <row r="4367" spans="38:38">
      <c r="AL4367" s="309"/>
    </row>
    <row r="4368" spans="38:38">
      <c r="AL4368" s="309"/>
    </row>
    <row r="4369" spans="38:38">
      <c r="AL4369" s="309"/>
    </row>
    <row r="4370" spans="38:38">
      <c r="AL4370" s="309"/>
    </row>
    <row r="4371" spans="38:38">
      <c r="AL4371" s="309"/>
    </row>
    <row r="4372" spans="38:38">
      <c r="AL4372" s="309"/>
    </row>
    <row r="4373" spans="38:38">
      <c r="AL4373" s="309"/>
    </row>
    <row r="4374" spans="38:38">
      <c r="AL4374" s="309"/>
    </row>
    <row r="4375" spans="38:38">
      <c r="AL4375" s="309"/>
    </row>
    <row r="4376" spans="38:38">
      <c r="AL4376" s="309"/>
    </row>
    <row r="4377" spans="38:38">
      <c r="AL4377" s="309"/>
    </row>
    <row r="4378" spans="38:38">
      <c r="AL4378" s="309"/>
    </row>
    <row r="4379" spans="38:38">
      <c r="AL4379" s="309"/>
    </row>
    <row r="4380" spans="38:38">
      <c r="AL4380" s="309"/>
    </row>
    <row r="4381" spans="38:38">
      <c r="AL4381" s="309"/>
    </row>
    <row r="4382" spans="38:38">
      <c r="AL4382" s="309"/>
    </row>
    <row r="4383" spans="38:38">
      <c r="AL4383" s="309"/>
    </row>
    <row r="4384" spans="38:38">
      <c r="AL4384" s="309"/>
    </row>
    <row r="4385" spans="38:38">
      <c r="AL4385" s="309"/>
    </row>
    <row r="4386" spans="38:38">
      <c r="AL4386" s="309"/>
    </row>
    <row r="4387" spans="38:38">
      <c r="AL4387" s="309"/>
    </row>
    <row r="4388" spans="38:38">
      <c r="AL4388" s="309"/>
    </row>
    <row r="4389" spans="38:38">
      <c r="AL4389" s="309"/>
    </row>
    <row r="4390" spans="38:38">
      <c r="AL4390" s="309"/>
    </row>
    <row r="4391" spans="38:38">
      <c r="AL4391" s="309"/>
    </row>
    <row r="4392" spans="38:38">
      <c r="AL4392" s="309"/>
    </row>
    <row r="4393" spans="38:38">
      <c r="AL4393" s="309"/>
    </row>
    <row r="4394" spans="38:38">
      <c r="AL4394" s="309"/>
    </row>
    <row r="4395" spans="38:38">
      <c r="AL4395" s="309"/>
    </row>
    <row r="4396" spans="38:38">
      <c r="AL4396" s="309"/>
    </row>
    <row r="4397" spans="38:38">
      <c r="AL4397" s="309"/>
    </row>
    <row r="4398" spans="38:38">
      <c r="AL4398" s="309"/>
    </row>
    <row r="4399" spans="38:38">
      <c r="AL4399" s="309"/>
    </row>
    <row r="4400" spans="38:38">
      <c r="AL4400" s="309"/>
    </row>
    <row r="4401" spans="38:38">
      <c r="AL4401" s="309"/>
    </row>
    <row r="4402" spans="38:38">
      <c r="AL4402" s="309"/>
    </row>
    <row r="4403" spans="38:38">
      <c r="AL4403" s="309"/>
    </row>
    <row r="4404" spans="38:38">
      <c r="AL4404" s="309"/>
    </row>
    <row r="4405" spans="38:38">
      <c r="AL4405" s="309"/>
    </row>
    <row r="4406" spans="38:38">
      <c r="AL4406" s="309"/>
    </row>
    <row r="4407" spans="38:38">
      <c r="AL4407" s="309"/>
    </row>
    <row r="4408" spans="38:38">
      <c r="AL4408" s="309"/>
    </row>
    <row r="4409" spans="38:38">
      <c r="AL4409" s="309"/>
    </row>
    <row r="4410" spans="38:38">
      <c r="AL4410" s="309"/>
    </row>
    <row r="4411" spans="38:38">
      <c r="AL4411" s="309"/>
    </row>
    <row r="4412" spans="38:38">
      <c r="AL4412" s="309"/>
    </row>
    <row r="4413" spans="38:38">
      <c r="AL4413" s="309"/>
    </row>
    <row r="4414" spans="38:38">
      <c r="AL4414" s="309"/>
    </row>
    <row r="4415" spans="38:38">
      <c r="AL4415" s="309"/>
    </row>
    <row r="4416" spans="38:38">
      <c r="AL4416" s="309"/>
    </row>
    <row r="4417" spans="38:38">
      <c r="AL4417" s="309"/>
    </row>
    <row r="4418" spans="38:38">
      <c r="AL4418" s="309"/>
    </row>
    <row r="4419" spans="38:38">
      <c r="AL4419" s="309"/>
    </row>
    <row r="4420" spans="38:38">
      <c r="AL4420" s="309"/>
    </row>
    <row r="4421" spans="38:38">
      <c r="AL4421" s="309"/>
    </row>
    <row r="4422" spans="38:38">
      <c r="AL4422" s="309"/>
    </row>
    <row r="4423" spans="38:38">
      <c r="AL4423" s="309"/>
    </row>
    <row r="4424" spans="38:38">
      <c r="AL4424" s="309"/>
    </row>
    <row r="4425" spans="38:38">
      <c r="AL4425" s="309"/>
    </row>
    <row r="4426" spans="38:38">
      <c r="AL4426" s="309"/>
    </row>
    <row r="4427" spans="38:38">
      <c r="AL4427" s="309"/>
    </row>
    <row r="4428" spans="38:38">
      <c r="AL4428" s="309"/>
    </row>
    <row r="4429" spans="38:38">
      <c r="AL4429" s="309"/>
    </row>
    <row r="4430" spans="38:38">
      <c r="AL4430" s="309"/>
    </row>
    <row r="4431" spans="38:38">
      <c r="AL4431" s="309"/>
    </row>
    <row r="4432" spans="38:38">
      <c r="AL4432" s="309"/>
    </row>
    <row r="4433" spans="38:38">
      <c r="AL4433" s="309"/>
    </row>
    <row r="4434" spans="38:38">
      <c r="AL4434" s="309"/>
    </row>
    <row r="4435" spans="38:38">
      <c r="AL4435" s="309"/>
    </row>
    <row r="4436" spans="38:38">
      <c r="AL4436" s="309"/>
    </row>
    <row r="4437" spans="38:38">
      <c r="AL4437" s="309"/>
    </row>
    <row r="4438" spans="38:38">
      <c r="AL4438" s="309"/>
    </row>
    <row r="4439" spans="38:38">
      <c r="AL4439" s="309"/>
    </row>
    <row r="4440" spans="38:38">
      <c r="AL4440" s="309"/>
    </row>
    <row r="4441" spans="38:38">
      <c r="AL4441" s="309"/>
    </row>
    <row r="4442" spans="38:38">
      <c r="AL4442" s="309"/>
    </row>
    <row r="4443" spans="38:38">
      <c r="AL4443" s="309"/>
    </row>
    <row r="4444" spans="38:38">
      <c r="AL4444" s="309"/>
    </row>
    <row r="4445" spans="38:38">
      <c r="AL4445" s="309"/>
    </row>
    <row r="4446" spans="38:38">
      <c r="AL4446" s="309"/>
    </row>
    <row r="4447" spans="38:38">
      <c r="AL4447" s="309"/>
    </row>
    <row r="4448" spans="38:38">
      <c r="AL4448" s="309"/>
    </row>
    <row r="4449" spans="38:38">
      <c r="AL4449" s="309"/>
    </row>
    <row r="4450" spans="38:38">
      <c r="AL4450" s="309"/>
    </row>
    <row r="4451" spans="38:38">
      <c r="AL4451" s="309"/>
    </row>
    <row r="4452" spans="38:38">
      <c r="AL4452" s="309"/>
    </row>
    <row r="4453" spans="38:38">
      <c r="AL4453" s="309"/>
    </row>
    <row r="4454" spans="38:38">
      <c r="AL4454" s="309"/>
    </row>
    <row r="4455" spans="38:38">
      <c r="AL4455" s="309"/>
    </row>
    <row r="4456" spans="38:38">
      <c r="AL4456" s="309"/>
    </row>
    <row r="4457" spans="38:38">
      <c r="AL4457" s="309"/>
    </row>
    <row r="4458" spans="38:38">
      <c r="AL4458" s="309"/>
    </row>
    <row r="4459" spans="38:38">
      <c r="AL4459" s="309"/>
    </row>
    <row r="4460" spans="38:38">
      <c r="AL4460" s="309"/>
    </row>
    <row r="4461" spans="38:38">
      <c r="AL4461" s="309"/>
    </row>
    <row r="4462" spans="38:38">
      <c r="AL4462" s="309"/>
    </row>
    <row r="4463" spans="38:38">
      <c r="AL4463" s="309"/>
    </row>
    <row r="4464" spans="38:38">
      <c r="AL4464" s="309"/>
    </row>
    <row r="4465" spans="38:38">
      <c r="AL4465" s="309"/>
    </row>
    <row r="4466" spans="38:38">
      <c r="AL4466" s="309"/>
    </row>
    <row r="4467" spans="38:38">
      <c r="AL4467" s="309"/>
    </row>
    <row r="4468" spans="38:38">
      <c r="AL4468" s="309"/>
    </row>
    <row r="4469" spans="38:38">
      <c r="AL4469" s="309"/>
    </row>
    <row r="4470" spans="38:38">
      <c r="AL4470" s="309"/>
    </row>
    <row r="4471" spans="38:38">
      <c r="AL4471" s="309"/>
    </row>
    <row r="4472" spans="38:38">
      <c r="AL4472" s="309"/>
    </row>
    <row r="4473" spans="38:38">
      <c r="AL4473" s="309"/>
    </row>
    <row r="4474" spans="38:38">
      <c r="AL4474" s="309"/>
    </row>
    <row r="4475" spans="38:38">
      <c r="AL4475" s="309"/>
    </row>
    <row r="4476" spans="38:38">
      <c r="AL4476" s="309"/>
    </row>
    <row r="4477" spans="38:38">
      <c r="AL4477" s="309"/>
    </row>
    <row r="4478" spans="38:38">
      <c r="AL4478" s="309"/>
    </row>
    <row r="4479" spans="38:38">
      <c r="AL4479" s="309"/>
    </row>
    <row r="4480" spans="38:38">
      <c r="AL4480" s="309"/>
    </row>
    <row r="4481" spans="38:38">
      <c r="AL4481" s="309"/>
    </row>
    <row r="4482" spans="38:38">
      <c r="AL4482" s="309"/>
    </row>
    <row r="4483" spans="38:38">
      <c r="AL4483" s="309"/>
    </row>
    <row r="4484" spans="38:38">
      <c r="AL4484" s="309"/>
    </row>
    <row r="4485" spans="38:38">
      <c r="AL4485" s="309"/>
    </row>
    <row r="4486" spans="38:38">
      <c r="AL4486" s="309"/>
    </row>
    <row r="4487" spans="38:38">
      <c r="AL4487" s="309"/>
    </row>
    <row r="4488" spans="38:38">
      <c r="AL4488" s="309"/>
    </row>
    <row r="4489" spans="38:38">
      <c r="AL4489" s="309"/>
    </row>
    <row r="4490" spans="38:38">
      <c r="AL4490" s="309"/>
    </row>
    <row r="4491" spans="38:38">
      <c r="AL4491" s="309"/>
    </row>
    <row r="4492" spans="38:38">
      <c r="AL4492" s="309"/>
    </row>
    <row r="4493" spans="38:38">
      <c r="AL4493" s="309"/>
    </row>
    <row r="4494" spans="38:38">
      <c r="AL4494" s="309"/>
    </row>
    <row r="4495" spans="38:38">
      <c r="AL4495" s="309"/>
    </row>
    <row r="4496" spans="38:38">
      <c r="AL4496" s="309"/>
    </row>
    <row r="4497" spans="38:38">
      <c r="AL4497" s="309"/>
    </row>
    <row r="4498" spans="38:38">
      <c r="AL4498" s="309"/>
    </row>
    <row r="4499" spans="38:38">
      <c r="AL4499" s="309"/>
    </row>
    <row r="4500" spans="38:38">
      <c r="AL4500" s="309"/>
    </row>
    <row r="4501" spans="38:38">
      <c r="AL4501" s="309"/>
    </row>
    <row r="4502" spans="38:38">
      <c r="AL4502" s="309"/>
    </row>
    <row r="4503" spans="38:38">
      <c r="AL4503" s="309"/>
    </row>
    <row r="4504" spans="38:38">
      <c r="AL4504" s="309"/>
    </row>
    <row r="4505" spans="38:38">
      <c r="AL4505" s="309"/>
    </row>
    <row r="4506" spans="38:38">
      <c r="AL4506" s="309"/>
    </row>
    <row r="4507" spans="38:38">
      <c r="AL4507" s="309"/>
    </row>
    <row r="4508" spans="38:38">
      <c r="AL4508" s="309"/>
    </row>
    <row r="4509" spans="38:38">
      <c r="AL4509" s="309"/>
    </row>
    <row r="4510" spans="38:38">
      <c r="AL4510" s="309"/>
    </row>
    <row r="4511" spans="38:38">
      <c r="AL4511" s="309"/>
    </row>
    <row r="4512" spans="38:38">
      <c r="AL4512" s="309"/>
    </row>
    <row r="4513" spans="38:38">
      <c r="AL4513" s="309"/>
    </row>
    <row r="4514" spans="38:38">
      <c r="AL4514" s="309"/>
    </row>
    <row r="4515" spans="38:38">
      <c r="AL4515" s="309"/>
    </row>
    <row r="4516" spans="38:38">
      <c r="AL4516" s="309"/>
    </row>
    <row r="4517" spans="38:38">
      <c r="AL4517" s="309"/>
    </row>
    <row r="4518" spans="38:38">
      <c r="AL4518" s="309"/>
    </row>
    <row r="4519" spans="38:38">
      <c r="AL4519" s="309"/>
    </row>
    <row r="4520" spans="38:38">
      <c r="AL4520" s="309"/>
    </row>
    <row r="4521" spans="38:38">
      <c r="AL4521" s="309"/>
    </row>
    <row r="4522" spans="38:38">
      <c r="AL4522" s="309"/>
    </row>
    <row r="4523" spans="38:38">
      <c r="AL4523" s="309"/>
    </row>
    <row r="4524" spans="38:38">
      <c r="AL4524" s="309"/>
    </row>
    <row r="4525" spans="38:38">
      <c r="AL4525" s="309"/>
    </row>
    <row r="4526" spans="38:38">
      <c r="AL4526" s="309"/>
    </row>
    <row r="4527" spans="38:38">
      <c r="AL4527" s="309"/>
    </row>
    <row r="4528" spans="38:38">
      <c r="AL4528" s="309"/>
    </row>
    <row r="4529" spans="38:38">
      <c r="AL4529" s="309"/>
    </row>
    <row r="4530" spans="38:38">
      <c r="AL4530" s="309"/>
    </row>
    <row r="4531" spans="38:38">
      <c r="AL4531" s="309"/>
    </row>
    <row r="4532" spans="38:38">
      <c r="AL4532" s="309"/>
    </row>
    <row r="4533" spans="38:38">
      <c r="AL4533" s="309"/>
    </row>
    <row r="4534" spans="38:38">
      <c r="AL4534" s="309"/>
    </row>
    <row r="4535" spans="38:38">
      <c r="AL4535" s="309"/>
    </row>
    <row r="4536" spans="38:38">
      <c r="AL4536" s="309"/>
    </row>
    <row r="4537" spans="38:38">
      <c r="AL4537" s="309"/>
    </row>
    <row r="4538" spans="38:38">
      <c r="AL4538" s="309"/>
    </row>
    <row r="4539" spans="38:38">
      <c r="AL4539" s="309"/>
    </row>
    <row r="4540" spans="38:38">
      <c r="AL4540" s="309"/>
    </row>
    <row r="4541" spans="38:38">
      <c r="AL4541" s="309"/>
    </row>
    <row r="4542" spans="38:38">
      <c r="AL4542" s="309"/>
    </row>
    <row r="4543" spans="38:38">
      <c r="AL4543" s="309"/>
    </row>
    <row r="4544" spans="38:38">
      <c r="AL4544" s="309"/>
    </row>
    <row r="4545" spans="38:38">
      <c r="AL4545" s="309"/>
    </row>
    <row r="4546" spans="38:38">
      <c r="AL4546" s="309"/>
    </row>
    <row r="4547" spans="38:38">
      <c r="AL4547" s="309"/>
    </row>
    <row r="4548" spans="38:38">
      <c r="AL4548" s="309"/>
    </row>
    <row r="4549" spans="38:38">
      <c r="AL4549" s="309"/>
    </row>
    <row r="4550" spans="38:38">
      <c r="AL4550" s="309"/>
    </row>
    <row r="4551" spans="38:38">
      <c r="AL4551" s="309"/>
    </row>
    <row r="4552" spans="38:38">
      <c r="AL4552" s="309"/>
    </row>
    <row r="4553" spans="38:38">
      <c r="AL4553" s="309"/>
    </row>
    <row r="4554" spans="38:38">
      <c r="AL4554" s="309"/>
    </row>
    <row r="4555" spans="38:38">
      <c r="AL4555" s="309"/>
    </row>
    <row r="4556" spans="38:38">
      <c r="AL4556" s="309"/>
    </row>
    <row r="4557" spans="38:38">
      <c r="AL4557" s="309"/>
    </row>
    <row r="4558" spans="38:38">
      <c r="AL4558" s="309"/>
    </row>
    <row r="4559" spans="38:38">
      <c r="AL4559" s="309"/>
    </row>
    <row r="4560" spans="38:38">
      <c r="AL4560" s="309"/>
    </row>
    <row r="4561" spans="38:38">
      <c r="AL4561" s="309"/>
    </row>
    <row r="4562" spans="38:38">
      <c r="AL4562" s="309"/>
    </row>
    <row r="4563" spans="38:38">
      <c r="AL4563" s="309"/>
    </row>
    <row r="4564" spans="38:38">
      <c r="AL4564" s="309"/>
    </row>
    <row r="4565" spans="38:38">
      <c r="AL4565" s="309"/>
    </row>
    <row r="4566" spans="38:38">
      <c r="AL4566" s="309"/>
    </row>
    <row r="4567" spans="38:38">
      <c r="AL4567" s="309"/>
    </row>
    <row r="4568" spans="38:38">
      <c r="AL4568" s="309"/>
    </row>
    <row r="4569" spans="38:38">
      <c r="AL4569" s="309"/>
    </row>
    <row r="4570" spans="38:38">
      <c r="AL4570" s="309"/>
    </row>
    <row r="4571" spans="38:38">
      <c r="AL4571" s="309"/>
    </row>
    <row r="4572" spans="38:38">
      <c r="AL4572" s="309"/>
    </row>
    <row r="4573" spans="38:38">
      <c r="AL4573" s="309"/>
    </row>
    <row r="4574" spans="38:38">
      <c r="AL4574" s="309"/>
    </row>
    <row r="4575" spans="38:38">
      <c r="AL4575" s="309"/>
    </row>
    <row r="4576" spans="38:38">
      <c r="AL4576" s="309"/>
    </row>
    <row r="4577" spans="38:38">
      <c r="AL4577" s="309"/>
    </row>
    <row r="4578" spans="38:38">
      <c r="AL4578" s="309"/>
    </row>
    <row r="4579" spans="38:38">
      <c r="AL4579" s="309"/>
    </row>
    <row r="4580" spans="38:38">
      <c r="AL4580" s="309"/>
    </row>
    <row r="4581" spans="38:38">
      <c r="AL4581" s="309"/>
    </row>
    <row r="4582" spans="38:38">
      <c r="AL4582" s="309"/>
    </row>
    <row r="4583" spans="38:38">
      <c r="AL4583" s="309"/>
    </row>
    <row r="4584" spans="38:38">
      <c r="AL4584" s="309"/>
    </row>
    <row r="4585" spans="38:38">
      <c r="AL4585" s="309"/>
    </row>
    <row r="4586" spans="38:38">
      <c r="AL4586" s="309"/>
    </row>
    <row r="4587" spans="38:38">
      <c r="AL4587" s="309"/>
    </row>
    <row r="4588" spans="38:38">
      <c r="AL4588" s="309"/>
    </row>
    <row r="4589" spans="38:38">
      <c r="AL4589" s="309"/>
    </row>
    <row r="4590" spans="38:38">
      <c r="AL4590" s="309"/>
    </row>
    <row r="4591" spans="38:38">
      <c r="AL4591" s="309"/>
    </row>
    <row r="4592" spans="38:38">
      <c r="AL4592" s="309"/>
    </row>
    <row r="4593" spans="38:38">
      <c r="AL4593" s="309"/>
    </row>
    <row r="4594" spans="38:38">
      <c r="AL4594" s="309"/>
    </row>
    <row r="4595" spans="38:38">
      <c r="AL4595" s="309"/>
    </row>
    <row r="4596" spans="38:38">
      <c r="AL4596" s="309"/>
    </row>
    <row r="4597" spans="38:38">
      <c r="AL4597" s="309"/>
    </row>
    <row r="4598" spans="38:38">
      <c r="AL4598" s="309"/>
    </row>
    <row r="4599" spans="38:38">
      <c r="AL4599" s="309"/>
    </row>
    <row r="4600" spans="38:38">
      <c r="AL4600" s="309"/>
    </row>
    <row r="4601" spans="38:38">
      <c r="AL4601" s="309"/>
    </row>
    <row r="4602" spans="38:38">
      <c r="AL4602" s="309"/>
    </row>
    <row r="4603" spans="38:38">
      <c r="AL4603" s="309"/>
    </row>
    <row r="4604" spans="38:38">
      <c r="AL4604" s="309"/>
    </row>
    <row r="4605" spans="38:38">
      <c r="AL4605" s="309"/>
    </row>
    <row r="4606" spans="38:38">
      <c r="AL4606" s="309"/>
    </row>
    <row r="4607" spans="38:38">
      <c r="AL4607" s="309"/>
    </row>
    <row r="4608" spans="38:38">
      <c r="AL4608" s="309"/>
    </row>
    <row r="4609" spans="38:38">
      <c r="AL4609" s="309"/>
    </row>
    <row r="4610" spans="38:38">
      <c r="AL4610" s="309"/>
    </row>
    <row r="4611" spans="38:38">
      <c r="AL4611" s="309"/>
    </row>
    <row r="4612" spans="38:38">
      <c r="AL4612" s="309"/>
    </row>
    <row r="4613" spans="38:38">
      <c r="AL4613" s="309"/>
    </row>
    <row r="4614" spans="38:38">
      <c r="AL4614" s="309"/>
    </row>
    <row r="4615" spans="38:38">
      <c r="AL4615" s="309"/>
    </row>
    <row r="4616" spans="38:38">
      <c r="AL4616" s="309"/>
    </row>
    <row r="4617" spans="38:38">
      <c r="AL4617" s="309"/>
    </row>
    <row r="4618" spans="38:38">
      <c r="AL4618" s="309"/>
    </row>
    <row r="4619" spans="38:38">
      <c r="AL4619" s="309"/>
    </row>
    <row r="4620" spans="38:38">
      <c r="AL4620" s="309"/>
    </row>
    <row r="4621" spans="38:38">
      <c r="AL4621" s="309"/>
    </row>
    <row r="4622" spans="38:38">
      <c r="AL4622" s="309"/>
    </row>
    <row r="4623" spans="38:38">
      <c r="AL4623" s="309"/>
    </row>
    <row r="4624" spans="38:38">
      <c r="AL4624" s="309"/>
    </row>
    <row r="4625" spans="38:38">
      <c r="AL4625" s="309"/>
    </row>
    <row r="4626" spans="38:38">
      <c r="AL4626" s="309"/>
    </row>
    <row r="4627" spans="38:38">
      <c r="AL4627" s="309"/>
    </row>
    <row r="4628" spans="38:38">
      <c r="AL4628" s="309"/>
    </row>
    <row r="4629" spans="38:38">
      <c r="AL4629" s="309"/>
    </row>
    <row r="4630" spans="38:38">
      <c r="AL4630" s="309"/>
    </row>
    <row r="4631" spans="38:38">
      <c r="AL4631" s="309"/>
    </row>
    <row r="4632" spans="38:38">
      <c r="AL4632" s="309"/>
    </row>
    <row r="4633" spans="38:38">
      <c r="AL4633" s="309"/>
    </row>
    <row r="4634" spans="38:38">
      <c r="AL4634" s="309"/>
    </row>
    <row r="4635" spans="38:38">
      <c r="AL4635" s="309"/>
    </row>
    <row r="4636" spans="38:38">
      <c r="AL4636" s="309"/>
    </row>
    <row r="4637" spans="38:38">
      <c r="AL4637" s="309"/>
    </row>
    <row r="4638" spans="38:38">
      <c r="AL4638" s="309"/>
    </row>
    <row r="4639" spans="38:38">
      <c r="AL4639" s="309"/>
    </row>
    <row r="4640" spans="38:38">
      <c r="AL4640" s="309"/>
    </row>
    <row r="4641" spans="38:38">
      <c r="AL4641" s="309"/>
    </row>
    <row r="4642" spans="38:38">
      <c r="AL4642" s="309"/>
    </row>
    <row r="4643" spans="38:38">
      <c r="AL4643" s="309"/>
    </row>
    <row r="4644" spans="38:38">
      <c r="AL4644" s="309"/>
    </row>
    <row r="4645" spans="38:38">
      <c r="AL4645" s="309"/>
    </row>
    <row r="4646" spans="38:38">
      <c r="AL4646" s="309"/>
    </row>
    <row r="4647" spans="38:38">
      <c r="AL4647" s="309"/>
    </row>
    <row r="4648" spans="38:38">
      <c r="AL4648" s="309"/>
    </row>
    <row r="4649" spans="38:38">
      <c r="AL4649" s="309"/>
    </row>
    <row r="4650" spans="38:38">
      <c r="AL4650" s="309"/>
    </row>
    <row r="4651" spans="38:38">
      <c r="AL4651" s="309"/>
    </row>
    <row r="4652" spans="38:38">
      <c r="AL4652" s="309"/>
    </row>
    <row r="4653" spans="38:38">
      <c r="AL4653" s="309"/>
    </row>
    <row r="4654" spans="38:38">
      <c r="AL4654" s="309"/>
    </row>
    <row r="4655" spans="38:38">
      <c r="AL4655" s="309"/>
    </row>
    <row r="4656" spans="38:38">
      <c r="AL4656" s="309"/>
    </row>
    <row r="4657" spans="38:38">
      <c r="AL4657" s="309"/>
    </row>
    <row r="4658" spans="38:38">
      <c r="AL4658" s="309"/>
    </row>
    <row r="4659" spans="38:38">
      <c r="AL4659" s="309"/>
    </row>
    <row r="4660" spans="38:38">
      <c r="AL4660" s="309"/>
    </row>
    <row r="4661" spans="38:38">
      <c r="AL4661" s="309"/>
    </row>
    <row r="4662" spans="38:38">
      <c r="AL4662" s="309"/>
    </row>
    <row r="4663" spans="38:38">
      <c r="AL4663" s="309"/>
    </row>
    <row r="4664" spans="38:38">
      <c r="AL4664" s="309"/>
    </row>
    <row r="4665" spans="38:38">
      <c r="AL4665" s="309"/>
    </row>
    <row r="4666" spans="38:38">
      <c r="AL4666" s="309"/>
    </row>
    <row r="4667" spans="38:38">
      <c r="AL4667" s="309"/>
    </row>
    <row r="4668" spans="38:38">
      <c r="AL4668" s="309"/>
    </row>
    <row r="4669" spans="38:38">
      <c r="AL4669" s="309"/>
    </row>
    <row r="4670" spans="38:38">
      <c r="AL4670" s="309"/>
    </row>
    <row r="4671" spans="38:38">
      <c r="AL4671" s="309"/>
    </row>
    <row r="4672" spans="38:38">
      <c r="AL4672" s="309"/>
    </row>
    <row r="4673" spans="38:38">
      <c r="AL4673" s="309"/>
    </row>
    <row r="4674" spans="38:38">
      <c r="AL4674" s="309"/>
    </row>
    <row r="4675" spans="38:38">
      <c r="AL4675" s="309"/>
    </row>
    <row r="4676" spans="38:38">
      <c r="AL4676" s="309"/>
    </row>
    <row r="4677" spans="38:38">
      <c r="AL4677" s="309"/>
    </row>
    <row r="4678" spans="38:38">
      <c r="AL4678" s="309"/>
    </row>
    <row r="4679" spans="38:38">
      <c r="AL4679" s="309"/>
    </row>
    <row r="4680" spans="38:38">
      <c r="AL4680" s="309"/>
    </row>
    <row r="4681" spans="38:38">
      <c r="AL4681" s="309"/>
    </row>
    <row r="4682" spans="38:38">
      <c r="AL4682" s="309"/>
    </row>
    <row r="4683" spans="38:38">
      <c r="AL4683" s="309"/>
    </row>
    <row r="4684" spans="38:38">
      <c r="AL4684" s="309"/>
    </row>
    <row r="4685" spans="38:38">
      <c r="AL4685" s="309"/>
    </row>
    <row r="4686" spans="38:38">
      <c r="AL4686" s="309"/>
    </row>
    <row r="4687" spans="38:38">
      <c r="AL4687" s="309"/>
    </row>
    <row r="4688" spans="38:38">
      <c r="AL4688" s="309"/>
    </row>
    <row r="4689" spans="38:38">
      <c r="AL4689" s="309"/>
    </row>
    <row r="4690" spans="38:38">
      <c r="AL4690" s="309"/>
    </row>
    <row r="4691" spans="38:38">
      <c r="AL4691" s="309"/>
    </row>
    <row r="4692" spans="38:38">
      <c r="AL4692" s="309"/>
    </row>
    <row r="4693" spans="38:38">
      <c r="AL4693" s="309"/>
    </row>
    <row r="4694" spans="38:38">
      <c r="AL4694" s="309"/>
    </row>
    <row r="4695" spans="38:38">
      <c r="AL4695" s="309"/>
    </row>
    <row r="4696" spans="38:38">
      <c r="AL4696" s="309"/>
    </row>
    <row r="4697" spans="38:38">
      <c r="AL4697" s="309"/>
    </row>
    <row r="4698" spans="38:38">
      <c r="AL4698" s="309"/>
    </row>
    <row r="4699" spans="38:38">
      <c r="AL4699" s="309"/>
    </row>
    <row r="4700" spans="38:38">
      <c r="AL4700" s="309"/>
    </row>
    <row r="4701" spans="38:38">
      <c r="AL4701" s="309"/>
    </row>
    <row r="4702" spans="38:38">
      <c r="AL4702" s="309"/>
    </row>
    <row r="4703" spans="38:38">
      <c r="AL4703" s="309"/>
    </row>
    <row r="4704" spans="38:38">
      <c r="AL4704" s="309"/>
    </row>
    <row r="4705" spans="38:38">
      <c r="AL4705" s="309"/>
    </row>
    <row r="4706" spans="38:38">
      <c r="AL4706" s="309"/>
    </row>
    <row r="4707" spans="38:38">
      <c r="AL4707" s="309"/>
    </row>
    <row r="4708" spans="38:38">
      <c r="AL4708" s="309"/>
    </row>
    <row r="4709" spans="38:38">
      <c r="AL4709" s="309"/>
    </row>
    <row r="4710" spans="38:38">
      <c r="AL4710" s="309"/>
    </row>
    <row r="4711" spans="38:38">
      <c r="AL4711" s="309"/>
    </row>
    <row r="4712" spans="38:38">
      <c r="AL4712" s="309"/>
    </row>
    <row r="4713" spans="38:38">
      <c r="AL4713" s="309"/>
    </row>
    <row r="4714" spans="38:38">
      <c r="AL4714" s="309"/>
    </row>
    <row r="4715" spans="38:38">
      <c r="AL4715" s="309"/>
    </row>
    <row r="4716" spans="38:38">
      <c r="AL4716" s="309"/>
    </row>
    <row r="4717" spans="38:38">
      <c r="AL4717" s="309"/>
    </row>
    <row r="4718" spans="38:38">
      <c r="AL4718" s="309"/>
    </row>
    <row r="4719" spans="38:38">
      <c r="AL4719" s="309"/>
    </row>
    <row r="4720" spans="38:38">
      <c r="AL4720" s="309"/>
    </row>
    <row r="4721" spans="38:38">
      <c r="AL4721" s="309"/>
    </row>
    <row r="4722" spans="38:38">
      <c r="AL4722" s="309"/>
    </row>
    <row r="4723" spans="38:38">
      <c r="AL4723" s="309"/>
    </row>
    <row r="4724" spans="38:38">
      <c r="AL4724" s="309"/>
    </row>
    <row r="4725" spans="38:38">
      <c r="AL4725" s="309"/>
    </row>
    <row r="4726" spans="38:38">
      <c r="AL4726" s="309"/>
    </row>
    <row r="4727" spans="38:38">
      <c r="AL4727" s="309"/>
    </row>
    <row r="4728" spans="38:38">
      <c r="AL4728" s="309"/>
    </row>
    <row r="4729" spans="38:38">
      <c r="AL4729" s="309"/>
    </row>
    <row r="4730" spans="38:38">
      <c r="AL4730" s="309"/>
    </row>
    <row r="4731" spans="38:38">
      <c r="AL4731" s="309"/>
    </row>
    <row r="4732" spans="38:38">
      <c r="AL4732" s="309"/>
    </row>
    <row r="4733" spans="38:38">
      <c r="AL4733" s="309"/>
    </row>
    <row r="4734" spans="38:38">
      <c r="AL4734" s="309"/>
    </row>
    <row r="4735" spans="38:38">
      <c r="AL4735" s="309"/>
    </row>
    <row r="4736" spans="38:38">
      <c r="AL4736" s="309"/>
    </row>
    <row r="4737" spans="38:38">
      <c r="AL4737" s="309"/>
    </row>
    <row r="4738" spans="38:38">
      <c r="AL4738" s="309"/>
    </row>
    <row r="4739" spans="38:38">
      <c r="AL4739" s="309"/>
    </row>
    <row r="4740" spans="38:38">
      <c r="AL4740" s="309"/>
    </row>
    <row r="4741" spans="38:38">
      <c r="AL4741" s="309"/>
    </row>
    <row r="4742" spans="38:38">
      <c r="AL4742" s="309"/>
    </row>
    <row r="4743" spans="38:38">
      <c r="AL4743" s="309"/>
    </row>
    <row r="4744" spans="38:38">
      <c r="AL4744" s="309"/>
    </row>
    <row r="4745" spans="38:38">
      <c r="AL4745" s="309"/>
    </row>
    <row r="4746" spans="38:38">
      <c r="AL4746" s="309"/>
    </row>
    <row r="4747" spans="38:38">
      <c r="AL4747" s="309"/>
    </row>
    <row r="4748" spans="38:38">
      <c r="AL4748" s="309"/>
    </row>
    <row r="4749" spans="38:38">
      <c r="AL4749" s="309"/>
    </row>
    <row r="4750" spans="38:38">
      <c r="AL4750" s="309"/>
    </row>
    <row r="4751" spans="38:38">
      <c r="AL4751" s="309"/>
    </row>
    <row r="4752" spans="38:38">
      <c r="AL4752" s="309"/>
    </row>
    <row r="4753" spans="38:38">
      <c r="AL4753" s="309"/>
    </row>
    <row r="4754" spans="38:38">
      <c r="AL4754" s="309"/>
    </row>
    <row r="4755" spans="38:38">
      <c r="AL4755" s="309"/>
    </row>
    <row r="4756" spans="38:38">
      <c r="AL4756" s="309"/>
    </row>
    <row r="4757" spans="38:38">
      <c r="AL4757" s="309"/>
    </row>
    <row r="4758" spans="38:38">
      <c r="AL4758" s="309"/>
    </row>
    <row r="4759" spans="38:38">
      <c r="AL4759" s="309"/>
    </row>
    <row r="4760" spans="38:38">
      <c r="AL4760" s="309"/>
    </row>
    <row r="4761" spans="38:38">
      <c r="AL4761" s="309"/>
    </row>
    <row r="4762" spans="38:38">
      <c r="AL4762" s="309"/>
    </row>
    <row r="4763" spans="38:38">
      <c r="AL4763" s="309"/>
    </row>
    <row r="4764" spans="38:38">
      <c r="AL4764" s="309"/>
    </row>
    <row r="4765" spans="38:38">
      <c r="AL4765" s="309"/>
    </row>
    <row r="4766" spans="38:38">
      <c r="AL4766" s="309"/>
    </row>
    <row r="4767" spans="38:38">
      <c r="AL4767" s="309"/>
    </row>
    <row r="4768" spans="38:38">
      <c r="AL4768" s="309"/>
    </row>
    <row r="4769" spans="38:38">
      <c r="AL4769" s="309"/>
    </row>
    <row r="4770" spans="38:38">
      <c r="AL4770" s="309"/>
    </row>
    <row r="4771" spans="38:38">
      <c r="AL4771" s="309"/>
    </row>
    <row r="4772" spans="38:38">
      <c r="AL4772" s="309"/>
    </row>
    <row r="4773" spans="38:38">
      <c r="AL4773" s="309"/>
    </row>
    <row r="4774" spans="38:38">
      <c r="AL4774" s="309"/>
    </row>
    <row r="4775" spans="38:38">
      <c r="AL4775" s="309"/>
    </row>
    <row r="4776" spans="38:38">
      <c r="AL4776" s="309"/>
    </row>
    <row r="4777" spans="38:38">
      <c r="AL4777" s="309"/>
    </row>
    <row r="4778" spans="38:38">
      <c r="AL4778" s="309"/>
    </row>
    <row r="4779" spans="38:38">
      <c r="AL4779" s="309"/>
    </row>
    <row r="4780" spans="38:38">
      <c r="AL4780" s="309"/>
    </row>
    <row r="4781" spans="38:38">
      <c r="AL4781" s="309"/>
    </row>
    <row r="4782" spans="38:38">
      <c r="AL4782" s="309"/>
    </row>
    <row r="4783" spans="38:38">
      <c r="AL4783" s="309"/>
    </row>
    <row r="4784" spans="38:38">
      <c r="AL4784" s="309"/>
    </row>
    <row r="4785" spans="38:38">
      <c r="AL4785" s="309"/>
    </row>
    <row r="4786" spans="38:38">
      <c r="AL4786" s="309"/>
    </row>
    <row r="4787" spans="38:38">
      <c r="AL4787" s="309"/>
    </row>
    <row r="4788" spans="38:38">
      <c r="AL4788" s="309"/>
    </row>
    <row r="4789" spans="38:38">
      <c r="AL4789" s="309"/>
    </row>
    <row r="4790" spans="38:38">
      <c r="AL4790" s="309"/>
    </row>
    <row r="4791" spans="38:38">
      <c r="AL4791" s="309"/>
    </row>
    <row r="4792" spans="38:38">
      <c r="AL4792" s="309"/>
    </row>
    <row r="4793" spans="38:38">
      <c r="AL4793" s="309"/>
    </row>
    <row r="4794" spans="38:38">
      <c r="AL4794" s="309"/>
    </row>
    <row r="4795" spans="38:38">
      <c r="AL4795" s="309"/>
    </row>
    <row r="4796" spans="38:38">
      <c r="AL4796" s="309"/>
    </row>
    <row r="4797" spans="38:38">
      <c r="AL4797" s="309"/>
    </row>
    <row r="4798" spans="38:38">
      <c r="AL4798" s="309"/>
    </row>
    <row r="4799" spans="38:38">
      <c r="AL4799" s="309"/>
    </row>
    <row r="4800" spans="38:38">
      <c r="AL4800" s="309"/>
    </row>
    <row r="4801" spans="38:38">
      <c r="AL4801" s="309"/>
    </row>
    <row r="4802" spans="38:38">
      <c r="AL4802" s="309"/>
    </row>
    <row r="4803" spans="38:38">
      <c r="AL4803" s="309"/>
    </row>
    <row r="4804" spans="38:38">
      <c r="AL4804" s="309"/>
    </row>
    <row r="4805" spans="38:38">
      <c r="AL4805" s="309"/>
    </row>
    <row r="4806" spans="38:38">
      <c r="AL4806" s="309"/>
    </row>
    <row r="4807" spans="38:38">
      <c r="AL4807" s="309"/>
    </row>
    <row r="4808" spans="38:38">
      <c r="AL4808" s="309"/>
    </row>
    <row r="4809" spans="38:38">
      <c r="AL4809" s="309"/>
    </row>
    <row r="4810" spans="38:38">
      <c r="AL4810" s="309"/>
    </row>
    <row r="4811" spans="38:38">
      <c r="AL4811" s="309"/>
    </row>
    <row r="4812" spans="38:38">
      <c r="AL4812" s="309"/>
    </row>
    <row r="4813" spans="38:38">
      <c r="AL4813" s="309"/>
    </row>
    <row r="4814" spans="38:38">
      <c r="AL4814" s="309"/>
    </row>
    <row r="4815" spans="38:38">
      <c r="AL4815" s="309"/>
    </row>
    <row r="4816" spans="38:38">
      <c r="AL4816" s="309"/>
    </row>
    <row r="4817" spans="38:38">
      <c r="AL4817" s="309"/>
    </row>
    <row r="4818" spans="38:38">
      <c r="AL4818" s="309"/>
    </row>
    <row r="4819" spans="38:38">
      <c r="AL4819" s="309"/>
    </row>
    <row r="4820" spans="38:38">
      <c r="AL4820" s="309"/>
    </row>
    <row r="4821" spans="38:38">
      <c r="AL4821" s="309"/>
    </row>
    <row r="4822" spans="38:38">
      <c r="AL4822" s="309"/>
    </row>
    <row r="4823" spans="38:38">
      <c r="AL4823" s="309"/>
    </row>
    <row r="4824" spans="38:38">
      <c r="AL4824" s="309"/>
    </row>
    <row r="4825" spans="38:38">
      <c r="AL4825" s="309"/>
    </row>
    <row r="4826" spans="38:38">
      <c r="AL4826" s="309"/>
    </row>
    <row r="4827" spans="38:38">
      <c r="AL4827" s="309"/>
    </row>
    <row r="4828" spans="38:38">
      <c r="AL4828" s="309"/>
    </row>
    <row r="4829" spans="38:38">
      <c r="AL4829" s="309"/>
    </row>
    <row r="4830" spans="38:38">
      <c r="AL4830" s="309"/>
    </row>
    <row r="4831" spans="38:38">
      <c r="AL4831" s="309"/>
    </row>
    <row r="4832" spans="38:38">
      <c r="AL4832" s="309"/>
    </row>
    <row r="4833" spans="38:38">
      <c r="AL4833" s="309"/>
    </row>
    <row r="4834" spans="38:38">
      <c r="AL4834" s="309"/>
    </row>
    <row r="4835" spans="38:38">
      <c r="AL4835" s="309"/>
    </row>
    <row r="4836" spans="38:38">
      <c r="AL4836" s="309"/>
    </row>
    <row r="4837" spans="38:38">
      <c r="AL4837" s="309"/>
    </row>
    <row r="4838" spans="38:38">
      <c r="AL4838" s="309"/>
    </row>
    <row r="4839" spans="38:38">
      <c r="AL4839" s="309"/>
    </row>
    <row r="4840" spans="38:38">
      <c r="AL4840" s="309"/>
    </row>
    <row r="4841" spans="38:38">
      <c r="AL4841" s="309"/>
    </row>
    <row r="4842" spans="38:38">
      <c r="AL4842" s="309"/>
    </row>
    <row r="4843" spans="38:38">
      <c r="AL4843" s="309"/>
    </row>
    <row r="4844" spans="38:38">
      <c r="AL4844" s="309"/>
    </row>
    <row r="4845" spans="38:38">
      <c r="AL4845" s="309"/>
    </row>
    <row r="4846" spans="38:38">
      <c r="AL4846" s="309"/>
    </row>
    <row r="4847" spans="38:38">
      <c r="AL4847" s="309"/>
    </row>
    <row r="4848" spans="38:38">
      <c r="AL4848" s="309"/>
    </row>
    <row r="4849" spans="38:38">
      <c r="AL4849" s="309"/>
    </row>
    <row r="4850" spans="38:38">
      <c r="AL4850" s="309"/>
    </row>
    <row r="4851" spans="38:38">
      <c r="AL4851" s="309"/>
    </row>
    <row r="4852" spans="38:38">
      <c r="AL4852" s="309"/>
    </row>
    <row r="4853" spans="38:38">
      <c r="AL4853" s="309"/>
    </row>
    <row r="4854" spans="38:38">
      <c r="AL4854" s="309"/>
    </row>
    <row r="4855" spans="38:38">
      <c r="AL4855" s="309"/>
    </row>
    <row r="4856" spans="38:38">
      <c r="AL4856" s="309"/>
    </row>
    <row r="4857" spans="38:38">
      <c r="AL4857" s="309"/>
    </row>
    <row r="4858" spans="38:38">
      <c r="AL4858" s="309"/>
    </row>
    <row r="4859" spans="38:38">
      <c r="AL4859" s="309"/>
    </row>
    <row r="4860" spans="38:38">
      <c r="AL4860" s="309"/>
    </row>
    <row r="4861" spans="38:38">
      <c r="AL4861" s="309"/>
    </row>
    <row r="4862" spans="38:38">
      <c r="AL4862" s="309"/>
    </row>
    <row r="4863" spans="38:38">
      <c r="AL4863" s="309"/>
    </row>
    <row r="4864" spans="38:38">
      <c r="AL4864" s="309"/>
    </row>
    <row r="4865" spans="38:38">
      <c r="AL4865" s="309"/>
    </row>
    <row r="4866" spans="38:38">
      <c r="AL4866" s="309"/>
    </row>
    <row r="4867" spans="38:38">
      <c r="AL4867" s="309"/>
    </row>
    <row r="4868" spans="38:38">
      <c r="AL4868" s="309"/>
    </row>
    <row r="4869" spans="38:38">
      <c r="AL4869" s="309"/>
    </row>
    <row r="4870" spans="38:38">
      <c r="AL4870" s="309"/>
    </row>
    <row r="4871" spans="38:38">
      <c r="AL4871" s="309"/>
    </row>
    <row r="4872" spans="38:38">
      <c r="AL4872" s="309"/>
    </row>
    <row r="4873" spans="38:38">
      <c r="AL4873" s="309"/>
    </row>
    <row r="4874" spans="38:38">
      <c r="AL4874" s="309"/>
    </row>
    <row r="4875" spans="38:38">
      <c r="AL4875" s="309"/>
    </row>
    <row r="4876" spans="38:38">
      <c r="AL4876" s="309"/>
    </row>
    <row r="4877" spans="38:38">
      <c r="AL4877" s="309"/>
    </row>
    <row r="4878" spans="38:38">
      <c r="AL4878" s="309"/>
    </row>
    <row r="4879" spans="38:38">
      <c r="AL4879" s="309"/>
    </row>
    <row r="4880" spans="38:38">
      <c r="AL4880" s="309"/>
    </row>
    <row r="4881" spans="38:38">
      <c r="AL4881" s="309"/>
    </row>
    <row r="4882" spans="38:38">
      <c r="AL4882" s="309"/>
    </row>
    <row r="4883" spans="38:38">
      <c r="AL4883" s="309"/>
    </row>
    <row r="4884" spans="38:38">
      <c r="AL4884" s="309"/>
    </row>
    <row r="4885" spans="38:38">
      <c r="AL4885" s="309"/>
    </row>
    <row r="4886" spans="38:38">
      <c r="AL4886" s="309"/>
    </row>
    <row r="4887" spans="38:38">
      <c r="AL4887" s="309"/>
    </row>
    <row r="4888" spans="38:38">
      <c r="AL4888" s="309"/>
    </row>
    <row r="4889" spans="38:38">
      <c r="AL4889" s="309"/>
    </row>
    <row r="4890" spans="38:38">
      <c r="AL4890" s="309"/>
    </row>
    <row r="4891" spans="38:38">
      <c r="AL4891" s="309"/>
    </row>
    <row r="4892" spans="38:38">
      <c r="AL4892" s="309"/>
    </row>
    <row r="4893" spans="38:38">
      <c r="AL4893" s="309"/>
    </row>
    <row r="4894" spans="38:38">
      <c r="AL4894" s="309"/>
    </row>
    <row r="4895" spans="38:38">
      <c r="AL4895" s="309"/>
    </row>
    <row r="4896" spans="38:38">
      <c r="AL4896" s="309"/>
    </row>
    <row r="4897" spans="38:38">
      <c r="AL4897" s="309"/>
    </row>
    <row r="4898" spans="38:38">
      <c r="AL4898" s="309"/>
    </row>
    <row r="4899" spans="38:38">
      <c r="AL4899" s="309"/>
    </row>
    <row r="4900" spans="38:38">
      <c r="AL4900" s="309"/>
    </row>
    <row r="4901" spans="38:38">
      <c r="AL4901" s="309"/>
    </row>
    <row r="4902" spans="38:38">
      <c r="AL4902" s="309"/>
    </row>
    <row r="4903" spans="38:38">
      <c r="AL4903" s="309"/>
    </row>
    <row r="4904" spans="38:38">
      <c r="AL4904" s="309"/>
    </row>
    <row r="4905" spans="38:38">
      <c r="AL4905" s="309"/>
    </row>
    <row r="4906" spans="38:38">
      <c r="AL4906" s="309"/>
    </row>
    <row r="4907" spans="38:38">
      <c r="AL4907" s="309"/>
    </row>
    <row r="4908" spans="38:38">
      <c r="AL4908" s="309"/>
    </row>
    <row r="4909" spans="38:38">
      <c r="AL4909" s="309"/>
    </row>
    <row r="4910" spans="38:38">
      <c r="AL4910" s="309"/>
    </row>
    <row r="4911" spans="38:38">
      <c r="AL4911" s="309"/>
    </row>
    <row r="4912" spans="38:38">
      <c r="AL4912" s="309"/>
    </row>
    <row r="4913" spans="38:38">
      <c r="AL4913" s="309"/>
    </row>
    <row r="4914" spans="38:38">
      <c r="AL4914" s="309"/>
    </row>
    <row r="4915" spans="38:38">
      <c r="AL4915" s="309"/>
    </row>
    <row r="4916" spans="38:38">
      <c r="AL4916" s="309"/>
    </row>
    <row r="4917" spans="38:38">
      <c r="AL4917" s="309"/>
    </row>
    <row r="4918" spans="38:38">
      <c r="AL4918" s="309"/>
    </row>
    <row r="4919" spans="38:38">
      <c r="AL4919" s="309"/>
    </row>
    <row r="4920" spans="38:38">
      <c r="AL4920" s="309"/>
    </row>
    <row r="4921" spans="38:38">
      <c r="AL4921" s="309"/>
    </row>
    <row r="4922" spans="38:38">
      <c r="AL4922" s="309"/>
    </row>
    <row r="4923" spans="38:38">
      <c r="AL4923" s="309"/>
    </row>
    <row r="4924" spans="38:38">
      <c r="AL4924" s="309"/>
    </row>
    <row r="4925" spans="38:38">
      <c r="AL4925" s="309"/>
    </row>
    <row r="4926" spans="38:38">
      <c r="AL4926" s="309"/>
    </row>
    <row r="4927" spans="38:38">
      <c r="AL4927" s="309"/>
    </row>
    <row r="4928" spans="38:38">
      <c r="AL4928" s="309"/>
    </row>
    <row r="4929" spans="38:38">
      <c r="AL4929" s="309"/>
    </row>
    <row r="4930" spans="38:38">
      <c r="AL4930" s="309"/>
    </row>
    <row r="4931" spans="38:38">
      <c r="AL4931" s="309"/>
    </row>
    <row r="4932" spans="38:38">
      <c r="AL4932" s="309"/>
    </row>
    <row r="4933" spans="38:38">
      <c r="AL4933" s="309"/>
    </row>
    <row r="4934" spans="38:38">
      <c r="AL4934" s="309"/>
    </row>
    <row r="4935" spans="38:38">
      <c r="AL4935" s="309"/>
    </row>
    <row r="4936" spans="38:38">
      <c r="AL4936" s="309"/>
    </row>
    <row r="4937" spans="38:38">
      <c r="AL4937" s="309"/>
    </row>
    <row r="4938" spans="38:38">
      <c r="AL4938" s="309"/>
    </row>
    <row r="4939" spans="38:38">
      <c r="AL4939" s="309"/>
    </row>
    <row r="4940" spans="38:38">
      <c r="AL4940" s="309"/>
    </row>
    <row r="4941" spans="38:38">
      <c r="AL4941" s="309"/>
    </row>
    <row r="4942" spans="38:38">
      <c r="AL4942" s="309"/>
    </row>
    <row r="4943" spans="38:38">
      <c r="AL4943" s="309"/>
    </row>
    <row r="4944" spans="38:38">
      <c r="AL4944" s="309"/>
    </row>
    <row r="4945" spans="38:38">
      <c r="AL4945" s="309"/>
    </row>
    <row r="4946" spans="38:38">
      <c r="AL4946" s="309"/>
    </row>
    <row r="4947" spans="38:38">
      <c r="AL4947" s="309"/>
    </row>
    <row r="4948" spans="38:38">
      <c r="AL4948" s="309"/>
    </row>
    <row r="4949" spans="38:38">
      <c r="AL4949" s="309"/>
    </row>
    <row r="4950" spans="38:38">
      <c r="AL4950" s="309"/>
    </row>
    <row r="4951" spans="38:38">
      <c r="AL4951" s="309"/>
    </row>
    <row r="4952" spans="38:38">
      <c r="AL4952" s="309"/>
    </row>
    <row r="4953" spans="38:38">
      <c r="AL4953" s="309"/>
    </row>
    <row r="4954" spans="38:38">
      <c r="AL4954" s="309"/>
    </row>
    <row r="4955" spans="38:38">
      <c r="AL4955" s="309"/>
    </row>
    <row r="4956" spans="38:38">
      <c r="AL4956" s="309"/>
    </row>
    <row r="4957" spans="38:38">
      <c r="AL4957" s="309"/>
    </row>
    <row r="4958" spans="38:38">
      <c r="AL4958" s="309"/>
    </row>
    <row r="4959" spans="38:38">
      <c r="AL4959" s="309"/>
    </row>
    <row r="4960" spans="38:38">
      <c r="AL4960" s="309"/>
    </row>
    <row r="4961" spans="38:38">
      <c r="AL4961" s="309"/>
    </row>
    <row r="4962" spans="38:38">
      <c r="AL4962" s="309"/>
    </row>
    <row r="4963" spans="38:38">
      <c r="AL4963" s="309"/>
    </row>
    <row r="4964" spans="38:38">
      <c r="AL4964" s="309"/>
    </row>
    <row r="4965" spans="38:38">
      <c r="AL4965" s="309"/>
    </row>
    <row r="4966" spans="38:38">
      <c r="AL4966" s="309"/>
    </row>
    <row r="4967" spans="38:38">
      <c r="AL4967" s="309"/>
    </row>
    <row r="4968" spans="38:38">
      <c r="AL4968" s="309"/>
    </row>
    <row r="4969" spans="38:38">
      <c r="AL4969" s="309"/>
    </row>
    <row r="4970" spans="38:38">
      <c r="AL4970" s="309"/>
    </row>
    <row r="4971" spans="38:38">
      <c r="AL4971" s="309"/>
    </row>
    <row r="4972" spans="38:38">
      <c r="AL4972" s="309"/>
    </row>
    <row r="4973" spans="38:38">
      <c r="AL4973" s="309"/>
    </row>
    <row r="4974" spans="38:38">
      <c r="AL4974" s="309"/>
    </row>
    <row r="4975" spans="38:38">
      <c r="AL4975" s="309"/>
    </row>
    <row r="4976" spans="38:38">
      <c r="AL4976" s="309"/>
    </row>
    <row r="4977" spans="38:38">
      <c r="AL4977" s="309"/>
    </row>
    <row r="4978" spans="38:38">
      <c r="AL4978" s="309"/>
    </row>
    <row r="4979" spans="38:38">
      <c r="AL4979" s="309"/>
    </row>
    <row r="4980" spans="38:38">
      <c r="AL4980" s="309"/>
    </row>
    <row r="4981" spans="38:38">
      <c r="AL4981" s="309"/>
    </row>
    <row r="4982" spans="38:38">
      <c r="AL4982" s="309"/>
    </row>
    <row r="4983" spans="38:38">
      <c r="AL4983" s="309"/>
    </row>
    <row r="4984" spans="38:38">
      <c r="AL4984" s="309"/>
    </row>
    <row r="4985" spans="38:38">
      <c r="AL4985" s="309"/>
    </row>
    <row r="4986" spans="38:38">
      <c r="AL4986" s="309"/>
    </row>
    <row r="4987" spans="38:38">
      <c r="AL4987" s="309"/>
    </row>
    <row r="4988" spans="38:38">
      <c r="AL4988" s="309"/>
    </row>
    <row r="4989" spans="38:38">
      <c r="AL4989" s="309"/>
    </row>
    <row r="4990" spans="38:38">
      <c r="AL4990" s="309"/>
    </row>
    <row r="4991" spans="38:38">
      <c r="AL4991" s="309"/>
    </row>
    <row r="4992" spans="38:38">
      <c r="AL4992" s="309"/>
    </row>
    <row r="4993" spans="38:38">
      <c r="AL4993" s="309"/>
    </row>
    <row r="4994" spans="38:38">
      <c r="AL4994" s="309"/>
    </row>
    <row r="4995" spans="38:38">
      <c r="AL4995" s="309"/>
    </row>
    <row r="4996" spans="38:38">
      <c r="AL4996" s="309"/>
    </row>
    <row r="4997" spans="38:38">
      <c r="AL4997" s="309"/>
    </row>
    <row r="4998" spans="38:38">
      <c r="AL4998" s="309"/>
    </row>
    <row r="4999" spans="38:38">
      <c r="AL4999" s="309"/>
    </row>
    <row r="5000" spans="38:38">
      <c r="AL5000" s="309"/>
    </row>
    <row r="5001" spans="38:38">
      <c r="AL5001" s="309"/>
    </row>
    <row r="5002" spans="38:38">
      <c r="AL5002" s="309"/>
    </row>
    <row r="5003" spans="38:38">
      <c r="AL5003" s="309"/>
    </row>
    <row r="5004" spans="38:38">
      <c r="AL5004" s="309"/>
    </row>
    <row r="5005" spans="38:38">
      <c r="AL5005" s="309"/>
    </row>
    <row r="5006" spans="38:38">
      <c r="AL5006" s="309"/>
    </row>
    <row r="5007" spans="38:38">
      <c r="AL5007" s="309"/>
    </row>
    <row r="5008" spans="38:38">
      <c r="AL5008" s="309"/>
    </row>
    <row r="5009" spans="38:38">
      <c r="AL5009" s="309"/>
    </row>
    <row r="5010" spans="38:38">
      <c r="AL5010" s="309"/>
    </row>
    <row r="5011" spans="38:38">
      <c r="AL5011" s="309"/>
    </row>
    <row r="5012" spans="38:38">
      <c r="AL5012" s="309"/>
    </row>
    <row r="5013" spans="38:38">
      <c r="AL5013" s="309"/>
    </row>
    <row r="5014" spans="38:38">
      <c r="AL5014" s="309"/>
    </row>
    <row r="5015" spans="38:38">
      <c r="AL5015" s="309"/>
    </row>
    <row r="5016" spans="38:38">
      <c r="AL5016" s="309"/>
    </row>
    <row r="5017" spans="38:38">
      <c r="AL5017" s="309"/>
    </row>
    <row r="5018" spans="38:38">
      <c r="AL5018" s="309"/>
    </row>
    <row r="5019" spans="38:38">
      <c r="AL5019" s="309"/>
    </row>
    <row r="5020" spans="38:38">
      <c r="AL5020" s="309"/>
    </row>
    <row r="5021" spans="38:38">
      <c r="AL5021" s="309"/>
    </row>
    <row r="5022" spans="38:38">
      <c r="AL5022" s="309"/>
    </row>
    <row r="5023" spans="38:38">
      <c r="AL5023" s="309"/>
    </row>
    <row r="5024" spans="38:38">
      <c r="AL5024" s="309"/>
    </row>
    <row r="5025" spans="38:38">
      <c r="AL5025" s="309"/>
    </row>
    <row r="5026" spans="38:38">
      <c r="AL5026" s="309"/>
    </row>
    <row r="5027" spans="38:38">
      <c r="AL5027" s="309"/>
    </row>
    <row r="5028" spans="38:38">
      <c r="AL5028" s="309"/>
    </row>
    <row r="5029" spans="38:38">
      <c r="AL5029" s="309"/>
    </row>
    <row r="5030" spans="38:38">
      <c r="AL5030" s="309"/>
    </row>
    <row r="5031" spans="38:38">
      <c r="AL5031" s="309"/>
    </row>
    <row r="5032" spans="38:38">
      <c r="AL5032" s="309"/>
    </row>
    <row r="5033" spans="38:38">
      <c r="AL5033" s="309"/>
    </row>
    <row r="5034" spans="38:38">
      <c r="AL5034" s="309"/>
    </row>
    <row r="5035" spans="38:38">
      <c r="AL5035" s="309"/>
    </row>
    <row r="5036" spans="38:38">
      <c r="AL5036" s="309"/>
    </row>
    <row r="5037" spans="38:38">
      <c r="AL5037" s="309"/>
    </row>
    <row r="5038" spans="38:38">
      <c r="AL5038" s="309"/>
    </row>
    <row r="5039" spans="38:38">
      <c r="AL5039" s="309"/>
    </row>
    <row r="5040" spans="38:38">
      <c r="AL5040" s="309"/>
    </row>
    <row r="5041" spans="38:38">
      <c r="AL5041" s="309"/>
    </row>
    <row r="5042" spans="38:38">
      <c r="AL5042" s="309"/>
    </row>
    <row r="5043" spans="38:38">
      <c r="AL5043" s="309"/>
    </row>
    <row r="5044" spans="38:38">
      <c r="AL5044" s="309"/>
    </row>
    <row r="5045" spans="38:38">
      <c r="AL5045" s="309"/>
    </row>
    <row r="5046" spans="38:38">
      <c r="AL5046" s="309"/>
    </row>
    <row r="5047" spans="38:38">
      <c r="AL5047" s="309"/>
    </row>
    <row r="5048" spans="38:38">
      <c r="AL5048" s="309"/>
    </row>
    <row r="5049" spans="38:38">
      <c r="AL5049" s="309"/>
    </row>
    <row r="5050" spans="38:38">
      <c r="AL5050" s="309"/>
    </row>
    <row r="5051" spans="38:38">
      <c r="AL5051" s="309"/>
    </row>
    <row r="5052" spans="38:38">
      <c r="AL5052" s="309"/>
    </row>
    <row r="5053" spans="38:38">
      <c r="AL5053" s="309"/>
    </row>
    <row r="5054" spans="38:38">
      <c r="AL5054" s="309"/>
    </row>
    <row r="5055" spans="38:38">
      <c r="AL5055" s="309"/>
    </row>
    <row r="5056" spans="38:38">
      <c r="AL5056" s="309"/>
    </row>
    <row r="5057" spans="38:38">
      <c r="AL5057" s="309"/>
    </row>
    <row r="5058" spans="38:38">
      <c r="AL5058" s="309"/>
    </row>
    <row r="5059" spans="38:38">
      <c r="AL5059" s="309"/>
    </row>
    <row r="5060" spans="38:38">
      <c r="AL5060" s="309"/>
    </row>
    <row r="5061" spans="38:38">
      <c r="AL5061" s="309"/>
    </row>
    <row r="5062" spans="38:38">
      <c r="AL5062" s="309"/>
    </row>
    <row r="5063" spans="38:38">
      <c r="AL5063" s="309"/>
    </row>
    <row r="5064" spans="38:38">
      <c r="AL5064" s="309"/>
    </row>
    <row r="5065" spans="38:38">
      <c r="AL5065" s="309"/>
    </row>
    <row r="5066" spans="38:38">
      <c r="AL5066" s="309"/>
    </row>
    <row r="5067" spans="38:38">
      <c r="AL5067" s="309"/>
    </row>
    <row r="5068" spans="38:38">
      <c r="AL5068" s="309"/>
    </row>
    <row r="5069" spans="38:38">
      <c r="AL5069" s="309"/>
    </row>
    <row r="5070" spans="38:38">
      <c r="AL5070" s="309"/>
    </row>
    <row r="5071" spans="38:38">
      <c r="AL5071" s="309"/>
    </row>
    <row r="5072" spans="38:38">
      <c r="AL5072" s="309"/>
    </row>
    <row r="5073" spans="38:38">
      <c r="AL5073" s="309"/>
    </row>
    <row r="5074" spans="38:38">
      <c r="AL5074" s="309"/>
    </row>
    <row r="5075" spans="38:38">
      <c r="AL5075" s="309"/>
    </row>
    <row r="5076" spans="38:38">
      <c r="AL5076" s="309"/>
    </row>
    <row r="5077" spans="38:38">
      <c r="AL5077" s="309"/>
    </row>
    <row r="5078" spans="38:38">
      <c r="AL5078" s="309"/>
    </row>
    <row r="5079" spans="38:38">
      <c r="AL5079" s="309"/>
    </row>
    <row r="5080" spans="38:38">
      <c r="AL5080" s="309"/>
    </row>
    <row r="5081" spans="38:38">
      <c r="AL5081" s="309"/>
    </row>
    <row r="5082" spans="38:38">
      <c r="AL5082" s="309"/>
    </row>
    <row r="5083" spans="38:38">
      <c r="AL5083" s="309"/>
    </row>
    <row r="5084" spans="38:38">
      <c r="AL5084" s="309"/>
    </row>
    <row r="5085" spans="38:38">
      <c r="AL5085" s="309"/>
    </row>
    <row r="5086" spans="38:38">
      <c r="AL5086" s="309"/>
    </row>
    <row r="5087" spans="38:38">
      <c r="AL5087" s="309"/>
    </row>
    <row r="5088" spans="38:38">
      <c r="AL5088" s="309"/>
    </row>
    <row r="5089" spans="38:38">
      <c r="AL5089" s="309"/>
    </row>
    <row r="5090" spans="38:38">
      <c r="AL5090" s="309"/>
    </row>
    <row r="5091" spans="38:38">
      <c r="AL5091" s="309"/>
    </row>
    <row r="5092" spans="38:38">
      <c r="AL5092" s="309"/>
    </row>
    <row r="5093" spans="38:38">
      <c r="AL5093" s="309"/>
    </row>
    <row r="5094" spans="38:38">
      <c r="AL5094" s="309"/>
    </row>
    <row r="5095" spans="38:38">
      <c r="AL5095" s="309"/>
    </row>
    <row r="5096" spans="38:38">
      <c r="AL5096" s="309"/>
    </row>
    <row r="5097" spans="38:38">
      <c r="AL5097" s="309"/>
    </row>
    <row r="5098" spans="38:38">
      <c r="AL5098" s="309"/>
    </row>
    <row r="5099" spans="38:38">
      <c r="AL5099" s="309"/>
    </row>
    <row r="5100" spans="38:38">
      <c r="AL5100" s="309"/>
    </row>
    <row r="5101" spans="38:38">
      <c r="AL5101" s="309"/>
    </row>
    <row r="5102" spans="38:38">
      <c r="AL5102" s="309"/>
    </row>
    <row r="5103" spans="38:38">
      <c r="AL5103" s="309"/>
    </row>
    <row r="5104" spans="38:38">
      <c r="AL5104" s="309"/>
    </row>
    <row r="5105" spans="38:38">
      <c r="AL5105" s="309"/>
    </row>
    <row r="5106" spans="38:38">
      <c r="AL5106" s="309"/>
    </row>
    <row r="5107" spans="38:38">
      <c r="AL5107" s="309"/>
    </row>
    <row r="5108" spans="38:38">
      <c r="AL5108" s="309"/>
    </row>
    <row r="5109" spans="38:38">
      <c r="AL5109" s="309"/>
    </row>
    <row r="5110" spans="38:38">
      <c r="AL5110" s="309"/>
    </row>
    <row r="5111" spans="38:38">
      <c r="AL5111" s="309"/>
    </row>
    <row r="5112" spans="38:38">
      <c r="AL5112" s="309"/>
    </row>
    <row r="5113" spans="38:38">
      <c r="AL5113" s="309"/>
    </row>
    <row r="5114" spans="38:38">
      <c r="AL5114" s="309"/>
    </row>
    <row r="5115" spans="38:38">
      <c r="AL5115" s="309"/>
    </row>
    <row r="5116" spans="38:38">
      <c r="AL5116" s="309"/>
    </row>
    <row r="5117" spans="38:38">
      <c r="AL5117" s="309"/>
    </row>
    <row r="5118" spans="38:38">
      <c r="AL5118" s="309"/>
    </row>
    <row r="5119" spans="38:38">
      <c r="AL5119" s="309"/>
    </row>
    <row r="5120" spans="38:38">
      <c r="AL5120" s="309"/>
    </row>
    <row r="5121" spans="38:38">
      <c r="AL5121" s="309"/>
    </row>
    <row r="5122" spans="38:38">
      <c r="AL5122" s="309"/>
    </row>
    <row r="5123" spans="38:38">
      <c r="AL5123" s="309"/>
    </row>
    <row r="5124" spans="38:38">
      <c r="AL5124" s="309"/>
    </row>
    <row r="5125" spans="38:38">
      <c r="AL5125" s="309"/>
    </row>
    <row r="5126" spans="38:38">
      <c r="AL5126" s="309"/>
    </row>
    <row r="5127" spans="38:38">
      <c r="AL5127" s="309"/>
    </row>
    <row r="5128" spans="38:38">
      <c r="AL5128" s="309"/>
    </row>
    <row r="5129" spans="38:38">
      <c r="AL5129" s="309"/>
    </row>
    <row r="5130" spans="38:38">
      <c r="AL5130" s="309"/>
    </row>
    <row r="5131" spans="38:38">
      <c r="AL5131" s="309"/>
    </row>
    <row r="5132" spans="38:38">
      <c r="AL5132" s="309"/>
    </row>
    <row r="5133" spans="38:38">
      <c r="AL5133" s="309"/>
    </row>
    <row r="5134" spans="38:38">
      <c r="AL5134" s="309"/>
    </row>
    <row r="5135" spans="38:38">
      <c r="AL5135" s="309"/>
    </row>
    <row r="5136" spans="38:38">
      <c r="AL5136" s="309"/>
    </row>
    <row r="5137" spans="38:38">
      <c r="AL5137" s="309"/>
    </row>
    <row r="5138" spans="38:38">
      <c r="AL5138" s="309"/>
    </row>
    <row r="5139" spans="38:38">
      <c r="AL5139" s="309"/>
    </row>
    <row r="5140" spans="38:38">
      <c r="AL5140" s="309"/>
    </row>
    <row r="5141" spans="38:38">
      <c r="AL5141" s="309"/>
    </row>
    <row r="5142" spans="38:38">
      <c r="AL5142" s="309"/>
    </row>
    <row r="5143" spans="38:38">
      <c r="AL5143" s="309"/>
    </row>
    <row r="5144" spans="38:38">
      <c r="AL5144" s="309"/>
    </row>
    <row r="5145" spans="38:38">
      <c r="AL5145" s="309"/>
    </row>
    <row r="5146" spans="38:38">
      <c r="AL5146" s="309"/>
    </row>
    <row r="5147" spans="38:38">
      <c r="AL5147" s="309"/>
    </row>
    <row r="5148" spans="38:38">
      <c r="AL5148" s="309"/>
    </row>
    <row r="5149" spans="38:38">
      <c r="AL5149" s="309"/>
    </row>
    <row r="5150" spans="38:38">
      <c r="AL5150" s="309"/>
    </row>
    <row r="5151" spans="38:38">
      <c r="AL5151" s="309"/>
    </row>
    <row r="5152" spans="38:38">
      <c r="AL5152" s="309"/>
    </row>
    <row r="5153" spans="38:38">
      <c r="AL5153" s="309"/>
    </row>
    <row r="5154" spans="38:38">
      <c r="AL5154" s="309"/>
    </row>
    <row r="5155" spans="38:38">
      <c r="AL5155" s="309"/>
    </row>
    <row r="5156" spans="38:38">
      <c r="AL5156" s="309"/>
    </row>
    <row r="5157" spans="38:38">
      <c r="AL5157" s="309"/>
    </row>
    <row r="5158" spans="38:38">
      <c r="AL5158" s="309"/>
    </row>
    <row r="5159" spans="38:38">
      <c r="AL5159" s="309"/>
    </row>
    <row r="5160" spans="38:38">
      <c r="AL5160" s="309"/>
    </row>
    <row r="5161" spans="38:38">
      <c r="AL5161" s="309"/>
    </row>
    <row r="5162" spans="38:38">
      <c r="AL5162" s="309"/>
    </row>
    <row r="5163" spans="38:38">
      <c r="AL5163" s="309"/>
    </row>
    <row r="5164" spans="38:38">
      <c r="AL5164" s="309"/>
    </row>
    <row r="5165" spans="38:38">
      <c r="AL5165" s="309"/>
    </row>
    <row r="5166" spans="38:38">
      <c r="AL5166" s="309"/>
    </row>
    <row r="5167" spans="38:38">
      <c r="AL5167" s="309"/>
    </row>
    <row r="5168" spans="38:38">
      <c r="AL5168" s="309"/>
    </row>
    <row r="5169" spans="38:38">
      <c r="AL5169" s="309"/>
    </row>
    <row r="5170" spans="38:38">
      <c r="AL5170" s="309"/>
    </row>
    <row r="5171" spans="38:38">
      <c r="AL5171" s="309"/>
    </row>
    <row r="5172" spans="38:38">
      <c r="AL5172" s="309"/>
    </row>
    <row r="5173" spans="38:38">
      <c r="AL5173" s="309"/>
    </row>
    <row r="5174" spans="38:38">
      <c r="AL5174" s="309"/>
    </row>
    <row r="5175" spans="38:38">
      <c r="AL5175" s="309"/>
    </row>
    <row r="5176" spans="38:38">
      <c r="AL5176" s="309"/>
    </row>
    <row r="5177" spans="38:38">
      <c r="AL5177" s="309"/>
    </row>
    <row r="5178" spans="38:38">
      <c r="AL5178" s="309"/>
    </row>
    <row r="5179" spans="38:38">
      <c r="AL5179" s="309"/>
    </row>
    <row r="5180" spans="38:38">
      <c r="AL5180" s="309"/>
    </row>
    <row r="5181" spans="38:38">
      <c r="AL5181" s="309"/>
    </row>
    <row r="5182" spans="38:38">
      <c r="AL5182" s="309"/>
    </row>
    <row r="5183" spans="38:38">
      <c r="AL5183" s="309"/>
    </row>
    <row r="5184" spans="38:38">
      <c r="AL5184" s="309"/>
    </row>
    <row r="5185" spans="38:38">
      <c r="AL5185" s="309"/>
    </row>
    <row r="5186" spans="38:38">
      <c r="AL5186" s="309"/>
    </row>
    <row r="5187" spans="38:38">
      <c r="AL5187" s="309"/>
    </row>
    <row r="5188" spans="38:38">
      <c r="AL5188" s="309"/>
    </row>
    <row r="5189" spans="38:38">
      <c r="AL5189" s="309"/>
    </row>
    <row r="5190" spans="38:38">
      <c r="AL5190" s="309"/>
    </row>
    <row r="5191" spans="38:38">
      <c r="AL5191" s="309"/>
    </row>
    <row r="5192" spans="38:38">
      <c r="AL5192" s="309"/>
    </row>
    <row r="5193" spans="38:38">
      <c r="AL5193" s="309"/>
    </row>
    <row r="5194" spans="38:38">
      <c r="AL5194" s="309"/>
    </row>
    <row r="5195" spans="38:38">
      <c r="AL5195" s="309"/>
    </row>
    <row r="5196" spans="38:38">
      <c r="AL5196" s="309"/>
    </row>
    <row r="5197" spans="38:38">
      <c r="AL5197" s="309"/>
    </row>
    <row r="5198" spans="38:38">
      <c r="AL5198" s="309"/>
    </row>
    <row r="5199" spans="38:38">
      <c r="AL5199" s="309"/>
    </row>
    <row r="5200" spans="38:38">
      <c r="AL5200" s="309"/>
    </row>
    <row r="5201" spans="38:38">
      <c r="AL5201" s="309"/>
    </row>
    <row r="5202" spans="38:38">
      <c r="AL5202" s="309"/>
    </row>
    <row r="5203" spans="38:38">
      <c r="AL5203" s="309"/>
    </row>
    <row r="5204" spans="38:38">
      <c r="AL5204" s="309"/>
    </row>
    <row r="5205" spans="38:38">
      <c r="AL5205" s="309"/>
    </row>
    <row r="5206" spans="38:38">
      <c r="AL5206" s="309"/>
    </row>
    <row r="5207" spans="38:38">
      <c r="AL5207" s="309"/>
    </row>
    <row r="5208" spans="38:38">
      <c r="AL5208" s="309"/>
    </row>
    <row r="5209" spans="38:38">
      <c r="AL5209" s="309"/>
    </row>
    <row r="5210" spans="38:38">
      <c r="AL5210" s="309"/>
    </row>
    <row r="5211" spans="38:38">
      <c r="AL5211" s="309"/>
    </row>
    <row r="5212" spans="38:38">
      <c r="AL5212" s="309"/>
    </row>
    <row r="5213" spans="38:38">
      <c r="AL5213" s="309"/>
    </row>
    <row r="5214" spans="38:38">
      <c r="AL5214" s="309"/>
    </row>
    <row r="5215" spans="38:38">
      <c r="AL5215" s="309"/>
    </row>
    <row r="5216" spans="38:38">
      <c r="AL5216" s="309"/>
    </row>
    <row r="5217" spans="38:38">
      <c r="AL5217" s="309"/>
    </row>
    <row r="5218" spans="38:38">
      <c r="AL5218" s="309"/>
    </row>
    <row r="5219" spans="38:38">
      <c r="AL5219" s="309"/>
    </row>
    <row r="5220" spans="38:38">
      <c r="AL5220" s="309"/>
    </row>
    <row r="5221" spans="38:38">
      <c r="AL5221" s="309"/>
    </row>
    <row r="5222" spans="38:38">
      <c r="AL5222" s="309"/>
    </row>
    <row r="5223" spans="38:38">
      <c r="AL5223" s="309"/>
    </row>
    <row r="5224" spans="38:38">
      <c r="AL5224" s="309"/>
    </row>
    <row r="5225" spans="38:38">
      <c r="AL5225" s="309"/>
    </row>
    <row r="5226" spans="38:38">
      <c r="AL5226" s="309"/>
    </row>
    <row r="5227" spans="38:38">
      <c r="AL5227" s="309"/>
    </row>
    <row r="5228" spans="38:38">
      <c r="AL5228" s="309"/>
    </row>
    <row r="5229" spans="38:38">
      <c r="AL5229" s="309"/>
    </row>
    <row r="5230" spans="38:38">
      <c r="AL5230" s="309"/>
    </row>
    <row r="5231" spans="38:38">
      <c r="AL5231" s="309"/>
    </row>
    <row r="5232" spans="38:38">
      <c r="AL5232" s="309"/>
    </row>
    <row r="5233" spans="38:38">
      <c r="AL5233" s="309"/>
    </row>
    <row r="5234" spans="38:38">
      <c r="AL5234" s="309"/>
    </row>
    <row r="5235" spans="38:38">
      <c r="AL5235" s="309"/>
    </row>
    <row r="5236" spans="38:38">
      <c r="AL5236" s="309"/>
    </row>
    <row r="5237" spans="38:38">
      <c r="AL5237" s="309"/>
    </row>
    <row r="5238" spans="38:38">
      <c r="AL5238" s="309"/>
    </row>
    <row r="5239" spans="38:38">
      <c r="AL5239" s="309"/>
    </row>
    <row r="5240" spans="38:38">
      <c r="AL5240" s="309"/>
    </row>
    <row r="5241" spans="38:38">
      <c r="AL5241" s="309"/>
    </row>
    <row r="5242" spans="38:38">
      <c r="AL5242" s="309"/>
    </row>
    <row r="5243" spans="38:38">
      <c r="AL5243" s="309"/>
    </row>
    <row r="5244" spans="38:38">
      <c r="AL5244" s="309"/>
    </row>
    <row r="5245" spans="38:38">
      <c r="AL5245" s="309"/>
    </row>
    <row r="5246" spans="38:38">
      <c r="AL5246" s="309"/>
    </row>
    <row r="5247" spans="38:38">
      <c r="AL5247" s="309"/>
    </row>
    <row r="5248" spans="38:38">
      <c r="AL5248" s="309"/>
    </row>
    <row r="5249" spans="38:38">
      <c r="AL5249" s="309"/>
    </row>
    <row r="5250" spans="38:38">
      <c r="AL5250" s="309"/>
    </row>
    <row r="5251" spans="38:38">
      <c r="AL5251" s="309"/>
    </row>
    <row r="5252" spans="38:38">
      <c r="AL5252" s="309"/>
    </row>
    <row r="5253" spans="38:38">
      <c r="AL5253" s="309"/>
    </row>
    <row r="5254" spans="38:38">
      <c r="AL5254" s="309"/>
    </row>
    <row r="5255" spans="38:38">
      <c r="AL5255" s="309"/>
    </row>
    <row r="5256" spans="38:38">
      <c r="AL5256" s="309"/>
    </row>
    <row r="5257" spans="38:38">
      <c r="AL5257" s="309"/>
    </row>
    <row r="5258" spans="38:38">
      <c r="AL5258" s="309"/>
    </row>
    <row r="5259" spans="38:38">
      <c r="AL5259" s="309"/>
    </row>
    <row r="5260" spans="38:38">
      <c r="AL5260" s="309"/>
    </row>
    <row r="5261" spans="38:38">
      <c r="AL5261" s="309"/>
    </row>
    <row r="5262" spans="38:38">
      <c r="AL5262" s="309"/>
    </row>
    <row r="5263" spans="38:38">
      <c r="AL5263" s="309"/>
    </row>
    <row r="5264" spans="38:38">
      <c r="AL5264" s="309"/>
    </row>
    <row r="5265" spans="38:38">
      <c r="AL5265" s="309"/>
    </row>
    <row r="5266" spans="38:38">
      <c r="AL5266" s="309"/>
    </row>
    <row r="5267" spans="38:38">
      <c r="AL5267" s="309"/>
    </row>
    <row r="5268" spans="38:38">
      <c r="AL5268" s="309"/>
    </row>
    <row r="5269" spans="38:38">
      <c r="AL5269" s="309"/>
    </row>
    <row r="5270" spans="38:38">
      <c r="AL5270" s="309"/>
    </row>
    <row r="5271" spans="38:38">
      <c r="AL5271" s="309"/>
    </row>
    <row r="5272" spans="38:38">
      <c r="AL5272" s="309"/>
    </row>
    <row r="5273" spans="38:38">
      <c r="AL5273" s="309"/>
    </row>
    <row r="5274" spans="38:38">
      <c r="AL5274" s="309"/>
    </row>
    <row r="5275" spans="38:38">
      <c r="AL5275" s="309"/>
    </row>
    <row r="5276" spans="38:38">
      <c r="AL5276" s="309"/>
    </row>
    <row r="5277" spans="38:38">
      <c r="AL5277" s="309"/>
    </row>
    <row r="5278" spans="38:38">
      <c r="AL5278" s="309"/>
    </row>
    <row r="5279" spans="38:38">
      <c r="AL5279" s="309"/>
    </row>
    <row r="5280" spans="38:38">
      <c r="AL5280" s="309"/>
    </row>
    <row r="5281" spans="38:38">
      <c r="AL5281" s="309"/>
    </row>
    <row r="5282" spans="38:38">
      <c r="AL5282" s="309"/>
    </row>
    <row r="5283" spans="38:38">
      <c r="AL5283" s="309"/>
    </row>
    <row r="5284" spans="38:38">
      <c r="AL5284" s="309"/>
    </row>
    <row r="5285" spans="38:38">
      <c r="AL5285" s="309"/>
    </row>
    <row r="5286" spans="38:38">
      <c r="AL5286" s="309"/>
    </row>
    <row r="5287" spans="38:38">
      <c r="AL5287" s="309"/>
    </row>
    <row r="5288" spans="38:38">
      <c r="AL5288" s="309"/>
    </row>
    <row r="5289" spans="38:38">
      <c r="AL5289" s="309"/>
    </row>
    <row r="5290" spans="38:38">
      <c r="AL5290" s="309"/>
    </row>
    <row r="5291" spans="38:38">
      <c r="AL5291" s="309"/>
    </row>
    <row r="5292" spans="38:38">
      <c r="AL5292" s="309"/>
    </row>
    <row r="5293" spans="38:38">
      <c r="AL5293" s="309"/>
    </row>
    <row r="5294" spans="38:38">
      <c r="AL5294" s="309"/>
    </row>
    <row r="5295" spans="38:38">
      <c r="AL5295" s="309"/>
    </row>
    <row r="5296" spans="38:38">
      <c r="AL5296" s="309"/>
    </row>
    <row r="5297" spans="38:38">
      <c r="AL5297" s="309"/>
    </row>
    <row r="5298" spans="38:38">
      <c r="AL5298" s="309"/>
    </row>
    <row r="5299" spans="38:38">
      <c r="AL5299" s="309"/>
    </row>
    <row r="5300" spans="38:38">
      <c r="AL5300" s="309"/>
    </row>
    <row r="5301" spans="38:38">
      <c r="AL5301" s="309"/>
    </row>
    <row r="5302" spans="38:38">
      <c r="AL5302" s="309"/>
    </row>
    <row r="5303" spans="38:38">
      <c r="AL5303" s="309"/>
    </row>
    <row r="5304" spans="38:38">
      <c r="AL5304" s="309"/>
    </row>
    <row r="5305" spans="38:38">
      <c r="AL5305" s="309"/>
    </row>
    <row r="5306" spans="38:38">
      <c r="AL5306" s="309"/>
    </row>
    <row r="5307" spans="38:38">
      <c r="AL5307" s="309"/>
    </row>
    <row r="5308" spans="38:38">
      <c r="AL5308" s="309"/>
    </row>
    <row r="5309" spans="38:38">
      <c r="AL5309" s="309"/>
    </row>
    <row r="5310" spans="38:38">
      <c r="AL5310" s="309"/>
    </row>
    <row r="5311" spans="38:38">
      <c r="AL5311" s="309"/>
    </row>
    <row r="5312" spans="38:38">
      <c r="AL5312" s="309"/>
    </row>
    <row r="5313" spans="38:38">
      <c r="AL5313" s="309"/>
    </row>
    <row r="5314" spans="38:38">
      <c r="AL5314" s="309"/>
    </row>
    <row r="5315" spans="38:38">
      <c r="AL5315" s="309"/>
    </row>
    <row r="5316" spans="38:38">
      <c r="AL5316" s="309"/>
    </row>
    <row r="5317" spans="38:38">
      <c r="AL5317" s="309"/>
    </row>
    <row r="5318" spans="38:38">
      <c r="AL5318" s="309"/>
    </row>
    <row r="5319" spans="38:38">
      <c r="AL5319" s="309"/>
    </row>
    <row r="5320" spans="38:38">
      <c r="AL5320" s="309"/>
    </row>
    <row r="5321" spans="38:38">
      <c r="AL5321" s="309"/>
    </row>
    <row r="5322" spans="38:38">
      <c r="AL5322" s="309"/>
    </row>
    <row r="5323" spans="38:38">
      <c r="AL5323" s="309"/>
    </row>
    <row r="5324" spans="38:38">
      <c r="AL5324" s="309"/>
    </row>
    <row r="5325" spans="38:38">
      <c r="AL5325" s="309"/>
    </row>
    <row r="5326" spans="38:38">
      <c r="AL5326" s="309"/>
    </row>
    <row r="5327" spans="38:38">
      <c r="AL5327" s="309"/>
    </row>
    <row r="5328" spans="38:38">
      <c r="AL5328" s="309"/>
    </row>
    <row r="5329" spans="38:38">
      <c r="AL5329" s="309"/>
    </row>
    <row r="5330" spans="38:38">
      <c r="AL5330" s="309"/>
    </row>
    <row r="5331" spans="38:38">
      <c r="AL5331" s="309"/>
    </row>
    <row r="5332" spans="38:38">
      <c r="AL5332" s="309"/>
    </row>
    <row r="5333" spans="38:38">
      <c r="AL5333" s="309"/>
    </row>
    <row r="5334" spans="38:38">
      <c r="AL5334" s="309"/>
    </row>
    <row r="5335" spans="38:38">
      <c r="AL5335" s="309"/>
    </row>
    <row r="5336" spans="38:38">
      <c r="AL5336" s="309"/>
    </row>
    <row r="5337" spans="38:38">
      <c r="AL5337" s="309"/>
    </row>
    <row r="5338" spans="38:38">
      <c r="AL5338" s="309"/>
    </row>
    <row r="5339" spans="38:38">
      <c r="AL5339" s="309"/>
    </row>
    <row r="5340" spans="38:38">
      <c r="AL5340" s="309"/>
    </row>
    <row r="5341" spans="38:38">
      <c r="AL5341" s="309"/>
    </row>
    <row r="5342" spans="38:38">
      <c r="AL5342" s="309"/>
    </row>
    <row r="5343" spans="38:38">
      <c r="AL5343" s="309"/>
    </row>
    <row r="5344" spans="38:38">
      <c r="AL5344" s="309"/>
    </row>
    <row r="5345" spans="38:38">
      <c r="AL5345" s="309"/>
    </row>
    <row r="5346" spans="38:38">
      <c r="AL5346" s="309"/>
    </row>
    <row r="5347" spans="38:38">
      <c r="AL5347" s="309"/>
    </row>
    <row r="5348" spans="38:38">
      <c r="AL5348" s="309"/>
    </row>
    <row r="5349" spans="38:38">
      <c r="AL5349" s="309"/>
    </row>
    <row r="5350" spans="38:38">
      <c r="AL5350" s="309"/>
    </row>
    <row r="5351" spans="38:38">
      <c r="AL5351" s="309"/>
    </row>
    <row r="5352" spans="38:38">
      <c r="AL5352" s="309"/>
    </row>
    <row r="5353" spans="38:38">
      <c r="AL5353" s="309"/>
    </row>
    <row r="5354" spans="38:38">
      <c r="AL5354" s="309"/>
    </row>
    <row r="5355" spans="38:38">
      <c r="AL5355" s="309"/>
    </row>
    <row r="5356" spans="38:38">
      <c r="AL5356" s="309"/>
    </row>
    <row r="5357" spans="38:38">
      <c r="AL5357" s="309"/>
    </row>
    <row r="5358" spans="38:38">
      <c r="AL5358" s="309"/>
    </row>
    <row r="5359" spans="38:38">
      <c r="AL5359" s="309"/>
    </row>
    <row r="5360" spans="38:38">
      <c r="AL5360" s="309"/>
    </row>
    <row r="5361" spans="38:38">
      <c r="AL5361" s="309"/>
    </row>
    <row r="5362" spans="38:38">
      <c r="AL5362" s="309"/>
    </row>
    <row r="5363" spans="38:38">
      <c r="AL5363" s="309"/>
    </row>
    <row r="5364" spans="38:38">
      <c r="AL5364" s="309"/>
    </row>
    <row r="5365" spans="38:38">
      <c r="AL5365" s="309"/>
    </row>
    <row r="5366" spans="38:38">
      <c r="AL5366" s="309"/>
    </row>
    <row r="5367" spans="38:38">
      <c r="AL5367" s="309"/>
    </row>
    <row r="5368" spans="38:38">
      <c r="AL5368" s="309"/>
    </row>
    <row r="5369" spans="38:38">
      <c r="AL5369" s="309"/>
    </row>
    <row r="5370" spans="38:38">
      <c r="AL5370" s="309"/>
    </row>
    <row r="5371" spans="38:38">
      <c r="AL5371" s="309"/>
    </row>
    <row r="5372" spans="38:38">
      <c r="AL5372" s="309"/>
    </row>
    <row r="5373" spans="38:38">
      <c r="AL5373" s="309"/>
    </row>
    <row r="5374" spans="38:38">
      <c r="AL5374" s="309"/>
    </row>
    <row r="5375" spans="38:38">
      <c r="AL5375" s="309"/>
    </row>
    <row r="5376" spans="38:38">
      <c r="AL5376" s="309"/>
    </row>
    <row r="5377" spans="38:38">
      <c r="AL5377" s="309"/>
    </row>
    <row r="5378" spans="38:38">
      <c r="AL5378" s="309"/>
    </row>
    <row r="5379" spans="38:38">
      <c r="AL5379" s="309"/>
    </row>
    <row r="5380" spans="38:38">
      <c r="AL5380" s="309"/>
    </row>
    <row r="5381" spans="38:38">
      <c r="AL5381" s="309"/>
    </row>
    <row r="5382" spans="38:38">
      <c r="AL5382" s="309"/>
    </row>
    <row r="5383" spans="38:38">
      <c r="AL5383" s="309"/>
    </row>
    <row r="5384" spans="38:38">
      <c r="AL5384" s="309"/>
    </row>
    <row r="5385" spans="38:38">
      <c r="AL5385" s="309"/>
    </row>
    <row r="5386" spans="38:38">
      <c r="AL5386" s="309"/>
    </row>
    <row r="5387" spans="38:38">
      <c r="AL5387" s="309"/>
    </row>
    <row r="5388" spans="38:38">
      <c r="AL5388" s="309"/>
    </row>
    <row r="5389" spans="38:38">
      <c r="AL5389" s="309"/>
    </row>
    <row r="5390" spans="38:38">
      <c r="AL5390" s="309"/>
    </row>
    <row r="5391" spans="38:38">
      <c r="AL5391" s="309"/>
    </row>
    <row r="5392" spans="38:38">
      <c r="AL5392" s="309"/>
    </row>
    <row r="5393" spans="38:38">
      <c r="AL5393" s="309"/>
    </row>
    <row r="5394" spans="38:38">
      <c r="AL5394" s="309"/>
    </row>
    <row r="5395" spans="38:38">
      <c r="AL5395" s="309"/>
    </row>
    <row r="5396" spans="38:38">
      <c r="AL5396" s="309"/>
    </row>
    <row r="5397" spans="38:38">
      <c r="AL5397" s="309"/>
    </row>
    <row r="5398" spans="38:38">
      <c r="AL5398" s="309"/>
    </row>
    <row r="5399" spans="38:38">
      <c r="AL5399" s="309"/>
    </row>
    <row r="5400" spans="38:38">
      <c r="AL5400" s="309"/>
    </row>
    <row r="5401" spans="38:38">
      <c r="AL5401" s="309"/>
    </row>
    <row r="5402" spans="38:38">
      <c r="AL5402" s="309"/>
    </row>
    <row r="5403" spans="38:38">
      <c r="AL5403" s="309"/>
    </row>
    <row r="5404" spans="38:38">
      <c r="AL5404" s="309"/>
    </row>
    <row r="5405" spans="38:38">
      <c r="AL5405" s="309"/>
    </row>
    <row r="5406" spans="38:38">
      <c r="AL5406" s="309"/>
    </row>
    <row r="5407" spans="38:38">
      <c r="AL5407" s="309"/>
    </row>
    <row r="5408" spans="38:38">
      <c r="AL5408" s="309"/>
    </row>
    <row r="5409" spans="38:38">
      <c r="AL5409" s="309"/>
    </row>
    <row r="5410" spans="38:38">
      <c r="AL5410" s="309"/>
    </row>
    <row r="5411" spans="38:38">
      <c r="AL5411" s="309"/>
    </row>
    <row r="5412" spans="38:38">
      <c r="AL5412" s="309"/>
    </row>
    <row r="5413" spans="38:38">
      <c r="AL5413" s="309"/>
    </row>
    <row r="5414" spans="38:38">
      <c r="AL5414" s="309"/>
    </row>
    <row r="5415" spans="38:38">
      <c r="AL5415" s="309"/>
    </row>
    <row r="5416" spans="38:38">
      <c r="AL5416" s="309"/>
    </row>
    <row r="5417" spans="38:38">
      <c r="AL5417" s="309"/>
    </row>
    <row r="5418" spans="38:38">
      <c r="AL5418" s="309"/>
    </row>
    <row r="5419" spans="38:38">
      <c r="AL5419" s="309"/>
    </row>
    <row r="5420" spans="38:38">
      <c r="AL5420" s="309"/>
    </row>
    <row r="5421" spans="38:38">
      <c r="AL5421" s="309"/>
    </row>
    <row r="5422" spans="38:38">
      <c r="AL5422" s="309"/>
    </row>
    <row r="5423" spans="38:38">
      <c r="AL5423" s="309"/>
    </row>
    <row r="5424" spans="38:38">
      <c r="AL5424" s="309"/>
    </row>
    <row r="5425" spans="38:38">
      <c r="AL5425" s="309"/>
    </row>
    <row r="5426" spans="38:38">
      <c r="AL5426" s="309"/>
    </row>
    <row r="5427" spans="38:38">
      <c r="AL5427" s="309"/>
    </row>
    <row r="5428" spans="38:38">
      <c r="AL5428" s="309"/>
    </row>
    <row r="5429" spans="38:38">
      <c r="AL5429" s="309"/>
    </row>
    <row r="5430" spans="38:38">
      <c r="AL5430" s="309"/>
    </row>
    <row r="5431" spans="38:38">
      <c r="AL5431" s="309"/>
    </row>
    <row r="5432" spans="38:38">
      <c r="AL5432" s="309"/>
    </row>
    <row r="5433" spans="38:38">
      <c r="AL5433" s="309"/>
    </row>
    <row r="5434" spans="38:38">
      <c r="AL5434" s="309"/>
    </row>
    <row r="5435" spans="38:38">
      <c r="AL5435" s="309"/>
    </row>
    <row r="5436" spans="38:38">
      <c r="AL5436" s="309"/>
    </row>
    <row r="5437" spans="38:38">
      <c r="AL5437" s="309"/>
    </row>
    <row r="5438" spans="38:38">
      <c r="AL5438" s="309"/>
    </row>
    <row r="5439" spans="38:38">
      <c r="AL5439" s="309"/>
    </row>
    <row r="5440" spans="38:38">
      <c r="AL5440" s="309"/>
    </row>
    <row r="5441" spans="38:38">
      <c r="AL5441" s="309"/>
    </row>
    <row r="5442" spans="38:38">
      <c r="AL5442" s="309"/>
    </row>
    <row r="5443" spans="38:38">
      <c r="AL5443" s="309"/>
    </row>
    <row r="5444" spans="38:38">
      <c r="AL5444" s="309"/>
    </row>
    <row r="5445" spans="38:38">
      <c r="AL5445" s="309"/>
    </row>
    <row r="5446" spans="38:38">
      <c r="AL5446" s="309"/>
    </row>
    <row r="5447" spans="38:38">
      <c r="AL5447" s="309"/>
    </row>
    <row r="5448" spans="38:38">
      <c r="AL5448" s="309"/>
    </row>
    <row r="5449" spans="38:38">
      <c r="AL5449" s="309"/>
    </row>
    <row r="5450" spans="38:38">
      <c r="AL5450" s="309"/>
    </row>
    <row r="5451" spans="38:38">
      <c r="AL5451" s="309"/>
    </row>
    <row r="5452" spans="38:38">
      <c r="AL5452" s="309"/>
    </row>
    <row r="5453" spans="38:38">
      <c r="AL5453" s="309"/>
    </row>
    <row r="5454" spans="38:38">
      <c r="AL5454" s="309"/>
    </row>
    <row r="5455" spans="38:38">
      <c r="AL5455" s="309"/>
    </row>
    <row r="5456" spans="38:38">
      <c r="AL5456" s="309"/>
    </row>
    <row r="5457" spans="38:38">
      <c r="AL5457" s="309"/>
    </row>
    <row r="5458" spans="38:38">
      <c r="AL5458" s="309"/>
    </row>
    <row r="5459" spans="38:38">
      <c r="AL5459" s="309"/>
    </row>
    <row r="5460" spans="38:38">
      <c r="AL5460" s="309"/>
    </row>
    <row r="5461" spans="38:38">
      <c r="AL5461" s="309"/>
    </row>
    <row r="5462" spans="38:38">
      <c r="AL5462" s="309"/>
    </row>
    <row r="5463" spans="38:38">
      <c r="AL5463" s="309"/>
    </row>
    <row r="5464" spans="38:38">
      <c r="AL5464" s="309"/>
    </row>
    <row r="5465" spans="38:38">
      <c r="AL5465" s="309"/>
    </row>
    <row r="5466" spans="38:38">
      <c r="AL5466" s="309"/>
    </row>
    <row r="5467" spans="38:38">
      <c r="AL5467" s="309"/>
    </row>
    <row r="5468" spans="38:38">
      <c r="AL5468" s="309"/>
    </row>
    <row r="5469" spans="38:38">
      <c r="AL5469" s="309"/>
    </row>
    <row r="5470" spans="38:38">
      <c r="AL5470" s="309"/>
    </row>
    <row r="5471" spans="38:38">
      <c r="AL5471" s="309"/>
    </row>
    <row r="5472" spans="38:38">
      <c r="AL5472" s="309"/>
    </row>
    <row r="5473" spans="38:38">
      <c r="AL5473" s="309"/>
    </row>
    <row r="5474" spans="38:38">
      <c r="AL5474" s="309"/>
    </row>
    <row r="5475" spans="38:38">
      <c r="AL5475" s="309"/>
    </row>
    <row r="5476" spans="38:38">
      <c r="AL5476" s="309"/>
    </row>
    <row r="5477" spans="38:38">
      <c r="AL5477" s="309"/>
    </row>
    <row r="5478" spans="38:38">
      <c r="AL5478" s="309"/>
    </row>
    <row r="5479" spans="38:38">
      <c r="AL5479" s="309"/>
    </row>
    <row r="5480" spans="38:38">
      <c r="AL5480" s="309"/>
    </row>
    <row r="5481" spans="38:38">
      <c r="AL5481" s="309"/>
    </row>
    <row r="5482" spans="38:38">
      <c r="AL5482" s="309"/>
    </row>
    <row r="5483" spans="38:38">
      <c r="AL5483" s="309"/>
    </row>
    <row r="5484" spans="38:38">
      <c r="AL5484" s="309"/>
    </row>
    <row r="5485" spans="38:38">
      <c r="AL5485" s="309"/>
    </row>
    <row r="5486" spans="38:38">
      <c r="AL5486" s="309"/>
    </row>
    <row r="5487" spans="38:38">
      <c r="AL5487" s="309"/>
    </row>
    <row r="5488" spans="38:38">
      <c r="AL5488" s="309"/>
    </row>
    <row r="5489" spans="38:38">
      <c r="AL5489" s="309"/>
    </row>
    <row r="5490" spans="38:38">
      <c r="AL5490" s="309"/>
    </row>
    <row r="5491" spans="38:38">
      <c r="AL5491" s="309"/>
    </row>
    <row r="5492" spans="38:38">
      <c r="AL5492" s="309"/>
    </row>
    <row r="5493" spans="38:38">
      <c r="AL5493" s="309"/>
    </row>
    <row r="5494" spans="38:38">
      <c r="AL5494" s="309"/>
    </row>
    <row r="5495" spans="38:38">
      <c r="AL5495" s="309"/>
    </row>
    <row r="5496" spans="38:38">
      <c r="AL5496" s="309"/>
    </row>
    <row r="5497" spans="38:38">
      <c r="AL5497" s="309"/>
    </row>
    <row r="5498" spans="38:38">
      <c r="AL5498" s="309"/>
    </row>
    <row r="5499" spans="38:38">
      <c r="AL5499" s="309"/>
    </row>
    <row r="5500" spans="38:38">
      <c r="AL5500" s="309"/>
    </row>
    <row r="5501" spans="38:38">
      <c r="AL5501" s="309"/>
    </row>
    <row r="5502" spans="38:38">
      <c r="AL5502" s="309"/>
    </row>
    <row r="5503" spans="38:38">
      <c r="AL5503" s="309"/>
    </row>
    <row r="5504" spans="38:38">
      <c r="AL5504" s="309"/>
    </row>
    <row r="5505" spans="38:38">
      <c r="AL5505" s="309"/>
    </row>
    <row r="5506" spans="38:38">
      <c r="AL5506" s="309"/>
    </row>
    <row r="5507" spans="38:38">
      <c r="AL5507" s="309"/>
    </row>
    <row r="5508" spans="38:38">
      <c r="AL5508" s="309"/>
    </row>
    <row r="5509" spans="38:38">
      <c r="AL5509" s="309"/>
    </row>
    <row r="5510" spans="38:38">
      <c r="AL5510" s="309"/>
    </row>
    <row r="5511" spans="38:38">
      <c r="AL5511" s="309"/>
    </row>
    <row r="5512" spans="38:38">
      <c r="AL5512" s="309"/>
    </row>
    <row r="5513" spans="38:38">
      <c r="AL5513" s="309"/>
    </row>
    <row r="5514" spans="38:38">
      <c r="AL5514" s="309"/>
    </row>
    <row r="5515" spans="38:38">
      <c r="AL5515" s="309"/>
    </row>
    <row r="5516" spans="38:38">
      <c r="AL5516" s="309"/>
    </row>
    <row r="5517" spans="38:38">
      <c r="AL5517" s="309"/>
    </row>
    <row r="5518" spans="38:38">
      <c r="AL5518" s="309"/>
    </row>
    <row r="5519" spans="38:38">
      <c r="AL5519" s="309"/>
    </row>
    <row r="5520" spans="38:38">
      <c r="AL5520" s="309"/>
    </row>
    <row r="5521" spans="38:38">
      <c r="AL5521" s="309"/>
    </row>
    <row r="5522" spans="38:38">
      <c r="AL5522" s="309"/>
    </row>
    <row r="5523" spans="38:38">
      <c r="AL5523" s="309"/>
    </row>
    <row r="5524" spans="38:38">
      <c r="AL5524" s="309"/>
    </row>
    <row r="5525" spans="38:38">
      <c r="AL5525" s="309"/>
    </row>
    <row r="5526" spans="38:38">
      <c r="AL5526" s="309"/>
    </row>
    <row r="5527" spans="38:38">
      <c r="AL5527" s="309"/>
    </row>
    <row r="5528" spans="38:38">
      <c r="AL5528" s="309"/>
    </row>
    <row r="5529" spans="38:38">
      <c r="AL5529" s="309"/>
    </row>
    <row r="5530" spans="38:38">
      <c r="AL5530" s="309"/>
    </row>
    <row r="5531" spans="38:38">
      <c r="AL5531" s="309"/>
    </row>
    <row r="5532" spans="38:38">
      <c r="AL5532" s="309"/>
    </row>
    <row r="5533" spans="38:38">
      <c r="AL5533" s="309"/>
    </row>
    <row r="5534" spans="38:38">
      <c r="AL5534" s="309"/>
    </row>
    <row r="5535" spans="38:38">
      <c r="AL5535" s="309"/>
    </row>
    <row r="5536" spans="38:38">
      <c r="AL5536" s="309"/>
    </row>
    <row r="5537" spans="38:38">
      <c r="AL5537" s="309"/>
    </row>
    <row r="5538" spans="38:38">
      <c r="AL5538" s="309"/>
    </row>
    <row r="5539" spans="38:38">
      <c r="AL5539" s="309"/>
    </row>
    <row r="5540" spans="38:38">
      <c r="AL5540" s="309"/>
    </row>
    <row r="5541" spans="38:38">
      <c r="AL5541" s="309"/>
    </row>
    <row r="5542" spans="38:38">
      <c r="AL5542" s="309"/>
    </row>
    <row r="5543" spans="38:38">
      <c r="AL5543" s="309"/>
    </row>
    <row r="5544" spans="38:38">
      <c r="AL5544" s="309"/>
    </row>
    <row r="5545" spans="38:38">
      <c r="AL5545" s="309"/>
    </row>
    <row r="5546" spans="38:38">
      <c r="AL5546" s="309"/>
    </row>
    <row r="5547" spans="38:38">
      <c r="AL5547" s="309"/>
    </row>
    <row r="5548" spans="38:38">
      <c r="AL5548" s="309"/>
    </row>
    <row r="5549" spans="38:38">
      <c r="AL5549" s="309"/>
    </row>
    <row r="5550" spans="38:38">
      <c r="AL5550" s="309"/>
    </row>
    <row r="5551" spans="38:38">
      <c r="AL5551" s="309"/>
    </row>
    <row r="5552" spans="38:38">
      <c r="AL5552" s="309"/>
    </row>
    <row r="5553" spans="38:38">
      <c r="AL5553" s="309"/>
    </row>
    <row r="5554" spans="38:38">
      <c r="AL5554" s="309"/>
    </row>
    <row r="5555" spans="38:38">
      <c r="AL5555" s="309"/>
    </row>
    <row r="5556" spans="38:38">
      <c r="AL5556" s="309"/>
    </row>
    <row r="5557" spans="38:38">
      <c r="AL5557" s="309"/>
    </row>
    <row r="5558" spans="38:38">
      <c r="AL5558" s="309"/>
    </row>
    <row r="5559" spans="38:38">
      <c r="AL5559" s="309"/>
    </row>
    <row r="5560" spans="38:38">
      <c r="AL5560" s="309"/>
    </row>
    <row r="5561" spans="38:38">
      <c r="AL5561" s="309"/>
    </row>
    <row r="5562" spans="38:38">
      <c r="AL5562" s="309"/>
    </row>
    <row r="5563" spans="38:38">
      <c r="AL5563" s="309"/>
    </row>
    <row r="5564" spans="38:38">
      <c r="AL5564" s="309"/>
    </row>
    <row r="5565" spans="38:38">
      <c r="AL5565" s="309"/>
    </row>
    <row r="5566" spans="38:38">
      <c r="AL5566" s="309"/>
    </row>
    <row r="5567" spans="38:38">
      <c r="AL5567" s="309"/>
    </row>
    <row r="5568" spans="38:38">
      <c r="AL5568" s="309"/>
    </row>
    <row r="5569" spans="38:38">
      <c r="AL5569" s="309"/>
    </row>
    <row r="5570" spans="38:38">
      <c r="AL5570" s="309"/>
    </row>
    <row r="5571" spans="38:38">
      <c r="AL5571" s="309"/>
    </row>
    <row r="5572" spans="38:38">
      <c r="AL5572" s="309"/>
    </row>
    <row r="5573" spans="38:38">
      <c r="AL5573" s="309"/>
    </row>
    <row r="5574" spans="38:38">
      <c r="AL5574" s="309"/>
    </row>
    <row r="5575" spans="38:38">
      <c r="AL5575" s="309"/>
    </row>
    <row r="5576" spans="38:38">
      <c r="AL5576" s="309"/>
    </row>
    <row r="5577" spans="38:38">
      <c r="AL5577" s="309"/>
    </row>
    <row r="5578" spans="38:38">
      <c r="AL5578" s="309"/>
    </row>
    <row r="5579" spans="38:38">
      <c r="AL5579" s="309"/>
    </row>
    <row r="5580" spans="38:38">
      <c r="AL5580" s="309"/>
    </row>
    <row r="5581" spans="38:38">
      <c r="AL5581" s="309"/>
    </row>
    <row r="5582" spans="38:38">
      <c r="AL5582" s="309"/>
    </row>
    <row r="5583" spans="38:38">
      <c r="AL5583" s="309"/>
    </row>
    <row r="5584" spans="38:38">
      <c r="AL5584" s="309"/>
    </row>
    <row r="5585" spans="38:38">
      <c r="AL5585" s="309"/>
    </row>
    <row r="5586" spans="38:38">
      <c r="AL5586" s="309"/>
    </row>
    <row r="5587" spans="38:38">
      <c r="AL5587" s="309"/>
    </row>
    <row r="5588" spans="38:38">
      <c r="AL5588" s="309"/>
    </row>
    <row r="5589" spans="38:38">
      <c r="AL5589" s="309"/>
    </row>
    <row r="5590" spans="38:38">
      <c r="AL5590" s="309"/>
    </row>
    <row r="5591" spans="38:38">
      <c r="AL5591" s="309"/>
    </row>
    <row r="5592" spans="38:38">
      <c r="AL5592" s="309"/>
    </row>
    <row r="5593" spans="38:38">
      <c r="AL5593" s="309"/>
    </row>
    <row r="5594" spans="38:38">
      <c r="AL5594" s="309"/>
    </row>
    <row r="5595" spans="38:38">
      <c r="AL5595" s="309"/>
    </row>
    <row r="5596" spans="38:38">
      <c r="AL5596" s="309"/>
    </row>
    <row r="5597" spans="38:38">
      <c r="AL5597" s="309"/>
    </row>
    <row r="5598" spans="38:38">
      <c r="AL5598" s="309"/>
    </row>
    <row r="5599" spans="38:38">
      <c r="AL5599" s="309"/>
    </row>
    <row r="5600" spans="38:38">
      <c r="AL5600" s="309"/>
    </row>
    <row r="5601" spans="38:38">
      <c r="AL5601" s="309"/>
    </row>
    <row r="5602" spans="38:38">
      <c r="AL5602" s="309"/>
    </row>
    <row r="5603" spans="38:38">
      <c r="AL5603" s="309"/>
    </row>
    <row r="5604" spans="38:38">
      <c r="AL5604" s="309"/>
    </row>
    <row r="5605" spans="38:38">
      <c r="AL5605" s="309"/>
    </row>
    <row r="5606" spans="38:38">
      <c r="AL5606" s="309"/>
    </row>
    <row r="5607" spans="38:38">
      <c r="AL5607" s="309"/>
    </row>
    <row r="5608" spans="38:38">
      <c r="AL5608" s="309"/>
    </row>
    <row r="5609" spans="38:38">
      <c r="AL5609" s="309"/>
    </row>
    <row r="5610" spans="38:38">
      <c r="AL5610" s="309"/>
    </row>
    <row r="5611" spans="38:38">
      <c r="AL5611" s="309"/>
    </row>
    <row r="5612" spans="38:38">
      <c r="AL5612" s="309"/>
    </row>
    <row r="5613" spans="38:38">
      <c r="AL5613" s="309"/>
    </row>
    <row r="5614" spans="38:38">
      <c r="AL5614" s="309"/>
    </row>
    <row r="5615" spans="38:38">
      <c r="AL5615" s="309"/>
    </row>
    <row r="5616" spans="38:38">
      <c r="AL5616" s="309"/>
    </row>
    <row r="5617" spans="38:38">
      <c r="AL5617" s="309"/>
    </row>
    <row r="5618" spans="38:38">
      <c r="AL5618" s="309"/>
    </row>
    <row r="5619" spans="38:38">
      <c r="AL5619" s="309"/>
    </row>
    <row r="5620" spans="38:38">
      <c r="AL5620" s="309"/>
    </row>
    <row r="5621" spans="38:38">
      <c r="AL5621" s="309"/>
    </row>
    <row r="5622" spans="38:38">
      <c r="AL5622" s="309"/>
    </row>
    <row r="5623" spans="38:38">
      <c r="AL5623" s="309"/>
    </row>
    <row r="5624" spans="38:38">
      <c r="AL5624" s="309"/>
    </row>
    <row r="5625" spans="38:38">
      <c r="AL5625" s="309"/>
    </row>
    <row r="5626" spans="38:38">
      <c r="AL5626" s="309"/>
    </row>
    <row r="5627" spans="38:38">
      <c r="AL5627" s="309"/>
    </row>
    <row r="5628" spans="38:38">
      <c r="AL5628" s="309"/>
    </row>
    <row r="5629" spans="38:38">
      <c r="AL5629" s="309"/>
    </row>
    <row r="5630" spans="38:38">
      <c r="AL5630" s="309"/>
    </row>
    <row r="5631" spans="38:38">
      <c r="AL5631" s="309"/>
    </row>
    <row r="5632" spans="38:38">
      <c r="AL5632" s="309"/>
    </row>
    <row r="5633" spans="38:38">
      <c r="AL5633" s="309"/>
    </row>
    <row r="5634" spans="38:38">
      <c r="AL5634" s="309"/>
    </row>
    <row r="5635" spans="38:38">
      <c r="AL5635" s="309"/>
    </row>
    <row r="5636" spans="38:38">
      <c r="AL5636" s="309"/>
    </row>
    <row r="5637" spans="38:38">
      <c r="AL5637" s="309"/>
    </row>
    <row r="5638" spans="38:38">
      <c r="AL5638" s="309"/>
    </row>
    <row r="5639" spans="38:38">
      <c r="AL5639" s="309"/>
    </row>
    <row r="5640" spans="38:38">
      <c r="AL5640" s="309"/>
    </row>
    <row r="5641" spans="38:38">
      <c r="AL5641" s="309"/>
    </row>
    <row r="5642" spans="38:38">
      <c r="AL5642" s="309"/>
    </row>
    <row r="5643" spans="38:38">
      <c r="AL5643" s="309"/>
    </row>
    <row r="5644" spans="38:38">
      <c r="AL5644" s="309"/>
    </row>
    <row r="5645" spans="38:38">
      <c r="AL5645" s="309"/>
    </row>
    <row r="5646" spans="38:38">
      <c r="AL5646" s="309"/>
    </row>
    <row r="5647" spans="38:38">
      <c r="AL5647" s="309"/>
    </row>
    <row r="5648" spans="38:38">
      <c r="AL5648" s="309"/>
    </row>
    <row r="5649" spans="38:38">
      <c r="AL5649" s="309"/>
    </row>
    <row r="5650" spans="38:38">
      <c r="AL5650" s="309"/>
    </row>
    <row r="5651" spans="38:38">
      <c r="AL5651" s="309"/>
    </row>
    <row r="5652" spans="38:38">
      <c r="AL5652" s="309"/>
    </row>
    <row r="5653" spans="38:38">
      <c r="AL5653" s="309"/>
    </row>
    <row r="5654" spans="38:38">
      <c r="AL5654" s="309"/>
    </row>
    <row r="5655" spans="38:38">
      <c r="AL5655" s="309"/>
    </row>
    <row r="5656" spans="38:38">
      <c r="AL5656" s="309"/>
    </row>
    <row r="5657" spans="38:38">
      <c r="AL5657" s="309"/>
    </row>
    <row r="5658" spans="38:38">
      <c r="AL5658" s="309"/>
    </row>
    <row r="5659" spans="38:38">
      <c r="AL5659" s="309"/>
    </row>
    <row r="5660" spans="38:38">
      <c r="AL5660" s="309"/>
    </row>
    <row r="5661" spans="38:38">
      <c r="AL5661" s="309"/>
    </row>
    <row r="5662" spans="38:38">
      <c r="AL5662" s="309"/>
    </row>
    <row r="5663" spans="38:38">
      <c r="AL5663" s="309"/>
    </row>
    <row r="5664" spans="38:38">
      <c r="AL5664" s="309"/>
    </row>
    <row r="5665" spans="38:38">
      <c r="AL5665" s="309"/>
    </row>
    <row r="5666" spans="38:38">
      <c r="AL5666" s="309"/>
    </row>
    <row r="5667" spans="38:38">
      <c r="AL5667" s="309"/>
    </row>
    <row r="5668" spans="38:38">
      <c r="AL5668" s="309"/>
    </row>
    <row r="5669" spans="38:38">
      <c r="AL5669" s="309"/>
    </row>
    <row r="5670" spans="38:38">
      <c r="AL5670" s="309"/>
    </row>
    <row r="5671" spans="38:38">
      <c r="AL5671" s="309"/>
    </row>
    <row r="5672" spans="38:38">
      <c r="AL5672" s="309"/>
    </row>
    <row r="5673" spans="38:38">
      <c r="AL5673" s="309"/>
    </row>
    <row r="5674" spans="38:38">
      <c r="AL5674" s="309"/>
    </row>
    <row r="5675" spans="38:38">
      <c r="AL5675" s="309"/>
    </row>
    <row r="5676" spans="38:38">
      <c r="AL5676" s="309"/>
    </row>
    <row r="5677" spans="38:38">
      <c r="AL5677" s="309"/>
    </row>
    <row r="5678" spans="38:38">
      <c r="AL5678" s="309"/>
    </row>
    <row r="5679" spans="38:38">
      <c r="AL5679" s="309"/>
    </row>
    <row r="5680" spans="38:38">
      <c r="AL5680" s="309"/>
    </row>
    <row r="5681" spans="38:38">
      <c r="AL5681" s="309"/>
    </row>
    <row r="5682" spans="38:38">
      <c r="AL5682" s="309"/>
    </row>
    <row r="5683" spans="38:38">
      <c r="AL5683" s="309"/>
    </row>
    <row r="5684" spans="38:38">
      <c r="AL5684" s="309"/>
    </row>
    <row r="5685" spans="38:38">
      <c r="AL5685" s="309"/>
    </row>
    <row r="5686" spans="38:38">
      <c r="AL5686" s="309"/>
    </row>
    <row r="5687" spans="38:38">
      <c r="AL5687" s="309"/>
    </row>
    <row r="5688" spans="38:38">
      <c r="AL5688" s="309"/>
    </row>
    <row r="5689" spans="38:38">
      <c r="AL5689" s="309"/>
    </row>
    <row r="5690" spans="38:38">
      <c r="AL5690" s="309"/>
    </row>
    <row r="5691" spans="38:38">
      <c r="AL5691" s="309"/>
    </row>
    <row r="5692" spans="38:38">
      <c r="AL5692" s="309"/>
    </row>
    <row r="5693" spans="38:38">
      <c r="AL5693" s="309"/>
    </row>
    <row r="5694" spans="38:38">
      <c r="AL5694" s="309"/>
    </row>
    <row r="5695" spans="38:38">
      <c r="AL5695" s="309"/>
    </row>
    <row r="5696" spans="38:38">
      <c r="AL5696" s="309"/>
    </row>
    <row r="5697" spans="38:38">
      <c r="AL5697" s="309"/>
    </row>
    <row r="5698" spans="38:38">
      <c r="AL5698" s="309"/>
    </row>
    <row r="5699" spans="38:38">
      <c r="AL5699" s="309"/>
    </row>
    <row r="5700" spans="38:38">
      <c r="AL5700" s="309"/>
    </row>
    <row r="5701" spans="38:38">
      <c r="AL5701" s="309"/>
    </row>
    <row r="5702" spans="38:38">
      <c r="AL5702" s="309"/>
    </row>
    <row r="5703" spans="38:38">
      <c r="AL5703" s="309"/>
    </row>
    <row r="5704" spans="38:38">
      <c r="AL5704" s="309"/>
    </row>
    <row r="5705" spans="38:38">
      <c r="AL5705" s="309"/>
    </row>
    <row r="5706" spans="38:38">
      <c r="AL5706" s="309"/>
    </row>
    <row r="5707" spans="38:38">
      <c r="AL5707" s="309"/>
    </row>
    <row r="5708" spans="38:38">
      <c r="AL5708" s="309"/>
    </row>
    <row r="5709" spans="38:38">
      <c r="AL5709" s="309"/>
    </row>
    <row r="5710" spans="38:38">
      <c r="AL5710" s="309"/>
    </row>
    <row r="5711" spans="38:38">
      <c r="AL5711" s="309"/>
    </row>
    <row r="5712" spans="38:38">
      <c r="AL5712" s="309"/>
    </row>
    <row r="5713" spans="38:38">
      <c r="AL5713" s="309"/>
    </row>
    <row r="5714" spans="38:38">
      <c r="AL5714" s="309"/>
    </row>
    <row r="5715" spans="38:38">
      <c r="AL5715" s="309"/>
    </row>
    <row r="5716" spans="38:38">
      <c r="AL5716" s="309"/>
    </row>
    <row r="5717" spans="38:38">
      <c r="AL5717" s="309"/>
    </row>
    <row r="5718" spans="38:38">
      <c r="AL5718" s="309"/>
    </row>
    <row r="5719" spans="38:38">
      <c r="AL5719" s="309"/>
    </row>
    <row r="5720" spans="38:38">
      <c r="AL5720" s="309"/>
    </row>
    <row r="5721" spans="38:38">
      <c r="AL5721" s="309"/>
    </row>
    <row r="5722" spans="38:38">
      <c r="AL5722" s="309"/>
    </row>
    <row r="5723" spans="38:38">
      <c r="AL5723" s="309"/>
    </row>
    <row r="5724" spans="38:38">
      <c r="AL5724" s="309"/>
    </row>
    <row r="5725" spans="38:38">
      <c r="AL5725" s="309"/>
    </row>
    <row r="5726" spans="38:38">
      <c r="AL5726" s="309"/>
    </row>
    <row r="5727" spans="38:38">
      <c r="AL5727" s="309"/>
    </row>
    <row r="5728" spans="38:38">
      <c r="AL5728" s="309"/>
    </row>
    <row r="5729" spans="38:38">
      <c r="AL5729" s="309"/>
    </row>
    <row r="5730" spans="38:38">
      <c r="AL5730" s="309"/>
    </row>
    <row r="5731" spans="38:38">
      <c r="AL5731" s="309"/>
    </row>
    <row r="5732" spans="38:38">
      <c r="AL5732" s="309"/>
    </row>
    <row r="5733" spans="38:38">
      <c r="AL5733" s="309"/>
    </row>
    <row r="5734" spans="38:38">
      <c r="AL5734" s="309"/>
    </row>
    <row r="5735" spans="38:38">
      <c r="AL5735" s="309"/>
    </row>
    <row r="5736" spans="38:38">
      <c r="AL5736" s="309"/>
    </row>
    <row r="5737" spans="38:38">
      <c r="AL5737" s="309"/>
    </row>
    <row r="5738" spans="38:38">
      <c r="AL5738" s="309"/>
    </row>
    <row r="5739" spans="38:38">
      <c r="AL5739" s="309"/>
    </row>
    <row r="5740" spans="38:38">
      <c r="AL5740" s="309"/>
    </row>
    <row r="5741" spans="38:38">
      <c r="AL5741" s="309"/>
    </row>
    <row r="5742" spans="38:38">
      <c r="AL5742" s="309"/>
    </row>
    <row r="5743" spans="38:38">
      <c r="AL5743" s="309"/>
    </row>
    <row r="5744" spans="38:38">
      <c r="AL5744" s="309"/>
    </row>
    <row r="5745" spans="38:38">
      <c r="AL5745" s="309"/>
    </row>
    <row r="5746" spans="38:38">
      <c r="AL5746" s="309"/>
    </row>
    <row r="5747" spans="38:38">
      <c r="AL5747" s="309"/>
    </row>
    <row r="5748" spans="38:38">
      <c r="AL5748" s="309"/>
    </row>
    <row r="5749" spans="38:38">
      <c r="AL5749" s="309"/>
    </row>
    <row r="5750" spans="38:38">
      <c r="AL5750" s="309"/>
    </row>
    <row r="5751" spans="38:38">
      <c r="AL5751" s="309"/>
    </row>
    <row r="5752" spans="38:38">
      <c r="AL5752" s="309"/>
    </row>
    <row r="5753" spans="38:38">
      <c r="AL5753" s="309"/>
    </row>
    <row r="5754" spans="38:38">
      <c r="AL5754" s="309"/>
    </row>
    <row r="5755" spans="38:38">
      <c r="AL5755" s="309"/>
    </row>
    <row r="5756" spans="38:38">
      <c r="AL5756" s="309"/>
    </row>
    <row r="5757" spans="38:38">
      <c r="AL5757" s="309"/>
    </row>
    <row r="5758" spans="38:38">
      <c r="AL5758" s="309"/>
    </row>
    <row r="5759" spans="38:38">
      <c r="AL5759" s="309"/>
    </row>
    <row r="5760" spans="38:38">
      <c r="AL5760" s="309"/>
    </row>
    <row r="5761" spans="38:38">
      <c r="AL5761" s="309"/>
    </row>
    <row r="5762" spans="38:38">
      <c r="AL5762" s="309"/>
    </row>
    <row r="5763" spans="38:38">
      <c r="AL5763" s="309"/>
    </row>
    <row r="5764" spans="38:38">
      <c r="AL5764" s="309"/>
    </row>
    <row r="5765" spans="38:38">
      <c r="AL5765" s="309"/>
    </row>
    <row r="5766" spans="38:38">
      <c r="AL5766" s="309"/>
    </row>
    <row r="5767" spans="38:38">
      <c r="AL5767" s="309"/>
    </row>
    <row r="5768" spans="38:38">
      <c r="AL5768" s="309"/>
    </row>
    <row r="5769" spans="38:38">
      <c r="AL5769" s="309"/>
    </row>
    <row r="5770" spans="38:38">
      <c r="AL5770" s="309"/>
    </row>
    <row r="5771" spans="38:38">
      <c r="AL5771" s="309"/>
    </row>
    <row r="5772" spans="38:38">
      <c r="AL5772" s="309"/>
    </row>
    <row r="5773" spans="38:38">
      <c r="AL5773" s="309"/>
    </row>
    <row r="5774" spans="38:38">
      <c r="AL5774" s="309"/>
    </row>
    <row r="5775" spans="38:38">
      <c r="AL5775" s="309"/>
    </row>
    <row r="5776" spans="38:38">
      <c r="AL5776" s="309"/>
    </row>
    <row r="5777" spans="38:38">
      <c r="AL5777" s="309"/>
    </row>
    <row r="5778" spans="38:38">
      <c r="AL5778" s="309"/>
    </row>
    <row r="5779" spans="38:38">
      <c r="AL5779" s="309"/>
    </row>
    <row r="5780" spans="38:38">
      <c r="AL5780" s="309"/>
    </row>
    <row r="5781" spans="38:38">
      <c r="AL5781" s="309"/>
    </row>
    <row r="5782" spans="38:38">
      <c r="AL5782" s="309"/>
    </row>
    <row r="5783" spans="38:38">
      <c r="AL5783" s="309"/>
    </row>
    <row r="5784" spans="38:38">
      <c r="AL5784" s="309"/>
    </row>
    <row r="5785" spans="38:38">
      <c r="AL5785" s="309"/>
    </row>
    <row r="5786" spans="38:38">
      <c r="AL5786" s="309"/>
    </row>
    <row r="5787" spans="38:38">
      <c r="AL5787" s="309"/>
    </row>
    <row r="5788" spans="38:38">
      <c r="AL5788" s="309"/>
    </row>
    <row r="5789" spans="38:38">
      <c r="AL5789" s="309"/>
    </row>
    <row r="5790" spans="38:38">
      <c r="AL5790" s="309"/>
    </row>
    <row r="5791" spans="38:38">
      <c r="AL5791" s="309"/>
    </row>
    <row r="5792" spans="38:38">
      <c r="AL5792" s="309"/>
    </row>
    <row r="5793" spans="38:38">
      <c r="AL5793" s="309"/>
    </row>
    <row r="5794" spans="38:38">
      <c r="AL5794" s="309"/>
    </row>
    <row r="5795" spans="38:38">
      <c r="AL5795" s="309"/>
    </row>
    <row r="5796" spans="38:38">
      <c r="AL5796" s="309"/>
    </row>
    <row r="5797" spans="38:38">
      <c r="AL5797" s="309"/>
    </row>
    <row r="5798" spans="38:38">
      <c r="AL5798" s="309"/>
    </row>
    <row r="5799" spans="38:38">
      <c r="AL5799" s="309"/>
    </row>
    <row r="5800" spans="38:38">
      <c r="AL5800" s="309"/>
    </row>
    <row r="5801" spans="38:38">
      <c r="AL5801" s="309"/>
    </row>
    <row r="5802" spans="38:38">
      <c r="AL5802" s="309"/>
    </row>
    <row r="5803" spans="38:38">
      <c r="AL5803" s="309"/>
    </row>
    <row r="5804" spans="38:38">
      <c r="AL5804" s="309"/>
    </row>
    <row r="5805" spans="38:38">
      <c r="AL5805" s="309"/>
    </row>
    <row r="5806" spans="38:38">
      <c r="AL5806" s="309"/>
    </row>
    <row r="5807" spans="38:38">
      <c r="AL5807" s="309"/>
    </row>
    <row r="5808" spans="38:38">
      <c r="AL5808" s="309"/>
    </row>
    <row r="5809" spans="38:38">
      <c r="AL5809" s="309"/>
    </row>
    <row r="5810" spans="38:38">
      <c r="AL5810" s="309"/>
    </row>
    <row r="5811" spans="38:38">
      <c r="AL5811" s="309"/>
    </row>
    <row r="5812" spans="38:38">
      <c r="AL5812" s="309"/>
    </row>
    <row r="5813" spans="38:38">
      <c r="AL5813" s="309"/>
    </row>
    <row r="5814" spans="38:38">
      <c r="AL5814" s="309"/>
    </row>
    <row r="5815" spans="38:38">
      <c r="AL5815" s="309"/>
    </row>
    <row r="5816" spans="38:38">
      <c r="AL5816" s="309"/>
    </row>
    <row r="5817" spans="38:38">
      <c r="AL5817" s="309"/>
    </row>
    <row r="5818" spans="38:38">
      <c r="AL5818" s="309"/>
    </row>
    <row r="5819" spans="38:38">
      <c r="AL5819" s="309"/>
    </row>
    <row r="5820" spans="38:38">
      <c r="AL5820" s="309"/>
    </row>
    <row r="5821" spans="38:38">
      <c r="AL5821" s="309"/>
    </row>
    <row r="5822" spans="38:38">
      <c r="AL5822" s="309"/>
    </row>
    <row r="5823" spans="38:38">
      <c r="AL5823" s="309"/>
    </row>
    <row r="5824" spans="38:38">
      <c r="AL5824" s="309"/>
    </row>
    <row r="5825" spans="38:38">
      <c r="AL5825" s="309"/>
    </row>
    <row r="5826" spans="38:38">
      <c r="AL5826" s="309"/>
    </row>
    <row r="5827" spans="38:38">
      <c r="AL5827" s="309"/>
    </row>
    <row r="5828" spans="38:38">
      <c r="AL5828" s="309"/>
    </row>
    <row r="5829" spans="38:38">
      <c r="AL5829" s="309"/>
    </row>
    <row r="5830" spans="38:38">
      <c r="AL5830" s="309"/>
    </row>
    <row r="5831" spans="38:38">
      <c r="AL5831" s="309"/>
    </row>
    <row r="5832" spans="38:38">
      <c r="AL5832" s="309"/>
    </row>
    <row r="5833" spans="38:38">
      <c r="AL5833" s="309"/>
    </row>
    <row r="5834" spans="38:38">
      <c r="AL5834" s="309"/>
    </row>
    <row r="5835" spans="38:38">
      <c r="AL5835" s="309"/>
    </row>
    <row r="5836" spans="38:38">
      <c r="AL5836" s="309"/>
    </row>
    <row r="5837" spans="38:38">
      <c r="AL5837" s="309"/>
    </row>
    <row r="5838" spans="38:38">
      <c r="AL5838" s="309"/>
    </row>
    <row r="5839" spans="38:38">
      <c r="AL5839" s="309"/>
    </row>
    <row r="5840" spans="38:38">
      <c r="AL5840" s="309"/>
    </row>
    <row r="5841" spans="38:38">
      <c r="AL5841" s="309"/>
    </row>
    <row r="5842" spans="38:38">
      <c r="AL5842" s="309"/>
    </row>
    <row r="5843" spans="38:38">
      <c r="AL5843" s="309"/>
    </row>
    <row r="5844" spans="38:38">
      <c r="AL5844" s="309"/>
    </row>
    <row r="5845" spans="38:38">
      <c r="AL5845" s="309"/>
    </row>
    <row r="5846" spans="38:38">
      <c r="AL5846" s="309"/>
    </row>
    <row r="5847" spans="38:38">
      <c r="AL5847" s="309"/>
    </row>
    <row r="5848" spans="38:38">
      <c r="AL5848" s="309"/>
    </row>
    <row r="5849" spans="38:38">
      <c r="AL5849" s="309"/>
    </row>
    <row r="5850" spans="38:38">
      <c r="AL5850" s="309"/>
    </row>
    <row r="5851" spans="38:38">
      <c r="AL5851" s="309"/>
    </row>
    <row r="5852" spans="38:38">
      <c r="AL5852" s="309"/>
    </row>
    <row r="5853" spans="38:38">
      <c r="AL5853" s="309"/>
    </row>
    <row r="5854" spans="38:38">
      <c r="AL5854" s="309"/>
    </row>
    <row r="5855" spans="38:38">
      <c r="AL5855" s="309"/>
    </row>
    <row r="5856" spans="38:38">
      <c r="AL5856" s="309"/>
    </row>
    <row r="5857" spans="38:38">
      <c r="AL5857" s="309"/>
    </row>
    <row r="5858" spans="38:38">
      <c r="AL5858" s="309"/>
    </row>
    <row r="5859" spans="38:38">
      <c r="AL5859" s="309"/>
    </row>
    <row r="5860" spans="38:38">
      <c r="AL5860" s="309"/>
    </row>
    <row r="5861" spans="38:38">
      <c r="AL5861" s="309"/>
    </row>
    <row r="5862" spans="38:38">
      <c r="AL5862" s="309"/>
    </row>
    <row r="5863" spans="38:38">
      <c r="AL5863" s="309"/>
    </row>
    <row r="5864" spans="38:38">
      <c r="AL5864" s="309"/>
    </row>
    <row r="5865" spans="38:38">
      <c r="AL5865" s="309"/>
    </row>
    <row r="5866" spans="38:38">
      <c r="AL5866" s="309"/>
    </row>
    <row r="5867" spans="38:38">
      <c r="AL5867" s="309"/>
    </row>
    <row r="5868" spans="38:38">
      <c r="AL5868" s="309"/>
    </row>
    <row r="5869" spans="38:38">
      <c r="AL5869" s="309"/>
    </row>
    <row r="5870" spans="38:38">
      <c r="AL5870" s="309"/>
    </row>
    <row r="5871" spans="38:38">
      <c r="AL5871" s="309"/>
    </row>
    <row r="5872" spans="38:38">
      <c r="AL5872" s="309"/>
    </row>
    <row r="5873" spans="38:38">
      <c r="AL5873" s="309"/>
    </row>
    <row r="5874" spans="38:38">
      <c r="AL5874" s="309"/>
    </row>
    <row r="5875" spans="38:38">
      <c r="AL5875" s="309"/>
    </row>
    <row r="5876" spans="38:38">
      <c r="AL5876" s="309"/>
    </row>
    <row r="5877" spans="38:38">
      <c r="AL5877" s="309"/>
    </row>
    <row r="5878" spans="38:38">
      <c r="AL5878" s="309"/>
    </row>
    <row r="5879" spans="38:38">
      <c r="AL5879" s="309"/>
    </row>
    <row r="5880" spans="38:38">
      <c r="AL5880" s="309"/>
    </row>
    <row r="5881" spans="38:38">
      <c r="AL5881" s="309"/>
    </row>
    <row r="5882" spans="38:38">
      <c r="AL5882" s="309"/>
    </row>
    <row r="5883" spans="38:38">
      <c r="AL5883" s="309"/>
    </row>
    <row r="5884" spans="38:38">
      <c r="AL5884" s="309"/>
    </row>
    <row r="5885" spans="38:38">
      <c r="AL5885" s="309"/>
    </row>
    <row r="5886" spans="38:38">
      <c r="AL5886" s="309"/>
    </row>
    <row r="5887" spans="38:38">
      <c r="AL5887" s="309"/>
    </row>
    <row r="5888" spans="38:38">
      <c r="AL5888" s="309"/>
    </row>
    <row r="5889" spans="38:38">
      <c r="AL5889" s="309"/>
    </row>
    <row r="5890" spans="38:38">
      <c r="AL5890" s="309"/>
    </row>
    <row r="5891" spans="38:38">
      <c r="AL5891" s="309"/>
    </row>
    <row r="5892" spans="38:38">
      <c r="AL5892" s="309"/>
    </row>
    <row r="5893" spans="38:38">
      <c r="AL5893" s="309"/>
    </row>
    <row r="5894" spans="38:38">
      <c r="AL5894" s="309"/>
    </row>
    <row r="5895" spans="38:38">
      <c r="AL5895" s="309"/>
    </row>
    <row r="5896" spans="38:38">
      <c r="AL5896" s="309"/>
    </row>
    <row r="5897" spans="38:38">
      <c r="AL5897" s="309"/>
    </row>
    <row r="5898" spans="38:38">
      <c r="AL5898" s="309"/>
    </row>
    <row r="5899" spans="38:38">
      <c r="AL5899" s="309"/>
    </row>
    <row r="5900" spans="38:38">
      <c r="AL5900" s="309"/>
    </row>
    <row r="5901" spans="38:38">
      <c r="AL5901" s="309"/>
    </row>
    <row r="5902" spans="38:38">
      <c r="AL5902" s="309"/>
    </row>
    <row r="5903" spans="38:38">
      <c r="AL5903" s="309"/>
    </row>
    <row r="5904" spans="38:38">
      <c r="AL5904" s="309"/>
    </row>
    <row r="5905" spans="38:38">
      <c r="AL5905" s="309"/>
    </row>
    <row r="5906" spans="38:38">
      <c r="AL5906" s="309"/>
    </row>
    <row r="5907" spans="38:38">
      <c r="AL5907" s="309"/>
    </row>
    <row r="5908" spans="38:38">
      <c r="AL5908" s="309"/>
    </row>
    <row r="5909" spans="38:38">
      <c r="AL5909" s="309"/>
    </row>
    <row r="5910" spans="38:38">
      <c r="AL5910" s="309"/>
    </row>
    <row r="5911" spans="38:38">
      <c r="AL5911" s="309"/>
    </row>
    <row r="5912" spans="38:38">
      <c r="AL5912" s="309"/>
    </row>
    <row r="5913" spans="38:38">
      <c r="AL5913" s="309"/>
    </row>
    <row r="5914" spans="38:38">
      <c r="AL5914" s="309"/>
    </row>
    <row r="5915" spans="38:38">
      <c r="AL5915" s="309"/>
    </row>
    <row r="5916" spans="38:38">
      <c r="AL5916" s="309"/>
    </row>
    <row r="5917" spans="38:38">
      <c r="AL5917" s="309"/>
    </row>
    <row r="5918" spans="38:38">
      <c r="AL5918" s="309"/>
    </row>
    <row r="5919" spans="38:38">
      <c r="AL5919" s="309"/>
    </row>
    <row r="5920" spans="38:38">
      <c r="AL5920" s="309"/>
    </row>
    <row r="5921" spans="38:38">
      <c r="AL5921" s="309"/>
    </row>
    <row r="5922" spans="38:38">
      <c r="AL5922" s="309"/>
    </row>
    <row r="5923" spans="38:38">
      <c r="AL5923" s="309"/>
    </row>
    <row r="5924" spans="38:38">
      <c r="AL5924" s="309"/>
    </row>
    <row r="5925" spans="38:38">
      <c r="AL5925" s="309"/>
    </row>
    <row r="5926" spans="38:38">
      <c r="AL5926" s="309"/>
    </row>
    <row r="5927" spans="38:38">
      <c r="AL5927" s="309"/>
    </row>
    <row r="5928" spans="38:38">
      <c r="AL5928" s="309"/>
    </row>
    <row r="5929" spans="38:38">
      <c r="AL5929" s="309"/>
    </row>
    <row r="5930" spans="38:38">
      <c r="AL5930" s="309"/>
    </row>
    <row r="5931" spans="38:38">
      <c r="AL5931" s="309"/>
    </row>
    <row r="5932" spans="38:38">
      <c r="AL5932" s="309"/>
    </row>
    <row r="5933" spans="38:38">
      <c r="AL5933" s="309"/>
    </row>
    <row r="5934" spans="38:38">
      <c r="AL5934" s="309"/>
    </row>
    <row r="5935" spans="38:38">
      <c r="AL5935" s="309"/>
    </row>
    <row r="5936" spans="38:38">
      <c r="AL5936" s="309"/>
    </row>
    <row r="5937" spans="38:38">
      <c r="AL5937" s="309"/>
    </row>
    <row r="5938" spans="38:38">
      <c r="AL5938" s="309"/>
    </row>
    <row r="5939" spans="38:38">
      <c r="AL5939" s="309"/>
    </row>
    <row r="5940" spans="38:38">
      <c r="AL5940" s="309"/>
    </row>
    <row r="5941" spans="38:38">
      <c r="AL5941" s="309"/>
    </row>
    <row r="5942" spans="38:38">
      <c r="AL5942" s="309"/>
    </row>
    <row r="5943" spans="38:38">
      <c r="AL5943" s="309"/>
    </row>
    <row r="5944" spans="38:38">
      <c r="AL5944" s="309"/>
    </row>
    <row r="5945" spans="38:38">
      <c r="AL5945" s="309"/>
    </row>
    <row r="5946" spans="38:38">
      <c r="AL5946" s="309"/>
    </row>
    <row r="5947" spans="38:38">
      <c r="AL5947" s="309"/>
    </row>
    <row r="5948" spans="38:38">
      <c r="AL5948" s="309"/>
    </row>
    <row r="5949" spans="38:38">
      <c r="AL5949" s="309"/>
    </row>
    <row r="5950" spans="38:38">
      <c r="AL5950" s="309"/>
    </row>
    <row r="5951" spans="38:38">
      <c r="AL5951" s="309"/>
    </row>
    <row r="5952" spans="38:38">
      <c r="AL5952" s="309"/>
    </row>
    <row r="5953" spans="38:38">
      <c r="AL5953" s="309"/>
    </row>
    <row r="5954" spans="38:38">
      <c r="AL5954" s="309"/>
    </row>
    <row r="5955" spans="38:38">
      <c r="AL5955" s="309"/>
    </row>
    <row r="5956" spans="38:38">
      <c r="AL5956" s="309"/>
    </row>
    <row r="5957" spans="38:38">
      <c r="AL5957" s="309"/>
    </row>
    <row r="5958" spans="38:38">
      <c r="AL5958" s="309"/>
    </row>
    <row r="5959" spans="38:38">
      <c r="AL5959" s="309"/>
    </row>
    <row r="5960" spans="38:38">
      <c r="AL5960" s="309"/>
    </row>
    <row r="5961" spans="38:38">
      <c r="AL5961" s="309"/>
    </row>
    <row r="5962" spans="38:38">
      <c r="AL5962" s="309"/>
    </row>
    <row r="5963" spans="38:38">
      <c r="AL5963" s="309"/>
    </row>
    <row r="5964" spans="38:38">
      <c r="AL5964" s="309"/>
    </row>
    <row r="5965" spans="38:38">
      <c r="AL5965" s="309"/>
    </row>
    <row r="5966" spans="38:38">
      <c r="AL5966" s="309"/>
    </row>
    <row r="5967" spans="38:38">
      <c r="AL5967" s="309"/>
    </row>
    <row r="5968" spans="38:38">
      <c r="AL5968" s="309"/>
    </row>
    <row r="5969" spans="38:38">
      <c r="AL5969" s="309"/>
    </row>
    <row r="5970" spans="38:38">
      <c r="AL5970" s="309"/>
    </row>
    <row r="5971" spans="38:38">
      <c r="AL5971" s="309"/>
    </row>
    <row r="5972" spans="38:38">
      <c r="AL5972" s="309"/>
    </row>
    <row r="5973" spans="38:38">
      <c r="AL5973" s="309"/>
    </row>
    <row r="5974" spans="38:38">
      <c r="AL5974" s="309"/>
    </row>
    <row r="5975" spans="38:38">
      <c r="AL5975" s="309"/>
    </row>
    <row r="5976" spans="38:38">
      <c r="AL5976" s="309"/>
    </row>
    <row r="5977" spans="38:38">
      <c r="AL5977" s="309"/>
    </row>
    <row r="5978" spans="38:38">
      <c r="AL5978" s="309"/>
    </row>
    <row r="5979" spans="38:38">
      <c r="AL5979" s="309"/>
    </row>
    <row r="5980" spans="38:38">
      <c r="AL5980" s="309"/>
    </row>
    <row r="5981" spans="38:38">
      <c r="AL5981" s="309"/>
    </row>
    <row r="5982" spans="38:38">
      <c r="AL5982" s="309"/>
    </row>
    <row r="5983" spans="38:38">
      <c r="AL5983" s="309"/>
    </row>
    <row r="5984" spans="38:38">
      <c r="AL5984" s="309"/>
    </row>
    <row r="5985" spans="38:38">
      <c r="AL5985" s="309"/>
    </row>
    <row r="5986" spans="38:38">
      <c r="AL5986" s="309"/>
    </row>
    <row r="5987" spans="38:38">
      <c r="AL5987" s="309"/>
    </row>
    <row r="5988" spans="38:38">
      <c r="AL5988" s="309"/>
    </row>
    <row r="5989" spans="38:38">
      <c r="AL5989" s="309"/>
    </row>
    <row r="5990" spans="38:38">
      <c r="AL5990" s="309"/>
    </row>
    <row r="5991" spans="38:38">
      <c r="AL5991" s="309"/>
    </row>
    <row r="5992" spans="38:38">
      <c r="AL5992" s="309"/>
    </row>
    <row r="5993" spans="38:38">
      <c r="AL5993" s="309"/>
    </row>
    <row r="5994" spans="38:38">
      <c r="AL5994" s="309"/>
    </row>
    <row r="5995" spans="38:38">
      <c r="AL5995" s="309"/>
    </row>
    <row r="5996" spans="38:38">
      <c r="AL5996" s="309"/>
    </row>
    <row r="5997" spans="38:38">
      <c r="AL5997" s="309"/>
    </row>
    <row r="5998" spans="38:38">
      <c r="AL5998" s="309"/>
    </row>
    <row r="5999" spans="38:38">
      <c r="AL5999" s="309"/>
    </row>
    <row r="6000" spans="38:38">
      <c r="AL6000" s="309"/>
    </row>
    <row r="6001" spans="38:38">
      <c r="AL6001" s="309"/>
    </row>
    <row r="6002" spans="38:38">
      <c r="AL6002" s="309"/>
    </row>
    <row r="6003" spans="38:38">
      <c r="AL6003" s="309"/>
    </row>
    <row r="6004" spans="38:38">
      <c r="AL6004" s="309"/>
    </row>
    <row r="6005" spans="38:38">
      <c r="AL6005" s="309"/>
    </row>
    <row r="6006" spans="38:38">
      <c r="AL6006" s="309"/>
    </row>
    <row r="6007" spans="38:38">
      <c r="AL6007" s="309"/>
    </row>
    <row r="6008" spans="38:38">
      <c r="AL6008" s="309"/>
    </row>
    <row r="6009" spans="38:38">
      <c r="AL6009" s="309"/>
    </row>
    <row r="6010" spans="38:38">
      <c r="AL6010" s="309"/>
    </row>
    <row r="6011" spans="38:38">
      <c r="AL6011" s="309"/>
    </row>
    <row r="6012" spans="38:38">
      <c r="AL6012" s="309"/>
    </row>
    <row r="6013" spans="38:38">
      <c r="AL6013" s="309"/>
    </row>
    <row r="6014" spans="38:38">
      <c r="AL6014" s="309"/>
    </row>
    <row r="6015" spans="38:38">
      <c r="AL6015" s="309"/>
    </row>
    <row r="6016" spans="38:38">
      <c r="AL6016" s="309"/>
    </row>
    <row r="6017" spans="38:38">
      <c r="AL6017" s="309"/>
    </row>
    <row r="6018" spans="38:38">
      <c r="AL6018" s="309"/>
    </row>
    <row r="6019" spans="38:38">
      <c r="AL6019" s="309"/>
    </row>
    <row r="6020" spans="38:38">
      <c r="AL6020" s="309"/>
    </row>
    <row r="6021" spans="38:38">
      <c r="AL6021" s="309"/>
    </row>
    <row r="6022" spans="38:38">
      <c r="AL6022" s="309"/>
    </row>
    <row r="6023" spans="38:38">
      <c r="AL6023" s="309"/>
    </row>
    <row r="6024" spans="38:38">
      <c r="AL6024" s="309"/>
    </row>
    <row r="6025" spans="38:38">
      <c r="AL6025" s="309"/>
    </row>
    <row r="6026" spans="38:38">
      <c r="AL6026" s="309"/>
    </row>
    <row r="6027" spans="38:38">
      <c r="AL6027" s="309"/>
    </row>
    <row r="6028" spans="38:38">
      <c r="AL6028" s="309"/>
    </row>
    <row r="6029" spans="38:38">
      <c r="AL6029" s="309"/>
    </row>
    <row r="6030" spans="38:38">
      <c r="AL6030" s="309"/>
    </row>
    <row r="6031" spans="38:38">
      <c r="AL6031" s="309"/>
    </row>
    <row r="6032" spans="38:38">
      <c r="AL6032" s="309"/>
    </row>
    <row r="6033" spans="38:38">
      <c r="AL6033" s="309"/>
    </row>
    <row r="6034" spans="38:38">
      <c r="AL6034" s="309"/>
    </row>
    <row r="6035" spans="38:38">
      <c r="AL6035" s="309"/>
    </row>
    <row r="6036" spans="38:38">
      <c r="AL6036" s="309"/>
    </row>
    <row r="6037" spans="38:38">
      <c r="AL6037" s="309"/>
    </row>
    <row r="6038" spans="38:38">
      <c r="AL6038" s="309"/>
    </row>
    <row r="6039" spans="38:38">
      <c r="AL6039" s="309"/>
    </row>
    <row r="6040" spans="38:38">
      <c r="AL6040" s="309"/>
    </row>
    <row r="6041" spans="38:38">
      <c r="AL6041" s="309"/>
    </row>
    <row r="6042" spans="38:38">
      <c r="AL6042" s="309"/>
    </row>
    <row r="6043" spans="38:38">
      <c r="AL6043" s="309"/>
    </row>
    <row r="6044" spans="38:38">
      <c r="AL6044" s="309"/>
    </row>
    <row r="6045" spans="38:38">
      <c r="AL6045" s="309"/>
    </row>
    <row r="6046" spans="38:38">
      <c r="AL6046" s="309"/>
    </row>
    <row r="6047" spans="38:38">
      <c r="AL6047" s="309"/>
    </row>
    <row r="6048" spans="38:38">
      <c r="AL6048" s="309"/>
    </row>
    <row r="6049" spans="38:38">
      <c r="AL6049" s="309"/>
    </row>
    <row r="6050" spans="38:38">
      <c r="AL6050" s="309"/>
    </row>
    <row r="6051" spans="38:38">
      <c r="AL6051" s="309"/>
    </row>
    <row r="6052" spans="38:38">
      <c r="AL6052" s="309"/>
    </row>
    <row r="6053" spans="38:38">
      <c r="AL6053" s="309"/>
    </row>
    <row r="6054" spans="38:38">
      <c r="AL6054" s="309"/>
    </row>
    <row r="6055" spans="38:38">
      <c r="AL6055" s="309"/>
    </row>
    <row r="6056" spans="38:38">
      <c r="AL6056" s="309"/>
    </row>
    <row r="6057" spans="38:38">
      <c r="AL6057" s="309"/>
    </row>
    <row r="6058" spans="38:38">
      <c r="AL6058" s="309"/>
    </row>
    <row r="6059" spans="38:38">
      <c r="AL6059" s="309"/>
    </row>
    <row r="6060" spans="38:38">
      <c r="AL6060" s="309"/>
    </row>
    <row r="6061" spans="38:38">
      <c r="AL6061" s="309"/>
    </row>
    <row r="6062" spans="38:38">
      <c r="AL6062" s="309"/>
    </row>
    <row r="6063" spans="38:38">
      <c r="AL6063" s="309"/>
    </row>
    <row r="6064" spans="38:38">
      <c r="AL6064" s="309"/>
    </row>
    <row r="6065" spans="38:38">
      <c r="AL6065" s="309"/>
    </row>
    <row r="6066" spans="38:38">
      <c r="AL6066" s="309"/>
    </row>
    <row r="6067" spans="38:38">
      <c r="AL6067" s="309"/>
    </row>
    <row r="6068" spans="38:38">
      <c r="AL6068" s="309"/>
    </row>
    <row r="6069" spans="38:38">
      <c r="AL6069" s="309"/>
    </row>
    <row r="6070" spans="38:38">
      <c r="AL6070" s="309"/>
    </row>
    <row r="6071" spans="38:38">
      <c r="AL6071" s="309"/>
    </row>
    <row r="6072" spans="38:38">
      <c r="AL6072" s="309"/>
    </row>
    <row r="6073" spans="38:38">
      <c r="AL6073" s="309"/>
    </row>
    <row r="6074" spans="38:38">
      <c r="AL6074" s="309"/>
    </row>
    <row r="6075" spans="38:38">
      <c r="AL6075" s="309"/>
    </row>
    <row r="6076" spans="38:38">
      <c r="AL6076" s="309"/>
    </row>
    <row r="6077" spans="38:38">
      <c r="AL6077" s="309"/>
    </row>
    <row r="6078" spans="38:38">
      <c r="AL6078" s="309"/>
    </row>
    <row r="6079" spans="38:38">
      <c r="AL6079" s="309"/>
    </row>
    <row r="6080" spans="38:38">
      <c r="AL6080" s="309"/>
    </row>
    <row r="6081" spans="38:38">
      <c r="AL6081" s="309"/>
    </row>
    <row r="6082" spans="38:38">
      <c r="AL6082" s="309"/>
    </row>
    <row r="6083" spans="38:38">
      <c r="AL6083" s="309"/>
    </row>
    <row r="6084" spans="38:38">
      <c r="AL6084" s="309"/>
    </row>
    <row r="6085" spans="38:38">
      <c r="AL6085" s="309"/>
    </row>
    <row r="6086" spans="38:38">
      <c r="AL6086" s="309"/>
    </row>
    <row r="6087" spans="38:38">
      <c r="AL6087" s="309"/>
    </row>
    <row r="6088" spans="38:38">
      <c r="AL6088" s="309"/>
    </row>
    <row r="6089" spans="38:38">
      <c r="AL6089" s="309"/>
    </row>
    <row r="6090" spans="38:38">
      <c r="AL6090" s="309"/>
    </row>
    <row r="6091" spans="38:38">
      <c r="AL6091" s="309"/>
    </row>
    <row r="6092" spans="38:38">
      <c r="AL6092" s="309"/>
    </row>
    <row r="6093" spans="38:38">
      <c r="AL6093" s="309"/>
    </row>
    <row r="6094" spans="38:38">
      <c r="AL6094" s="309"/>
    </row>
    <row r="6095" spans="38:38">
      <c r="AL6095" s="309"/>
    </row>
    <row r="6096" spans="38:38">
      <c r="AL6096" s="309"/>
    </row>
    <row r="6097" spans="38:38">
      <c r="AL6097" s="309"/>
    </row>
    <row r="6098" spans="38:38">
      <c r="AL6098" s="309"/>
    </row>
    <row r="6099" spans="38:38">
      <c r="AL6099" s="309"/>
    </row>
    <row r="6100" spans="38:38">
      <c r="AL6100" s="309"/>
    </row>
    <row r="6101" spans="38:38">
      <c r="AL6101" s="309"/>
    </row>
    <row r="6102" spans="38:38">
      <c r="AL6102" s="309"/>
    </row>
    <row r="6103" spans="38:38">
      <c r="AL6103" s="309"/>
    </row>
    <row r="6104" spans="38:38">
      <c r="AL6104" s="309"/>
    </row>
    <row r="6105" spans="38:38">
      <c r="AL6105" s="309"/>
    </row>
    <row r="6106" spans="38:38">
      <c r="AL6106" s="309"/>
    </row>
    <row r="6107" spans="38:38">
      <c r="AL6107" s="309"/>
    </row>
    <row r="6108" spans="38:38">
      <c r="AL6108" s="309"/>
    </row>
    <row r="6109" spans="38:38">
      <c r="AL6109" s="309"/>
    </row>
    <row r="6110" spans="38:38">
      <c r="AL6110" s="309"/>
    </row>
    <row r="6111" spans="38:38">
      <c r="AL6111" s="309"/>
    </row>
    <row r="6112" spans="38:38">
      <c r="AL6112" s="309"/>
    </row>
    <row r="6113" spans="38:38">
      <c r="AL6113" s="309"/>
    </row>
    <row r="6114" spans="38:38">
      <c r="AL6114" s="309"/>
    </row>
    <row r="6115" spans="38:38">
      <c r="AL6115" s="309"/>
    </row>
    <row r="6116" spans="38:38">
      <c r="AL6116" s="309"/>
    </row>
    <row r="6117" spans="38:38">
      <c r="AL6117" s="309"/>
    </row>
    <row r="6118" spans="38:38">
      <c r="AL6118" s="309"/>
    </row>
    <row r="6119" spans="38:38">
      <c r="AL6119" s="309"/>
    </row>
    <row r="6120" spans="38:38">
      <c r="AL6120" s="309"/>
    </row>
    <row r="6121" spans="38:38">
      <c r="AL6121" s="309"/>
    </row>
    <row r="6122" spans="38:38">
      <c r="AL6122" s="309"/>
    </row>
    <row r="6123" spans="38:38">
      <c r="AL6123" s="309"/>
    </row>
    <row r="6124" spans="38:38">
      <c r="AL6124" s="309"/>
    </row>
    <row r="6125" spans="38:38">
      <c r="AL6125" s="309"/>
    </row>
    <row r="6126" spans="38:38">
      <c r="AL6126" s="309"/>
    </row>
    <row r="6127" spans="38:38">
      <c r="AL6127" s="309"/>
    </row>
    <row r="6128" spans="38:38">
      <c r="AL6128" s="309"/>
    </row>
    <row r="6129" spans="38:38">
      <c r="AL6129" s="309"/>
    </row>
    <row r="6130" spans="38:38">
      <c r="AL6130" s="309"/>
    </row>
    <row r="6131" spans="38:38">
      <c r="AL6131" s="309"/>
    </row>
    <row r="6132" spans="38:38">
      <c r="AL6132" s="309"/>
    </row>
    <row r="6133" spans="38:38">
      <c r="AL6133" s="309"/>
    </row>
    <row r="6134" spans="38:38">
      <c r="AL6134" s="309"/>
    </row>
    <row r="6135" spans="38:38">
      <c r="AL6135" s="309"/>
    </row>
    <row r="6136" spans="38:38">
      <c r="AL6136" s="309"/>
    </row>
    <row r="6137" spans="38:38">
      <c r="AL6137" s="309"/>
    </row>
    <row r="6138" spans="38:38">
      <c r="AL6138" s="309"/>
    </row>
    <row r="6139" spans="38:38">
      <c r="AL6139" s="309"/>
    </row>
    <row r="6140" spans="38:38">
      <c r="AL6140" s="309"/>
    </row>
    <row r="6141" spans="38:38">
      <c r="AL6141" s="309"/>
    </row>
    <row r="6142" spans="38:38">
      <c r="AL6142" s="309"/>
    </row>
    <row r="6143" spans="38:38">
      <c r="AL6143" s="309"/>
    </row>
    <row r="6144" spans="38:38">
      <c r="AL6144" s="309"/>
    </row>
    <row r="6145" spans="38:38">
      <c r="AL6145" s="309"/>
    </row>
    <row r="6146" spans="38:38">
      <c r="AL6146" s="309"/>
    </row>
    <row r="6147" spans="38:38">
      <c r="AL6147" s="309"/>
    </row>
    <row r="6148" spans="38:38">
      <c r="AL6148" s="309"/>
    </row>
    <row r="6149" spans="38:38">
      <c r="AL6149" s="309"/>
    </row>
    <row r="6150" spans="38:38">
      <c r="AL6150" s="309"/>
    </row>
    <row r="6151" spans="38:38">
      <c r="AL6151" s="309"/>
    </row>
    <row r="6152" spans="38:38">
      <c r="AL6152" s="309"/>
    </row>
    <row r="6153" spans="38:38">
      <c r="AL6153" s="309"/>
    </row>
    <row r="6154" spans="38:38">
      <c r="AL6154" s="309"/>
    </row>
    <row r="6155" spans="38:38">
      <c r="AL6155" s="309"/>
    </row>
    <row r="6156" spans="38:38">
      <c r="AL6156" s="309"/>
    </row>
    <row r="6157" spans="38:38">
      <c r="AL6157" s="309"/>
    </row>
    <row r="6158" spans="38:38">
      <c r="AL6158" s="309"/>
    </row>
    <row r="6159" spans="38:38">
      <c r="AL6159" s="309"/>
    </row>
    <row r="6160" spans="38:38">
      <c r="AL6160" s="309"/>
    </row>
    <row r="6161" spans="38:38">
      <c r="AL6161" s="309"/>
    </row>
    <row r="6162" spans="38:38">
      <c r="AL6162" s="309"/>
    </row>
    <row r="6163" spans="38:38">
      <c r="AL6163" s="309"/>
    </row>
    <row r="6164" spans="38:38">
      <c r="AL6164" s="309"/>
    </row>
    <row r="6165" spans="38:38">
      <c r="AL6165" s="309"/>
    </row>
    <row r="6166" spans="38:38">
      <c r="AL6166" s="309"/>
    </row>
    <row r="6167" spans="38:38">
      <c r="AL6167" s="309"/>
    </row>
    <row r="6168" spans="38:38">
      <c r="AL6168" s="309"/>
    </row>
    <row r="6169" spans="38:38">
      <c r="AL6169" s="309"/>
    </row>
    <row r="6170" spans="38:38">
      <c r="AL6170" s="309"/>
    </row>
    <row r="6171" spans="38:38">
      <c r="AL6171" s="309"/>
    </row>
    <row r="6172" spans="38:38">
      <c r="AL6172" s="309"/>
    </row>
    <row r="6173" spans="38:38">
      <c r="AL6173" s="309"/>
    </row>
    <row r="6174" spans="38:38">
      <c r="AL6174" s="309"/>
    </row>
    <row r="6175" spans="38:38">
      <c r="AL6175" s="309"/>
    </row>
    <row r="6176" spans="38:38">
      <c r="AL6176" s="309"/>
    </row>
    <row r="6177" spans="38:38">
      <c r="AL6177" s="309"/>
    </row>
    <row r="6178" spans="38:38">
      <c r="AL6178" s="309"/>
    </row>
    <row r="6179" spans="38:38">
      <c r="AL6179" s="309"/>
    </row>
    <row r="6180" spans="38:38">
      <c r="AL6180" s="309"/>
    </row>
    <row r="6181" spans="38:38">
      <c r="AL6181" s="309"/>
    </row>
    <row r="6182" spans="38:38">
      <c r="AL6182" s="309"/>
    </row>
    <row r="6183" spans="38:38">
      <c r="AL6183" s="309"/>
    </row>
    <row r="6184" spans="38:38">
      <c r="AL6184" s="309"/>
    </row>
    <row r="6185" spans="38:38">
      <c r="AL6185" s="309"/>
    </row>
    <row r="6186" spans="38:38">
      <c r="AL6186" s="309"/>
    </row>
    <row r="6187" spans="38:38">
      <c r="AL6187" s="309"/>
    </row>
    <row r="6188" spans="38:38">
      <c r="AL6188" s="309"/>
    </row>
    <row r="6189" spans="38:38">
      <c r="AL6189" s="309"/>
    </row>
    <row r="6190" spans="38:38">
      <c r="AL6190" s="309"/>
    </row>
    <row r="6191" spans="38:38">
      <c r="AL6191" s="309"/>
    </row>
    <row r="6192" spans="38:38">
      <c r="AL6192" s="309"/>
    </row>
    <row r="6193" spans="38:38">
      <c r="AL6193" s="309"/>
    </row>
    <row r="6194" spans="38:38">
      <c r="AL6194" s="309"/>
    </row>
    <row r="6195" spans="38:38">
      <c r="AL6195" s="309"/>
    </row>
    <row r="6196" spans="38:38">
      <c r="AL6196" s="309"/>
    </row>
    <row r="6197" spans="38:38">
      <c r="AL6197" s="309"/>
    </row>
    <row r="6198" spans="38:38">
      <c r="AL6198" s="309"/>
    </row>
    <row r="6199" spans="38:38">
      <c r="AL6199" s="309"/>
    </row>
    <row r="6200" spans="38:38">
      <c r="AL6200" s="309"/>
    </row>
    <row r="6201" spans="38:38">
      <c r="AL6201" s="309"/>
    </row>
    <row r="6202" spans="38:38">
      <c r="AL6202" s="309"/>
    </row>
    <row r="6203" spans="38:38">
      <c r="AL6203" s="309"/>
    </row>
    <row r="6204" spans="38:38">
      <c r="AL6204" s="309"/>
    </row>
    <row r="6205" spans="38:38">
      <c r="AL6205" s="309"/>
    </row>
    <row r="6206" spans="38:38">
      <c r="AL6206" s="309"/>
    </row>
    <row r="6207" spans="38:38">
      <c r="AL6207" s="309"/>
    </row>
    <row r="6208" spans="38:38">
      <c r="AL6208" s="309"/>
    </row>
    <row r="6209" spans="38:38">
      <c r="AL6209" s="309"/>
    </row>
    <row r="6210" spans="38:38">
      <c r="AL6210" s="309"/>
    </row>
    <row r="6211" spans="38:38">
      <c r="AL6211" s="309"/>
    </row>
    <row r="6212" spans="38:38">
      <c r="AL6212" s="309"/>
    </row>
    <row r="6213" spans="38:38">
      <c r="AL6213" s="309"/>
    </row>
    <row r="6214" spans="38:38">
      <c r="AL6214" s="309"/>
    </row>
    <row r="6215" spans="38:38">
      <c r="AL6215" s="309"/>
    </row>
    <row r="6216" spans="38:38">
      <c r="AL6216" s="309"/>
    </row>
    <row r="6217" spans="38:38">
      <c r="AL6217" s="309"/>
    </row>
    <row r="6218" spans="38:38">
      <c r="AL6218" s="309"/>
    </row>
    <row r="6219" spans="38:38">
      <c r="AL6219" s="309"/>
    </row>
    <row r="6220" spans="38:38">
      <c r="AL6220" s="309"/>
    </row>
    <row r="6221" spans="38:38">
      <c r="AL6221" s="309"/>
    </row>
    <row r="6222" spans="38:38">
      <c r="AL6222" s="309"/>
    </row>
    <row r="6223" spans="38:38">
      <c r="AL6223" s="309"/>
    </row>
    <row r="6224" spans="38:38">
      <c r="AL6224" s="309"/>
    </row>
    <row r="6225" spans="38:38">
      <c r="AL6225" s="309"/>
    </row>
    <row r="6226" spans="38:38">
      <c r="AL6226" s="309"/>
    </row>
    <row r="6227" spans="38:38">
      <c r="AL6227" s="309"/>
    </row>
    <row r="6228" spans="38:38">
      <c r="AL6228" s="309"/>
    </row>
    <row r="6229" spans="38:38">
      <c r="AL6229" s="309"/>
    </row>
    <row r="6230" spans="38:38">
      <c r="AL6230" s="309"/>
    </row>
    <row r="6231" spans="38:38">
      <c r="AL6231" s="309"/>
    </row>
    <row r="6232" spans="38:38">
      <c r="AL6232" s="309"/>
    </row>
    <row r="6233" spans="38:38">
      <c r="AL6233" s="309"/>
    </row>
    <row r="6234" spans="38:38">
      <c r="AL6234" s="309"/>
    </row>
    <row r="6235" spans="38:38">
      <c r="AL6235" s="309"/>
    </row>
    <row r="6236" spans="38:38">
      <c r="AL6236" s="309"/>
    </row>
    <row r="6237" spans="38:38">
      <c r="AL6237" s="309"/>
    </row>
    <row r="6238" spans="38:38">
      <c r="AL6238" s="309"/>
    </row>
    <row r="6239" spans="38:38">
      <c r="AL6239" s="309"/>
    </row>
    <row r="6240" spans="38:38">
      <c r="AL6240" s="309"/>
    </row>
    <row r="6241" spans="38:38">
      <c r="AL6241" s="309"/>
    </row>
    <row r="6242" spans="38:38">
      <c r="AL6242" s="309"/>
    </row>
    <row r="6243" spans="38:38">
      <c r="AL6243" s="309"/>
    </row>
    <row r="6244" spans="38:38">
      <c r="AL6244" s="309"/>
    </row>
    <row r="6245" spans="38:38">
      <c r="AL6245" s="309"/>
    </row>
    <row r="6246" spans="38:38">
      <c r="AL6246" s="309"/>
    </row>
    <row r="6247" spans="38:38">
      <c r="AL6247" s="309"/>
    </row>
    <row r="6248" spans="38:38">
      <c r="AL6248" s="309"/>
    </row>
    <row r="6249" spans="38:38">
      <c r="AL6249" s="309"/>
    </row>
    <row r="6250" spans="38:38">
      <c r="AL6250" s="309"/>
    </row>
    <row r="6251" spans="38:38">
      <c r="AL6251" s="309"/>
    </row>
    <row r="6252" spans="38:38">
      <c r="AL6252" s="309"/>
    </row>
    <row r="6253" spans="38:38">
      <c r="AL6253" s="309"/>
    </row>
    <row r="6254" spans="38:38">
      <c r="AL6254" s="309"/>
    </row>
    <row r="6255" spans="38:38">
      <c r="AL6255" s="309"/>
    </row>
    <row r="6256" spans="38:38">
      <c r="AL6256" s="309"/>
    </row>
    <row r="6257" spans="38:38">
      <c r="AL6257" s="309"/>
    </row>
    <row r="6258" spans="38:38">
      <c r="AL6258" s="309"/>
    </row>
    <row r="6259" spans="38:38">
      <c r="AL6259" s="309"/>
    </row>
    <row r="6260" spans="38:38">
      <c r="AL6260" s="309"/>
    </row>
    <row r="6261" spans="38:38">
      <c r="AL6261" s="309"/>
    </row>
    <row r="6262" spans="38:38">
      <c r="AL6262" s="309"/>
    </row>
    <row r="6263" spans="38:38">
      <c r="AL6263" s="309"/>
    </row>
    <row r="6264" spans="38:38">
      <c r="AL6264" s="309"/>
    </row>
    <row r="6265" spans="38:38">
      <c r="AL6265" s="309"/>
    </row>
    <row r="6266" spans="38:38">
      <c r="AL6266" s="309"/>
    </row>
    <row r="6267" spans="38:38">
      <c r="AL6267" s="309"/>
    </row>
    <row r="6268" spans="38:38">
      <c r="AL6268" s="309"/>
    </row>
    <row r="6269" spans="38:38">
      <c r="AL6269" s="309"/>
    </row>
    <row r="6270" spans="38:38">
      <c r="AL6270" s="309"/>
    </row>
    <row r="6271" spans="38:38">
      <c r="AL6271" s="309"/>
    </row>
    <row r="6272" spans="38:38">
      <c r="AL6272" s="309"/>
    </row>
    <row r="6273" spans="38:38">
      <c r="AL6273" s="309"/>
    </row>
    <row r="6274" spans="38:38">
      <c r="AL6274" s="309"/>
    </row>
    <row r="6275" spans="38:38">
      <c r="AL6275" s="309"/>
    </row>
    <row r="6276" spans="38:38">
      <c r="AL6276" s="309"/>
    </row>
    <row r="6277" spans="38:38">
      <c r="AL6277" s="309"/>
    </row>
    <row r="6278" spans="38:38">
      <c r="AL6278" s="309"/>
    </row>
    <row r="6279" spans="38:38">
      <c r="AL6279" s="309"/>
    </row>
    <row r="6280" spans="38:38">
      <c r="AL6280" s="309"/>
    </row>
    <row r="6281" spans="38:38">
      <c r="AL6281" s="309"/>
    </row>
    <row r="6282" spans="38:38">
      <c r="AL6282" s="309"/>
    </row>
    <row r="6283" spans="38:38">
      <c r="AL6283" s="309"/>
    </row>
    <row r="6284" spans="38:38">
      <c r="AL6284" s="309"/>
    </row>
    <row r="6285" spans="38:38">
      <c r="AL6285" s="309"/>
    </row>
    <row r="6286" spans="38:38">
      <c r="AL6286" s="309"/>
    </row>
    <row r="6287" spans="38:38">
      <c r="AL6287" s="309"/>
    </row>
    <row r="6288" spans="38:38">
      <c r="AL6288" s="309"/>
    </row>
    <row r="6289" spans="38:38">
      <c r="AL6289" s="309"/>
    </row>
    <row r="6290" spans="38:38">
      <c r="AL6290" s="309"/>
    </row>
    <row r="6291" spans="38:38">
      <c r="AL6291" s="309"/>
    </row>
    <row r="6292" spans="38:38">
      <c r="AL6292" s="309"/>
    </row>
    <row r="6293" spans="38:38">
      <c r="AL6293" s="309"/>
    </row>
    <row r="6294" spans="38:38">
      <c r="AL6294" s="309"/>
    </row>
    <row r="6295" spans="38:38">
      <c r="AL6295" s="309"/>
    </row>
    <row r="6296" spans="38:38">
      <c r="AL6296" s="309"/>
    </row>
    <row r="6297" spans="38:38">
      <c r="AL6297" s="309"/>
    </row>
    <row r="6298" spans="38:38">
      <c r="AL6298" s="309"/>
    </row>
    <row r="6299" spans="38:38">
      <c r="AL6299" s="309"/>
    </row>
    <row r="6300" spans="38:38">
      <c r="AL6300" s="309"/>
    </row>
    <row r="6301" spans="38:38">
      <c r="AL6301" s="309"/>
    </row>
    <row r="6302" spans="38:38">
      <c r="AL6302" s="309"/>
    </row>
    <row r="6303" spans="38:38">
      <c r="AL6303" s="309"/>
    </row>
    <row r="6304" spans="38:38">
      <c r="AL6304" s="309"/>
    </row>
    <row r="6305" spans="38:38">
      <c r="AL6305" s="309"/>
    </row>
    <row r="6306" spans="38:38">
      <c r="AL6306" s="309"/>
    </row>
    <row r="6307" spans="38:38">
      <c r="AL6307" s="309"/>
    </row>
    <row r="6308" spans="38:38">
      <c r="AL6308" s="309"/>
    </row>
    <row r="6309" spans="38:38">
      <c r="AL6309" s="309"/>
    </row>
    <row r="6310" spans="38:38">
      <c r="AL6310" s="309"/>
    </row>
    <row r="6311" spans="38:38">
      <c r="AL6311" s="309"/>
    </row>
    <row r="6312" spans="38:38">
      <c r="AL6312" s="309"/>
    </row>
    <row r="6313" spans="38:38">
      <c r="AL6313" s="309"/>
    </row>
    <row r="6314" spans="38:38">
      <c r="AL6314" s="309"/>
    </row>
    <row r="6315" spans="38:38">
      <c r="AL6315" s="309"/>
    </row>
    <row r="6316" spans="38:38">
      <c r="AL6316" s="309"/>
    </row>
    <row r="6317" spans="38:38">
      <c r="AL6317" s="309"/>
    </row>
    <row r="6318" spans="38:38">
      <c r="AL6318" s="309"/>
    </row>
    <row r="6319" spans="38:38">
      <c r="AL6319" s="309"/>
    </row>
    <row r="6320" spans="38:38">
      <c r="AL6320" s="309"/>
    </row>
    <row r="6321" spans="38:38">
      <c r="AL6321" s="309"/>
    </row>
    <row r="6322" spans="38:38">
      <c r="AL6322" s="309"/>
    </row>
    <row r="6323" spans="38:38">
      <c r="AL6323" s="309"/>
    </row>
    <row r="6324" spans="38:38">
      <c r="AL6324" s="309"/>
    </row>
    <row r="6325" spans="38:38">
      <c r="AL6325" s="309"/>
    </row>
    <row r="6326" spans="38:38">
      <c r="AL6326" s="309"/>
    </row>
    <row r="6327" spans="38:38">
      <c r="AL6327" s="309"/>
    </row>
    <row r="6328" spans="38:38">
      <c r="AL6328" s="309"/>
    </row>
    <row r="6329" spans="38:38">
      <c r="AL6329" s="309"/>
    </row>
    <row r="6330" spans="38:38">
      <c r="AL6330" s="309"/>
    </row>
    <row r="6331" spans="38:38">
      <c r="AL6331" s="309"/>
    </row>
    <row r="6332" spans="38:38">
      <c r="AL6332" s="309"/>
    </row>
    <row r="6333" spans="38:38">
      <c r="AL6333" s="309"/>
    </row>
    <row r="6334" spans="38:38">
      <c r="AL6334" s="309"/>
    </row>
    <row r="6335" spans="38:38">
      <c r="AL6335" s="309"/>
    </row>
    <row r="6336" spans="38:38">
      <c r="AL6336" s="309"/>
    </row>
    <row r="6337" spans="38:38">
      <c r="AL6337" s="309"/>
    </row>
    <row r="6338" spans="38:38">
      <c r="AL6338" s="309"/>
    </row>
    <row r="6339" spans="38:38">
      <c r="AL6339" s="309"/>
    </row>
    <row r="6340" spans="38:38">
      <c r="AL6340" s="309"/>
    </row>
    <row r="6341" spans="38:38">
      <c r="AL6341" s="309"/>
    </row>
    <row r="6342" spans="38:38">
      <c r="AL6342" s="309"/>
    </row>
    <row r="6343" spans="38:38">
      <c r="AL6343" s="309"/>
    </row>
    <row r="6344" spans="38:38">
      <c r="AL6344" s="309"/>
    </row>
    <row r="6345" spans="38:38">
      <c r="AL6345" s="309"/>
    </row>
    <row r="6346" spans="38:38">
      <c r="AL6346" s="309"/>
    </row>
    <row r="6347" spans="38:38">
      <c r="AL6347" s="309"/>
    </row>
    <row r="6348" spans="38:38">
      <c r="AL6348" s="309"/>
    </row>
    <row r="6349" spans="38:38">
      <c r="AL6349" s="309"/>
    </row>
    <row r="6350" spans="38:38">
      <c r="AL6350" s="309"/>
    </row>
    <row r="6351" spans="38:38">
      <c r="AL6351" s="309"/>
    </row>
    <row r="6352" spans="38:38">
      <c r="AL6352" s="309"/>
    </row>
    <row r="6353" spans="38:38">
      <c r="AL6353" s="309"/>
    </row>
    <row r="6354" spans="38:38">
      <c r="AL6354" s="309"/>
    </row>
    <row r="6355" spans="38:38">
      <c r="AL6355" s="309"/>
    </row>
    <row r="6356" spans="38:38">
      <c r="AL6356" s="309"/>
    </row>
    <row r="6357" spans="38:38">
      <c r="AL6357" s="309"/>
    </row>
    <row r="6358" spans="38:38">
      <c r="AL6358" s="309"/>
    </row>
    <row r="6359" spans="38:38">
      <c r="AL6359" s="309"/>
    </row>
    <row r="6360" spans="38:38">
      <c r="AL6360" s="309"/>
    </row>
    <row r="6361" spans="38:38">
      <c r="AL6361" s="309"/>
    </row>
    <row r="6362" spans="38:38">
      <c r="AL6362" s="309"/>
    </row>
    <row r="6363" spans="38:38">
      <c r="AL6363" s="309"/>
    </row>
    <row r="6364" spans="38:38">
      <c r="AL6364" s="309"/>
    </row>
    <row r="6365" spans="38:38">
      <c r="AL6365" s="309"/>
    </row>
    <row r="6366" spans="38:38">
      <c r="AL6366" s="309"/>
    </row>
    <row r="6367" spans="38:38">
      <c r="AL6367" s="309"/>
    </row>
    <row r="6368" spans="38:38">
      <c r="AL6368" s="309"/>
    </row>
    <row r="6369" spans="38:38">
      <c r="AL6369" s="309"/>
    </row>
    <row r="6370" spans="38:38">
      <c r="AL6370" s="309"/>
    </row>
    <row r="6371" spans="38:38">
      <c r="AL6371" s="309"/>
    </row>
    <row r="6372" spans="38:38">
      <c r="AL6372" s="309"/>
    </row>
    <row r="6373" spans="38:38">
      <c r="AL6373" s="309"/>
    </row>
    <row r="6374" spans="38:38">
      <c r="AL6374" s="309"/>
    </row>
    <row r="6375" spans="38:38">
      <c r="AL6375" s="309"/>
    </row>
    <row r="6376" spans="38:38">
      <c r="AL6376" s="309"/>
    </row>
    <row r="6377" spans="38:38">
      <c r="AL6377" s="309"/>
    </row>
    <row r="6378" spans="38:38">
      <c r="AL6378" s="309"/>
    </row>
    <row r="6379" spans="38:38">
      <c r="AL6379" s="309"/>
    </row>
    <row r="6380" spans="38:38">
      <c r="AL6380" s="309"/>
    </row>
    <row r="6381" spans="38:38">
      <c r="AL6381" s="309"/>
    </row>
    <row r="6382" spans="38:38">
      <c r="AL6382" s="309"/>
    </row>
    <row r="6383" spans="38:38">
      <c r="AL6383" s="309"/>
    </row>
    <row r="6384" spans="38:38">
      <c r="AL6384" s="309"/>
    </row>
    <row r="6385" spans="38:38">
      <c r="AL6385" s="309"/>
    </row>
    <row r="6386" spans="38:38">
      <c r="AL6386" s="309"/>
    </row>
    <row r="6387" spans="38:38">
      <c r="AL6387" s="309"/>
    </row>
    <row r="6388" spans="38:38">
      <c r="AL6388" s="309"/>
    </row>
    <row r="6389" spans="38:38">
      <c r="AL6389" s="309"/>
    </row>
    <row r="6390" spans="38:38">
      <c r="AL6390" s="309"/>
    </row>
    <row r="6391" spans="38:38">
      <c r="AL6391" s="309"/>
    </row>
    <row r="6392" spans="38:38">
      <c r="AL6392" s="309"/>
    </row>
    <row r="6393" spans="38:38">
      <c r="AL6393" s="309"/>
    </row>
    <row r="6394" spans="38:38">
      <c r="AL6394" s="309"/>
    </row>
    <row r="6395" spans="38:38">
      <c r="AL6395" s="309"/>
    </row>
    <row r="6396" spans="38:38">
      <c r="AL6396" s="309"/>
    </row>
    <row r="6397" spans="38:38">
      <c r="AL6397" s="309"/>
    </row>
    <row r="6398" spans="38:38">
      <c r="AL6398" s="309"/>
    </row>
    <row r="6399" spans="38:38">
      <c r="AL6399" s="309"/>
    </row>
    <row r="6400" spans="38:38">
      <c r="AL6400" s="309"/>
    </row>
    <row r="6401" spans="38:38">
      <c r="AL6401" s="309"/>
    </row>
    <row r="6402" spans="38:38">
      <c r="AL6402" s="309"/>
    </row>
    <row r="6403" spans="38:38">
      <c r="AL6403" s="309"/>
    </row>
    <row r="6404" spans="38:38">
      <c r="AL6404" s="309"/>
    </row>
    <row r="6405" spans="38:38">
      <c r="AL6405" s="309"/>
    </row>
    <row r="6406" spans="38:38">
      <c r="AL6406" s="309"/>
    </row>
    <row r="6407" spans="38:38">
      <c r="AL6407" s="309"/>
    </row>
    <row r="6408" spans="38:38">
      <c r="AL6408" s="309"/>
    </row>
    <row r="6409" spans="38:38">
      <c r="AL6409" s="309"/>
    </row>
    <row r="6410" spans="38:38">
      <c r="AL6410" s="309"/>
    </row>
    <row r="6411" spans="38:38">
      <c r="AL6411" s="309"/>
    </row>
    <row r="6412" spans="38:38">
      <c r="AL6412" s="309"/>
    </row>
    <row r="6413" spans="38:38">
      <c r="AL6413" s="309"/>
    </row>
    <row r="6414" spans="38:38">
      <c r="AL6414" s="309"/>
    </row>
    <row r="6415" spans="38:38">
      <c r="AL6415" s="309"/>
    </row>
    <row r="6416" spans="38:38">
      <c r="AL6416" s="309"/>
    </row>
    <row r="6417" spans="38:38">
      <c r="AL6417" s="309"/>
    </row>
    <row r="6418" spans="38:38">
      <c r="AL6418" s="309"/>
    </row>
    <row r="6419" spans="38:38">
      <c r="AL6419" s="309"/>
    </row>
    <row r="6420" spans="38:38">
      <c r="AL6420" s="309"/>
    </row>
    <row r="6421" spans="38:38">
      <c r="AL6421" s="309"/>
    </row>
    <row r="6422" spans="38:38">
      <c r="AL6422" s="309"/>
    </row>
    <row r="6423" spans="38:38">
      <c r="AL6423" s="309"/>
    </row>
    <row r="6424" spans="38:38">
      <c r="AL6424" s="309"/>
    </row>
    <row r="6425" spans="38:38">
      <c r="AL6425" s="309"/>
    </row>
    <row r="6426" spans="38:38">
      <c r="AL6426" s="309"/>
    </row>
    <row r="6427" spans="38:38">
      <c r="AL6427" s="309"/>
    </row>
    <row r="6428" spans="38:38">
      <c r="AL6428" s="309"/>
    </row>
    <row r="6429" spans="38:38">
      <c r="AL6429" s="309"/>
    </row>
    <row r="6430" spans="38:38">
      <c r="AL6430" s="309"/>
    </row>
    <row r="6431" spans="38:38">
      <c r="AL6431" s="309"/>
    </row>
    <row r="6432" spans="38:38">
      <c r="AL6432" s="309"/>
    </row>
    <row r="6433" spans="38:38">
      <c r="AL6433" s="309"/>
    </row>
    <row r="6434" spans="38:38">
      <c r="AL6434" s="309"/>
    </row>
    <row r="6435" spans="38:38">
      <c r="AL6435" s="309"/>
    </row>
    <row r="6436" spans="38:38">
      <c r="AL6436" s="309"/>
    </row>
    <row r="6437" spans="38:38">
      <c r="AL6437" s="309"/>
    </row>
    <row r="6438" spans="38:38">
      <c r="AL6438" s="309"/>
    </row>
    <row r="6439" spans="38:38">
      <c r="AL6439" s="309"/>
    </row>
    <row r="6440" spans="38:38">
      <c r="AL6440" s="309"/>
    </row>
    <row r="6441" spans="38:38">
      <c r="AL6441" s="309"/>
    </row>
    <row r="6442" spans="38:38">
      <c r="AL6442" s="309"/>
    </row>
    <row r="6443" spans="38:38">
      <c r="AL6443" s="309"/>
    </row>
    <row r="6444" spans="38:38">
      <c r="AL6444" s="309"/>
    </row>
    <row r="6445" spans="38:38">
      <c r="AL6445" s="309"/>
    </row>
    <row r="6446" spans="38:38">
      <c r="AL6446" s="309"/>
    </row>
    <row r="6447" spans="38:38">
      <c r="AL6447" s="309"/>
    </row>
    <row r="6448" spans="38:38">
      <c r="AL6448" s="309"/>
    </row>
    <row r="6449" spans="38:38">
      <c r="AL6449" s="309"/>
    </row>
    <row r="6450" spans="38:38">
      <c r="AL6450" s="309"/>
    </row>
    <row r="6451" spans="38:38">
      <c r="AL6451" s="309"/>
    </row>
    <row r="6452" spans="38:38">
      <c r="AL6452" s="309"/>
    </row>
    <row r="6453" spans="38:38">
      <c r="AL6453" s="309"/>
    </row>
    <row r="6454" spans="38:38">
      <c r="AL6454" s="309"/>
    </row>
    <row r="6455" spans="38:38">
      <c r="AL6455" s="309"/>
    </row>
    <row r="6456" spans="38:38">
      <c r="AL6456" s="309"/>
    </row>
    <row r="6457" spans="38:38">
      <c r="AL6457" s="309"/>
    </row>
    <row r="6458" spans="38:38">
      <c r="AL6458" s="309"/>
    </row>
    <row r="6459" spans="38:38">
      <c r="AL6459" s="309"/>
    </row>
    <row r="6460" spans="38:38">
      <c r="AL6460" s="309"/>
    </row>
    <row r="6461" spans="38:38">
      <c r="AL6461" s="309"/>
    </row>
    <row r="6462" spans="38:38">
      <c r="AL6462" s="309"/>
    </row>
    <row r="6463" spans="38:38">
      <c r="AL6463" s="309"/>
    </row>
    <row r="6464" spans="38:38">
      <c r="AL6464" s="309"/>
    </row>
    <row r="6465" spans="38:38">
      <c r="AL6465" s="309"/>
    </row>
    <row r="6466" spans="38:38">
      <c r="AL6466" s="309"/>
    </row>
    <row r="6467" spans="38:38">
      <c r="AL6467" s="309"/>
    </row>
    <row r="6468" spans="38:38">
      <c r="AL6468" s="309"/>
    </row>
    <row r="6469" spans="38:38">
      <c r="AL6469" s="309"/>
    </row>
    <row r="6470" spans="38:38">
      <c r="AL6470" s="309"/>
    </row>
    <row r="6471" spans="38:38">
      <c r="AL6471" s="309"/>
    </row>
    <row r="6472" spans="38:38">
      <c r="AL6472" s="309"/>
    </row>
    <row r="6473" spans="38:38">
      <c r="AL6473" s="309"/>
    </row>
    <row r="6474" spans="38:38">
      <c r="AL6474" s="309"/>
    </row>
    <row r="6475" spans="38:38">
      <c r="AL6475" s="309"/>
    </row>
    <row r="6476" spans="38:38">
      <c r="AL6476" s="309"/>
    </row>
    <row r="6477" spans="38:38">
      <c r="AL6477" s="309"/>
    </row>
    <row r="6478" spans="38:38">
      <c r="AL6478" s="309"/>
    </row>
    <row r="6479" spans="38:38">
      <c r="AL6479" s="309"/>
    </row>
    <row r="6480" spans="38:38">
      <c r="AL6480" s="309"/>
    </row>
    <row r="6481" spans="38:38">
      <c r="AL6481" s="309"/>
    </row>
    <row r="6482" spans="38:38">
      <c r="AL6482" s="309"/>
    </row>
    <row r="6483" spans="38:38">
      <c r="AL6483" s="309"/>
    </row>
    <row r="6484" spans="38:38">
      <c r="AL6484" s="309"/>
    </row>
    <row r="6485" spans="38:38">
      <c r="AL6485" s="309"/>
    </row>
    <row r="6486" spans="38:38">
      <c r="AL6486" s="309"/>
    </row>
    <row r="6487" spans="38:38">
      <c r="AL6487" s="309"/>
    </row>
    <row r="6488" spans="38:38">
      <c r="AL6488" s="309"/>
    </row>
    <row r="6489" spans="38:38">
      <c r="AL6489" s="309"/>
    </row>
    <row r="6490" spans="38:38">
      <c r="AL6490" s="309"/>
    </row>
    <row r="6491" spans="38:38">
      <c r="AL6491" s="309"/>
    </row>
    <row r="6492" spans="38:38">
      <c r="AL6492" s="309"/>
    </row>
    <row r="6493" spans="38:38">
      <c r="AL6493" s="309"/>
    </row>
    <row r="6494" spans="38:38">
      <c r="AL6494" s="309"/>
    </row>
    <row r="6495" spans="38:38">
      <c r="AL6495" s="309"/>
    </row>
    <row r="6496" spans="38:38">
      <c r="AL6496" s="309"/>
    </row>
    <row r="6497" spans="38:38">
      <c r="AL6497" s="309"/>
    </row>
    <row r="6498" spans="38:38">
      <c r="AL6498" s="309"/>
    </row>
    <row r="6499" spans="38:38">
      <c r="AL6499" s="309"/>
    </row>
    <row r="6500" spans="38:38">
      <c r="AL6500" s="309"/>
    </row>
    <row r="6501" spans="38:38">
      <c r="AL6501" s="309"/>
    </row>
    <row r="6502" spans="38:38">
      <c r="AL6502" s="309"/>
    </row>
    <row r="6503" spans="38:38">
      <c r="AL6503" s="309"/>
    </row>
    <row r="6504" spans="38:38">
      <c r="AL6504" s="309"/>
    </row>
    <row r="6505" spans="38:38">
      <c r="AL6505" s="309"/>
    </row>
    <row r="6506" spans="38:38">
      <c r="AL6506" s="309"/>
    </row>
    <row r="6507" spans="38:38">
      <c r="AL6507" s="309"/>
    </row>
    <row r="6508" spans="38:38">
      <c r="AL6508" s="309"/>
    </row>
    <row r="6509" spans="38:38">
      <c r="AL6509" s="309"/>
    </row>
    <row r="6510" spans="38:38">
      <c r="AL6510" s="309"/>
    </row>
    <row r="6511" spans="38:38">
      <c r="AL6511" s="309"/>
    </row>
    <row r="6512" spans="38:38">
      <c r="AL6512" s="309"/>
    </row>
    <row r="6513" spans="38:38">
      <c r="AL6513" s="309"/>
    </row>
    <row r="6514" spans="38:38">
      <c r="AL6514" s="309"/>
    </row>
    <row r="6515" spans="38:38">
      <c r="AL6515" s="309"/>
    </row>
    <row r="6516" spans="38:38">
      <c r="AL6516" s="309"/>
    </row>
    <row r="6517" spans="38:38">
      <c r="AL6517" s="309"/>
    </row>
    <row r="6518" spans="38:38">
      <c r="AL6518" s="309"/>
    </row>
    <row r="6519" spans="38:38">
      <c r="AL6519" s="309"/>
    </row>
    <row r="6520" spans="38:38">
      <c r="AL6520" s="309"/>
    </row>
    <row r="6521" spans="38:38">
      <c r="AL6521" s="309"/>
    </row>
    <row r="6522" spans="38:38">
      <c r="AL6522" s="309"/>
    </row>
    <row r="6523" spans="38:38">
      <c r="AL6523" s="309"/>
    </row>
    <row r="6524" spans="38:38">
      <c r="AL6524" s="309"/>
    </row>
    <row r="6525" spans="38:38">
      <c r="AL6525" s="309"/>
    </row>
    <row r="6526" spans="38:38">
      <c r="AL6526" s="309"/>
    </row>
    <row r="6527" spans="38:38">
      <c r="AL6527" s="309"/>
    </row>
    <row r="6528" spans="38:38">
      <c r="AL6528" s="309"/>
    </row>
    <row r="6529" spans="38:38">
      <c r="AL6529" s="309"/>
    </row>
    <row r="6530" spans="38:38">
      <c r="AL6530" s="309"/>
    </row>
    <row r="6531" spans="38:38">
      <c r="AL6531" s="309"/>
    </row>
    <row r="6532" spans="38:38">
      <c r="AL6532" s="309"/>
    </row>
    <row r="6533" spans="38:38">
      <c r="AL6533" s="309"/>
    </row>
    <row r="6534" spans="38:38">
      <c r="AL6534" s="309"/>
    </row>
    <row r="6535" spans="38:38">
      <c r="AL6535" s="309"/>
    </row>
    <row r="6536" spans="38:38">
      <c r="AL6536" s="309"/>
    </row>
    <row r="6537" spans="38:38">
      <c r="AL6537" s="309"/>
    </row>
    <row r="6538" spans="38:38">
      <c r="AL6538" s="309"/>
    </row>
    <row r="6539" spans="38:38">
      <c r="AL6539" s="309"/>
    </row>
    <row r="6540" spans="38:38">
      <c r="AL6540" s="309"/>
    </row>
    <row r="6541" spans="38:38">
      <c r="AL6541" s="309"/>
    </row>
    <row r="6542" spans="38:38">
      <c r="AL6542" s="309"/>
    </row>
    <row r="6543" spans="38:38">
      <c r="AL6543" s="309"/>
    </row>
    <row r="6544" spans="38:38">
      <c r="AL6544" s="309"/>
    </row>
    <row r="6545" spans="38:38">
      <c r="AL6545" s="309"/>
    </row>
    <row r="6546" spans="38:38">
      <c r="AL6546" s="309"/>
    </row>
    <row r="6547" spans="38:38">
      <c r="AL6547" s="309"/>
    </row>
    <row r="6548" spans="38:38">
      <c r="AL6548" s="309"/>
    </row>
    <row r="6549" spans="38:38">
      <c r="AL6549" s="309"/>
    </row>
    <row r="6550" spans="38:38">
      <c r="AL6550" s="309"/>
    </row>
    <row r="6551" spans="38:38">
      <c r="AL6551" s="309"/>
    </row>
    <row r="6552" spans="38:38">
      <c r="AL6552" s="309"/>
    </row>
    <row r="6553" spans="38:38">
      <c r="AL6553" s="309"/>
    </row>
    <row r="6554" spans="38:38">
      <c r="AL6554" s="309"/>
    </row>
    <row r="6555" spans="38:38">
      <c r="AL6555" s="309"/>
    </row>
    <row r="6556" spans="38:38">
      <c r="AL6556" s="309"/>
    </row>
    <row r="6557" spans="38:38">
      <c r="AL6557" s="309"/>
    </row>
    <row r="6558" spans="38:38">
      <c r="AL6558" s="309"/>
    </row>
    <row r="6559" spans="38:38">
      <c r="AL6559" s="309"/>
    </row>
    <row r="6560" spans="38:38">
      <c r="AL6560" s="309"/>
    </row>
    <row r="6561" spans="38:38">
      <c r="AL6561" s="309"/>
    </row>
    <row r="6562" spans="38:38">
      <c r="AL6562" s="309"/>
    </row>
    <row r="6563" spans="38:38">
      <c r="AL6563" s="309"/>
    </row>
    <row r="6564" spans="38:38">
      <c r="AL6564" s="309"/>
    </row>
    <row r="6565" spans="38:38">
      <c r="AL6565" s="309"/>
    </row>
    <row r="6566" spans="38:38">
      <c r="AL6566" s="309"/>
    </row>
    <row r="6567" spans="38:38">
      <c r="AL6567" s="309"/>
    </row>
    <row r="6568" spans="38:38">
      <c r="AL6568" s="309"/>
    </row>
    <row r="6569" spans="38:38">
      <c r="AL6569" s="309"/>
    </row>
    <row r="6570" spans="38:38">
      <c r="AL6570" s="309"/>
    </row>
    <row r="6571" spans="38:38">
      <c r="AL6571" s="309"/>
    </row>
    <row r="6572" spans="38:38">
      <c r="AL6572" s="309"/>
    </row>
    <row r="6573" spans="38:38">
      <c r="AL6573" s="309"/>
    </row>
    <row r="6574" spans="38:38">
      <c r="AL6574" s="309"/>
    </row>
    <row r="6575" spans="38:38">
      <c r="AL6575" s="309"/>
    </row>
    <row r="6576" spans="38:38">
      <c r="AL6576" s="309"/>
    </row>
    <row r="6577" spans="38:38">
      <c r="AL6577" s="309"/>
    </row>
    <row r="6578" spans="38:38">
      <c r="AL6578" s="309"/>
    </row>
    <row r="6579" spans="38:38">
      <c r="AL6579" s="309"/>
    </row>
    <row r="6580" spans="38:38">
      <c r="AL6580" s="309"/>
    </row>
    <row r="6581" spans="38:38">
      <c r="AL6581" s="309"/>
    </row>
    <row r="6582" spans="38:38">
      <c r="AL6582" s="309"/>
    </row>
    <row r="6583" spans="38:38">
      <c r="AL6583" s="309"/>
    </row>
    <row r="6584" spans="38:38">
      <c r="AL6584" s="309"/>
    </row>
    <row r="6585" spans="38:38">
      <c r="AL6585" s="309"/>
    </row>
    <row r="6586" spans="38:38">
      <c r="AL6586" s="309"/>
    </row>
    <row r="6587" spans="38:38">
      <c r="AL6587" s="309"/>
    </row>
    <row r="6588" spans="38:38">
      <c r="AL6588" s="309"/>
    </row>
    <row r="6589" spans="38:38">
      <c r="AL6589" s="309"/>
    </row>
    <row r="6590" spans="38:38">
      <c r="AL6590" s="309"/>
    </row>
    <row r="6591" spans="38:38">
      <c r="AL6591" s="309"/>
    </row>
    <row r="6592" spans="38:38">
      <c r="AL6592" s="309"/>
    </row>
    <row r="6593" spans="38:38">
      <c r="AL6593" s="309"/>
    </row>
    <row r="6594" spans="38:38">
      <c r="AL6594" s="309"/>
    </row>
    <row r="6595" spans="38:38">
      <c r="AL6595" s="309"/>
    </row>
    <row r="6596" spans="38:38">
      <c r="AL6596" s="309"/>
    </row>
    <row r="6597" spans="38:38">
      <c r="AL6597" s="309"/>
    </row>
    <row r="6598" spans="38:38">
      <c r="AL6598" s="309"/>
    </row>
    <row r="6599" spans="38:38">
      <c r="AL6599" s="309"/>
    </row>
    <row r="6600" spans="38:38">
      <c r="AL6600" s="309"/>
    </row>
    <row r="6601" spans="38:38">
      <c r="AL6601" s="309"/>
    </row>
    <row r="6602" spans="38:38">
      <c r="AL6602" s="309"/>
    </row>
    <row r="6603" spans="38:38">
      <c r="AL6603" s="309"/>
    </row>
    <row r="6604" spans="38:38">
      <c r="AL6604" s="309"/>
    </row>
    <row r="6605" spans="38:38">
      <c r="AL6605" s="309"/>
    </row>
    <row r="6606" spans="38:38">
      <c r="AL6606" s="309"/>
    </row>
    <row r="6607" spans="38:38">
      <c r="AL6607" s="309"/>
    </row>
    <row r="6608" spans="38:38">
      <c r="AL6608" s="309"/>
    </row>
    <row r="6609" spans="38:38">
      <c r="AL6609" s="309"/>
    </row>
    <row r="6610" spans="38:38">
      <c r="AL6610" s="309"/>
    </row>
    <row r="6611" spans="38:38">
      <c r="AL6611" s="309"/>
    </row>
    <row r="6612" spans="38:38">
      <c r="AL6612" s="309"/>
    </row>
    <row r="6613" spans="38:38">
      <c r="AL6613" s="309"/>
    </row>
    <row r="6614" spans="38:38">
      <c r="AL6614" s="309"/>
    </row>
    <row r="6615" spans="38:38">
      <c r="AL6615" s="309"/>
    </row>
    <row r="6616" spans="38:38">
      <c r="AL6616" s="309"/>
    </row>
    <row r="6617" spans="38:38">
      <c r="AL6617" s="309"/>
    </row>
    <row r="6618" spans="38:38">
      <c r="AL6618" s="309"/>
    </row>
    <row r="6619" spans="38:38">
      <c r="AL6619" s="309"/>
    </row>
    <row r="6620" spans="38:38">
      <c r="AL6620" s="309"/>
    </row>
    <row r="6621" spans="38:38">
      <c r="AL6621" s="309"/>
    </row>
    <row r="6622" spans="38:38">
      <c r="AL6622" s="309"/>
    </row>
    <row r="6623" spans="38:38">
      <c r="AL6623" s="309"/>
    </row>
    <row r="6624" spans="38:38">
      <c r="AL6624" s="309"/>
    </row>
    <row r="6625" spans="38:38">
      <c r="AL6625" s="309"/>
    </row>
    <row r="6626" spans="38:38">
      <c r="AL6626" s="309"/>
    </row>
    <row r="6627" spans="38:38">
      <c r="AL6627" s="309"/>
    </row>
    <row r="6628" spans="38:38">
      <c r="AL6628" s="309"/>
    </row>
    <row r="6629" spans="38:38">
      <c r="AL6629" s="309"/>
    </row>
    <row r="6630" spans="38:38">
      <c r="AL6630" s="309"/>
    </row>
    <row r="6631" spans="38:38">
      <c r="AL6631" s="309"/>
    </row>
    <row r="6632" spans="38:38">
      <c r="AL6632" s="309"/>
    </row>
    <row r="6633" spans="38:38">
      <c r="AL6633" s="309"/>
    </row>
    <row r="6634" spans="38:38">
      <c r="AL6634" s="309"/>
    </row>
    <row r="6635" spans="38:38">
      <c r="AL6635" s="309"/>
    </row>
    <row r="6636" spans="38:38">
      <c r="AL6636" s="309"/>
    </row>
    <row r="6637" spans="38:38">
      <c r="AL6637" s="309"/>
    </row>
    <row r="6638" spans="38:38">
      <c r="AL6638" s="309"/>
    </row>
    <row r="6639" spans="38:38">
      <c r="AL6639" s="309"/>
    </row>
    <row r="6640" spans="38:38">
      <c r="AL6640" s="309"/>
    </row>
    <row r="6641" spans="38:38">
      <c r="AL6641" s="309"/>
    </row>
    <row r="6642" spans="38:38">
      <c r="AL6642" s="309"/>
    </row>
    <row r="6643" spans="38:38">
      <c r="AL6643" s="309"/>
    </row>
    <row r="6644" spans="38:38">
      <c r="AL6644" s="309"/>
    </row>
    <row r="6645" spans="38:38">
      <c r="AL6645" s="309"/>
    </row>
    <row r="6646" spans="38:38">
      <c r="AL6646" s="309"/>
    </row>
    <row r="6647" spans="38:38">
      <c r="AL6647" s="309"/>
    </row>
    <row r="6648" spans="38:38">
      <c r="AL6648" s="309"/>
    </row>
    <row r="6649" spans="38:38">
      <c r="AL6649" s="309"/>
    </row>
    <row r="6650" spans="38:38">
      <c r="AL6650" s="309"/>
    </row>
    <row r="6651" spans="38:38">
      <c r="AL6651" s="309"/>
    </row>
    <row r="6652" spans="38:38">
      <c r="AL6652" s="309"/>
    </row>
    <row r="6653" spans="38:38">
      <c r="AL6653" s="309"/>
    </row>
    <row r="6654" spans="38:38">
      <c r="AL6654" s="309"/>
    </row>
    <row r="6655" spans="38:38">
      <c r="AL6655" s="309"/>
    </row>
    <row r="6656" spans="38:38">
      <c r="AL6656" s="309"/>
    </row>
    <row r="6657" spans="38:38">
      <c r="AL6657" s="309"/>
    </row>
    <row r="6658" spans="38:38">
      <c r="AL6658" s="309"/>
    </row>
    <row r="6659" spans="38:38">
      <c r="AL6659" s="309"/>
    </row>
    <row r="6660" spans="38:38">
      <c r="AL6660" s="309"/>
    </row>
    <row r="6661" spans="38:38">
      <c r="AL6661" s="309"/>
    </row>
    <row r="6662" spans="38:38">
      <c r="AL6662" s="309"/>
    </row>
    <row r="6663" spans="38:38">
      <c r="AL6663" s="309"/>
    </row>
    <row r="6664" spans="38:38">
      <c r="AL6664" s="309"/>
    </row>
    <row r="6665" spans="38:38">
      <c r="AL6665" s="309"/>
    </row>
    <row r="6666" spans="38:38">
      <c r="AL6666" s="309"/>
    </row>
    <row r="6667" spans="38:38">
      <c r="AL6667" s="309"/>
    </row>
    <row r="6668" spans="38:38">
      <c r="AL6668" s="309"/>
    </row>
    <row r="6669" spans="38:38">
      <c r="AL6669" s="309"/>
    </row>
    <row r="6670" spans="38:38">
      <c r="AL6670" s="309"/>
    </row>
    <row r="6671" spans="38:38">
      <c r="AL6671" s="309"/>
    </row>
    <row r="6672" spans="38:38">
      <c r="AL6672" s="309"/>
    </row>
    <row r="6673" spans="38:38">
      <c r="AL6673" s="309"/>
    </row>
    <row r="6674" spans="38:38">
      <c r="AL6674" s="309"/>
    </row>
    <row r="6675" spans="38:38">
      <c r="AL6675" s="309"/>
    </row>
    <row r="6676" spans="38:38">
      <c r="AL6676" s="309"/>
    </row>
    <row r="6677" spans="38:38">
      <c r="AL6677" s="309"/>
    </row>
    <row r="6678" spans="38:38">
      <c r="AL6678" s="309"/>
    </row>
    <row r="6679" spans="38:38">
      <c r="AL6679" s="309"/>
    </row>
    <row r="6680" spans="38:38">
      <c r="AL6680" s="309"/>
    </row>
    <row r="6681" spans="38:38">
      <c r="AL6681" s="309"/>
    </row>
    <row r="6682" spans="38:38">
      <c r="AL6682" s="309"/>
    </row>
    <row r="6683" spans="38:38">
      <c r="AL6683" s="309"/>
    </row>
    <row r="6684" spans="38:38">
      <c r="AL6684" s="309"/>
    </row>
    <row r="6685" spans="38:38">
      <c r="AL6685" s="309"/>
    </row>
    <row r="6686" spans="38:38">
      <c r="AL6686" s="309"/>
    </row>
    <row r="6687" spans="38:38">
      <c r="AL6687" s="309"/>
    </row>
    <row r="6688" spans="38:38">
      <c r="AL6688" s="309"/>
    </row>
    <row r="6689" spans="38:38">
      <c r="AL6689" s="309"/>
    </row>
    <row r="6690" spans="38:38">
      <c r="AL6690" s="309"/>
    </row>
    <row r="6691" spans="38:38">
      <c r="AL6691" s="309"/>
    </row>
    <row r="6692" spans="38:38">
      <c r="AL6692" s="309"/>
    </row>
    <row r="6693" spans="38:38">
      <c r="AL6693" s="309"/>
    </row>
    <row r="6694" spans="38:38">
      <c r="AL6694" s="309"/>
    </row>
    <row r="6695" spans="38:38">
      <c r="AL6695" s="309"/>
    </row>
    <row r="6696" spans="38:38">
      <c r="AL6696" s="309"/>
    </row>
    <row r="6697" spans="38:38">
      <c r="AL6697" s="309"/>
    </row>
    <row r="6698" spans="38:38">
      <c r="AL6698" s="309"/>
    </row>
    <row r="6699" spans="38:38">
      <c r="AL6699" s="309"/>
    </row>
    <row r="6700" spans="38:38">
      <c r="AL6700" s="309"/>
    </row>
    <row r="6701" spans="38:38">
      <c r="AL6701" s="309"/>
    </row>
    <row r="6702" spans="38:38">
      <c r="AL6702" s="309"/>
    </row>
    <row r="6703" spans="38:38">
      <c r="AL6703" s="309"/>
    </row>
    <row r="6704" spans="38:38">
      <c r="AL6704" s="309"/>
    </row>
    <row r="6705" spans="38:38">
      <c r="AL6705" s="309"/>
    </row>
    <row r="6706" spans="38:38">
      <c r="AL6706" s="309"/>
    </row>
    <row r="6707" spans="38:38">
      <c r="AL6707" s="309"/>
    </row>
    <row r="6708" spans="38:38">
      <c r="AL6708" s="309"/>
    </row>
    <row r="6709" spans="38:38">
      <c r="AL6709" s="309"/>
    </row>
    <row r="6710" spans="38:38">
      <c r="AL6710" s="309"/>
    </row>
    <row r="6711" spans="38:38">
      <c r="AL6711" s="309"/>
    </row>
    <row r="6712" spans="38:38">
      <c r="AL6712" s="309"/>
    </row>
    <row r="6713" spans="38:38">
      <c r="AL6713" s="309"/>
    </row>
    <row r="6714" spans="38:38">
      <c r="AL6714" s="309"/>
    </row>
    <row r="6715" spans="38:38">
      <c r="AL6715" s="309"/>
    </row>
    <row r="6716" spans="38:38">
      <c r="AL6716" s="309"/>
    </row>
    <row r="6717" spans="38:38">
      <c r="AL6717" s="309"/>
    </row>
    <row r="6718" spans="38:38">
      <c r="AL6718" s="309"/>
    </row>
    <row r="6719" spans="38:38">
      <c r="AL6719" s="309"/>
    </row>
    <row r="6720" spans="38:38">
      <c r="AL6720" s="309"/>
    </row>
    <row r="6721" spans="38:38">
      <c r="AL6721" s="309"/>
    </row>
    <row r="6722" spans="38:38">
      <c r="AL6722" s="309"/>
    </row>
    <row r="6723" spans="38:38">
      <c r="AL6723" s="309"/>
    </row>
    <row r="6724" spans="38:38">
      <c r="AL6724" s="309"/>
    </row>
    <row r="6725" spans="38:38">
      <c r="AL6725" s="309"/>
    </row>
    <row r="6726" spans="38:38">
      <c r="AL6726" s="309"/>
    </row>
    <row r="6727" spans="38:38">
      <c r="AL6727" s="309"/>
    </row>
    <row r="6728" spans="38:38">
      <c r="AL6728" s="309"/>
    </row>
    <row r="6729" spans="38:38">
      <c r="AL6729" s="309"/>
    </row>
    <row r="6730" spans="38:38">
      <c r="AL6730" s="309"/>
    </row>
    <row r="6731" spans="38:38">
      <c r="AL6731" s="309"/>
    </row>
    <row r="6732" spans="38:38">
      <c r="AL6732" s="309"/>
    </row>
    <row r="6733" spans="38:38">
      <c r="AL6733" s="309"/>
    </row>
    <row r="6734" spans="38:38">
      <c r="AL6734" s="309"/>
    </row>
    <row r="6735" spans="38:38">
      <c r="AL6735" s="309"/>
    </row>
    <row r="6736" spans="38:38">
      <c r="AL6736" s="309"/>
    </row>
    <row r="6737" spans="38:38">
      <c r="AL6737" s="309"/>
    </row>
    <row r="6738" spans="38:38">
      <c r="AL6738" s="309"/>
    </row>
    <row r="6739" spans="38:38">
      <c r="AL6739" s="309"/>
    </row>
    <row r="6740" spans="38:38">
      <c r="AL6740" s="309"/>
    </row>
    <row r="6741" spans="38:38">
      <c r="AL6741" s="309"/>
    </row>
    <row r="6742" spans="38:38">
      <c r="AL6742" s="309"/>
    </row>
    <row r="6743" spans="38:38">
      <c r="AL6743" s="309"/>
    </row>
    <row r="6744" spans="38:38">
      <c r="AL6744" s="309"/>
    </row>
    <row r="6745" spans="38:38">
      <c r="AL6745" s="309"/>
    </row>
    <row r="6746" spans="38:38">
      <c r="AL6746" s="309"/>
    </row>
    <row r="6747" spans="38:38">
      <c r="AL6747" s="309"/>
    </row>
    <row r="6748" spans="38:38">
      <c r="AL6748" s="309"/>
    </row>
    <row r="6749" spans="38:38">
      <c r="AL6749" s="309"/>
    </row>
    <row r="6750" spans="38:38">
      <c r="AL6750" s="309"/>
    </row>
    <row r="6751" spans="38:38">
      <c r="AL6751" s="309"/>
    </row>
    <row r="6752" spans="38:38">
      <c r="AL6752" s="309"/>
    </row>
    <row r="6753" spans="38:38">
      <c r="AL6753" s="309"/>
    </row>
    <row r="6754" spans="38:38">
      <c r="AL6754" s="309"/>
    </row>
    <row r="6755" spans="38:38">
      <c r="AL6755" s="309"/>
    </row>
    <row r="6756" spans="38:38">
      <c r="AL6756" s="309"/>
    </row>
    <row r="6757" spans="38:38">
      <c r="AL6757" s="309"/>
    </row>
    <row r="6758" spans="38:38">
      <c r="AL6758" s="309"/>
    </row>
    <row r="6759" spans="38:38">
      <c r="AL6759" s="309"/>
    </row>
    <row r="6760" spans="38:38">
      <c r="AL6760" s="309"/>
    </row>
    <row r="6761" spans="38:38">
      <c r="AL6761" s="309"/>
    </row>
    <row r="6762" spans="38:38">
      <c r="AL6762" s="309"/>
    </row>
    <row r="6763" spans="38:38">
      <c r="AL6763" s="309"/>
    </row>
    <row r="6764" spans="38:38">
      <c r="AL6764" s="309"/>
    </row>
    <row r="6765" spans="38:38">
      <c r="AL6765" s="309"/>
    </row>
    <row r="6766" spans="38:38">
      <c r="AL6766" s="309"/>
    </row>
    <row r="6767" spans="38:38">
      <c r="AL6767" s="309"/>
    </row>
    <row r="6768" spans="38:38">
      <c r="AL6768" s="309"/>
    </row>
    <row r="6769" spans="38:38">
      <c r="AL6769" s="309"/>
    </row>
    <row r="6770" spans="38:38">
      <c r="AL6770" s="309"/>
    </row>
    <row r="6771" spans="38:38">
      <c r="AL6771" s="309"/>
    </row>
    <row r="6772" spans="38:38">
      <c r="AL6772" s="309"/>
    </row>
    <row r="6773" spans="38:38">
      <c r="AL6773" s="309"/>
    </row>
    <row r="6774" spans="38:38">
      <c r="AL6774" s="309"/>
    </row>
    <row r="6775" spans="38:38">
      <c r="AL6775" s="309"/>
    </row>
    <row r="6776" spans="38:38">
      <c r="AL6776" s="309"/>
    </row>
    <row r="6777" spans="38:38">
      <c r="AL6777" s="309"/>
    </row>
    <row r="6778" spans="38:38">
      <c r="AL6778" s="309"/>
    </row>
    <row r="6779" spans="38:38">
      <c r="AL6779" s="309"/>
    </row>
    <row r="6780" spans="38:38">
      <c r="AL6780" s="309"/>
    </row>
    <row r="6781" spans="38:38">
      <c r="AL6781" s="309"/>
    </row>
    <row r="6782" spans="38:38">
      <c r="AL6782" s="309"/>
    </row>
    <row r="6783" spans="38:38">
      <c r="AL6783" s="309"/>
    </row>
    <row r="6784" spans="38:38">
      <c r="AL6784" s="309"/>
    </row>
    <row r="6785" spans="38:38">
      <c r="AL6785" s="309"/>
    </row>
    <row r="6786" spans="38:38">
      <c r="AL6786" s="309"/>
    </row>
    <row r="6787" spans="38:38">
      <c r="AL6787" s="309"/>
    </row>
    <row r="6788" spans="38:38">
      <c r="AL6788" s="309"/>
    </row>
    <row r="6789" spans="38:38">
      <c r="AL6789" s="309"/>
    </row>
    <row r="6790" spans="38:38">
      <c r="AL6790" s="309"/>
    </row>
    <row r="6791" spans="38:38">
      <c r="AL6791" s="309"/>
    </row>
    <row r="6792" spans="38:38">
      <c r="AL6792" s="309"/>
    </row>
    <row r="6793" spans="38:38">
      <c r="AL6793" s="309"/>
    </row>
    <row r="6794" spans="38:38">
      <c r="AL6794" s="309"/>
    </row>
    <row r="6795" spans="38:38">
      <c r="AL6795" s="309"/>
    </row>
    <row r="6796" spans="38:38">
      <c r="AL6796" s="309"/>
    </row>
    <row r="6797" spans="38:38">
      <c r="AL6797" s="309"/>
    </row>
    <row r="6798" spans="38:38">
      <c r="AL6798" s="309"/>
    </row>
    <row r="6799" spans="38:38">
      <c r="AL6799" s="309"/>
    </row>
    <row r="6800" spans="38:38">
      <c r="AL6800" s="309"/>
    </row>
    <row r="6801" spans="38:38">
      <c r="AL6801" s="309"/>
    </row>
    <row r="6802" spans="38:38">
      <c r="AL6802" s="309"/>
    </row>
    <row r="6803" spans="38:38">
      <c r="AL6803" s="309"/>
    </row>
    <row r="6804" spans="38:38">
      <c r="AL6804" s="309"/>
    </row>
    <row r="6805" spans="38:38">
      <c r="AL6805" s="309"/>
    </row>
    <row r="6806" spans="38:38">
      <c r="AL6806" s="309"/>
    </row>
    <row r="6807" spans="38:38">
      <c r="AL6807" s="309"/>
    </row>
    <row r="6808" spans="38:38">
      <c r="AL6808" s="309"/>
    </row>
    <row r="6809" spans="38:38">
      <c r="AL6809" s="309"/>
    </row>
    <row r="6810" spans="38:38">
      <c r="AL6810" s="309"/>
    </row>
    <row r="6811" spans="38:38">
      <c r="AL6811" s="309"/>
    </row>
    <row r="6812" spans="38:38">
      <c r="AL6812" s="309"/>
    </row>
    <row r="6813" spans="38:38">
      <c r="AL6813" s="309"/>
    </row>
    <row r="6814" spans="38:38">
      <c r="AL6814" s="309"/>
    </row>
    <row r="6815" spans="38:38">
      <c r="AL6815" s="309"/>
    </row>
    <row r="6816" spans="38:38">
      <c r="AL6816" s="309"/>
    </row>
    <row r="6817" spans="38:38">
      <c r="AL6817" s="309"/>
    </row>
    <row r="6818" spans="38:38">
      <c r="AL6818" s="309"/>
    </row>
    <row r="6819" spans="38:38">
      <c r="AL6819" s="309"/>
    </row>
    <row r="6820" spans="38:38">
      <c r="AL6820" s="309"/>
    </row>
    <row r="6821" spans="38:38">
      <c r="AL6821" s="309"/>
    </row>
    <row r="6822" spans="38:38">
      <c r="AL6822" s="309"/>
    </row>
    <row r="6823" spans="38:38">
      <c r="AL6823" s="309"/>
    </row>
    <row r="6824" spans="38:38">
      <c r="AL6824" s="309"/>
    </row>
    <row r="6825" spans="38:38">
      <c r="AL6825" s="309"/>
    </row>
    <row r="6826" spans="38:38">
      <c r="AL6826" s="309"/>
    </row>
    <row r="6827" spans="38:38">
      <c r="AL6827" s="309"/>
    </row>
    <row r="6828" spans="38:38">
      <c r="AL6828" s="309"/>
    </row>
    <row r="6829" spans="38:38">
      <c r="AL6829" s="309"/>
    </row>
    <row r="6830" spans="38:38">
      <c r="AL6830" s="309"/>
    </row>
    <row r="6831" spans="38:38">
      <c r="AL6831" s="309"/>
    </row>
    <row r="6832" spans="38:38">
      <c r="AL6832" s="309"/>
    </row>
    <row r="6833" spans="38:38">
      <c r="AL6833" s="309"/>
    </row>
    <row r="6834" spans="38:38">
      <c r="AL6834" s="309"/>
    </row>
    <row r="6835" spans="38:38">
      <c r="AL6835" s="309"/>
    </row>
    <row r="6836" spans="38:38">
      <c r="AL6836" s="309"/>
    </row>
    <row r="6837" spans="38:38">
      <c r="AL6837" s="309"/>
    </row>
    <row r="6838" spans="38:38">
      <c r="AL6838" s="309"/>
    </row>
    <row r="6839" spans="38:38">
      <c r="AL6839" s="309"/>
    </row>
    <row r="6840" spans="38:38">
      <c r="AL6840" s="309"/>
    </row>
    <row r="6841" spans="38:38">
      <c r="AL6841" s="309"/>
    </row>
    <row r="6842" spans="38:38">
      <c r="AL6842" s="309"/>
    </row>
    <row r="6843" spans="38:38">
      <c r="AL6843" s="309"/>
    </row>
    <row r="6844" spans="38:38">
      <c r="AL6844" s="309"/>
    </row>
    <row r="6845" spans="38:38">
      <c r="AL6845" s="309"/>
    </row>
    <row r="6846" spans="38:38">
      <c r="AL6846" s="309"/>
    </row>
    <row r="6847" spans="38:38">
      <c r="AL6847" s="309"/>
    </row>
    <row r="6848" spans="38:38">
      <c r="AL6848" s="309"/>
    </row>
    <row r="6849" spans="38:38">
      <c r="AL6849" s="309"/>
    </row>
    <row r="6850" spans="38:38">
      <c r="AL6850" s="309"/>
    </row>
    <row r="6851" spans="38:38">
      <c r="AL6851" s="309"/>
    </row>
    <row r="6852" spans="38:38">
      <c r="AL6852" s="309"/>
    </row>
    <row r="6853" spans="38:38">
      <c r="AL6853" s="309"/>
    </row>
    <row r="6854" spans="38:38">
      <c r="AL6854" s="309"/>
    </row>
    <row r="6855" spans="38:38">
      <c r="AL6855" s="309"/>
    </row>
    <row r="6856" spans="38:38">
      <c r="AL6856" s="309"/>
    </row>
    <row r="6857" spans="38:38">
      <c r="AL6857" s="309"/>
    </row>
    <row r="6858" spans="38:38">
      <c r="AL6858" s="309"/>
    </row>
    <row r="6859" spans="38:38">
      <c r="AL6859" s="309"/>
    </row>
    <row r="6860" spans="38:38">
      <c r="AL6860" s="309"/>
    </row>
    <row r="6861" spans="38:38">
      <c r="AL6861" s="309"/>
    </row>
    <row r="6862" spans="38:38">
      <c r="AL6862" s="309"/>
    </row>
    <row r="6863" spans="38:38">
      <c r="AL6863" s="309"/>
    </row>
    <row r="6864" spans="38:38">
      <c r="AL6864" s="309"/>
    </row>
    <row r="6865" spans="38:38">
      <c r="AL6865" s="309"/>
    </row>
    <row r="6866" spans="38:38">
      <c r="AL6866" s="309"/>
    </row>
    <row r="6867" spans="38:38">
      <c r="AL6867" s="309"/>
    </row>
    <row r="6868" spans="38:38">
      <c r="AL6868" s="309"/>
    </row>
    <row r="6869" spans="38:38">
      <c r="AL6869" s="309"/>
    </row>
    <row r="6870" spans="38:38">
      <c r="AL6870" s="309"/>
    </row>
    <row r="6871" spans="38:38">
      <c r="AL6871" s="309"/>
    </row>
    <row r="6872" spans="38:38">
      <c r="AL6872" s="309"/>
    </row>
    <row r="6873" spans="38:38">
      <c r="AL6873" s="309"/>
    </row>
    <row r="6874" spans="38:38">
      <c r="AL6874" s="309"/>
    </row>
    <row r="6875" spans="38:38">
      <c r="AL6875" s="309"/>
    </row>
    <row r="6876" spans="38:38">
      <c r="AL6876" s="309"/>
    </row>
    <row r="6877" spans="38:38">
      <c r="AL6877" s="309"/>
    </row>
    <row r="6878" spans="38:38">
      <c r="AL6878" s="309"/>
    </row>
    <row r="6879" spans="38:38">
      <c r="AL6879" s="309"/>
    </row>
    <row r="6880" spans="38:38">
      <c r="AL6880" s="309"/>
    </row>
    <row r="6881" spans="38:38">
      <c r="AL6881" s="309"/>
    </row>
    <row r="6882" spans="38:38">
      <c r="AL6882" s="309"/>
    </row>
    <row r="6883" spans="38:38">
      <c r="AL6883" s="309"/>
    </row>
    <row r="6884" spans="38:38">
      <c r="AL6884" s="309"/>
    </row>
    <row r="6885" spans="38:38">
      <c r="AL6885" s="309"/>
    </row>
    <row r="6886" spans="38:38">
      <c r="AL6886" s="309"/>
    </row>
    <row r="6887" spans="38:38">
      <c r="AL6887" s="309"/>
    </row>
    <row r="6888" spans="38:38">
      <c r="AL6888" s="309"/>
    </row>
    <row r="6889" spans="38:38">
      <c r="AL6889" s="309"/>
    </row>
    <row r="6890" spans="38:38">
      <c r="AL6890" s="309"/>
    </row>
    <row r="6891" spans="38:38">
      <c r="AL6891" s="309"/>
    </row>
    <row r="6892" spans="38:38">
      <c r="AL6892" s="309"/>
    </row>
    <row r="6893" spans="38:38">
      <c r="AL6893" s="309"/>
    </row>
    <row r="6894" spans="38:38">
      <c r="AL6894" s="309"/>
    </row>
    <row r="6895" spans="38:38">
      <c r="AL6895" s="309"/>
    </row>
    <row r="6896" spans="38:38">
      <c r="AL6896" s="309"/>
    </row>
    <row r="6897" spans="38:38">
      <c r="AL6897" s="309"/>
    </row>
    <row r="6898" spans="38:38">
      <c r="AL6898" s="309"/>
    </row>
    <row r="6899" spans="38:38">
      <c r="AL6899" s="309"/>
    </row>
    <row r="6900" spans="38:38">
      <c r="AL6900" s="309"/>
    </row>
    <row r="6901" spans="38:38">
      <c r="AL6901" s="309"/>
    </row>
    <row r="6902" spans="38:38">
      <c r="AL6902" s="309"/>
    </row>
    <row r="6903" spans="38:38">
      <c r="AL6903" s="309"/>
    </row>
    <row r="6904" spans="38:38">
      <c r="AL6904" s="309"/>
    </row>
    <row r="6905" spans="38:38">
      <c r="AL6905" s="309"/>
    </row>
    <row r="6906" spans="38:38">
      <c r="AL6906" s="309"/>
    </row>
    <row r="6907" spans="38:38">
      <c r="AL6907" s="309"/>
    </row>
    <row r="6908" spans="38:38">
      <c r="AL6908" s="309"/>
    </row>
    <row r="6909" spans="38:38">
      <c r="AL6909" s="309"/>
    </row>
    <row r="6910" spans="38:38">
      <c r="AL6910" s="309"/>
    </row>
    <row r="6911" spans="38:38">
      <c r="AL6911" s="309"/>
    </row>
    <row r="6912" spans="38:38">
      <c r="AL6912" s="309"/>
    </row>
    <row r="6913" spans="38:38">
      <c r="AL6913" s="309"/>
    </row>
    <row r="6914" spans="38:38">
      <c r="AL6914" s="309"/>
    </row>
    <row r="6915" spans="38:38">
      <c r="AL6915" s="309"/>
    </row>
    <row r="6916" spans="38:38">
      <c r="AL6916" s="309"/>
    </row>
    <row r="6917" spans="38:38">
      <c r="AL6917" s="309"/>
    </row>
    <row r="6918" spans="38:38">
      <c r="AL6918" s="309"/>
    </row>
    <row r="6919" spans="38:38">
      <c r="AL6919" s="309"/>
    </row>
    <row r="6920" spans="38:38">
      <c r="AL6920" s="309"/>
    </row>
    <row r="6921" spans="38:38">
      <c r="AL6921" s="309"/>
    </row>
    <row r="6922" spans="38:38">
      <c r="AL6922" s="309"/>
    </row>
    <row r="6923" spans="38:38">
      <c r="AL6923" s="309"/>
    </row>
    <row r="6924" spans="38:38">
      <c r="AL6924" s="309"/>
    </row>
    <row r="6925" spans="38:38">
      <c r="AL6925" s="309"/>
    </row>
    <row r="6926" spans="38:38">
      <c r="AL6926" s="309"/>
    </row>
    <row r="6927" spans="38:38">
      <c r="AL6927" s="309"/>
    </row>
    <row r="6928" spans="38:38">
      <c r="AL6928" s="309"/>
    </row>
    <row r="6929" spans="38:38">
      <c r="AL6929" s="309"/>
    </row>
    <row r="6930" spans="38:38">
      <c r="AL6930" s="309"/>
    </row>
    <row r="6931" spans="38:38">
      <c r="AL6931" s="309"/>
    </row>
    <row r="6932" spans="38:38">
      <c r="AL6932" s="309"/>
    </row>
    <row r="6933" spans="38:38">
      <c r="AL6933" s="309"/>
    </row>
    <row r="6934" spans="38:38">
      <c r="AL6934" s="309"/>
    </row>
    <row r="6935" spans="38:38">
      <c r="AL6935" s="309"/>
    </row>
    <row r="6936" spans="38:38">
      <c r="AL6936" s="309"/>
    </row>
    <row r="6937" spans="38:38">
      <c r="AL6937" s="309"/>
    </row>
    <row r="6938" spans="38:38">
      <c r="AL6938" s="309"/>
    </row>
    <row r="6939" spans="38:38">
      <c r="AL6939" s="309"/>
    </row>
    <row r="6940" spans="38:38">
      <c r="AL6940" s="309"/>
    </row>
    <row r="6941" spans="38:38">
      <c r="AL6941" s="309"/>
    </row>
    <row r="6942" spans="38:38">
      <c r="AL6942" s="309"/>
    </row>
    <row r="6943" spans="38:38">
      <c r="AL6943" s="309"/>
    </row>
    <row r="6944" spans="38:38">
      <c r="AL6944" s="309"/>
    </row>
    <row r="6945" spans="38:38">
      <c r="AL6945" s="309"/>
    </row>
    <row r="6946" spans="38:38">
      <c r="AL6946" s="309"/>
    </row>
    <row r="6947" spans="38:38">
      <c r="AL6947" s="309"/>
    </row>
    <row r="6948" spans="38:38">
      <c r="AL6948" s="309"/>
    </row>
    <row r="6949" spans="38:38">
      <c r="AL6949" s="309"/>
    </row>
    <row r="6950" spans="38:38">
      <c r="AL6950" s="309"/>
    </row>
    <row r="6951" spans="38:38">
      <c r="AL6951" s="309"/>
    </row>
    <row r="6952" spans="38:38">
      <c r="AL6952" s="309"/>
    </row>
    <row r="6953" spans="38:38">
      <c r="AL6953" s="309"/>
    </row>
    <row r="6954" spans="38:38">
      <c r="AL6954" s="309"/>
    </row>
    <row r="6955" spans="38:38">
      <c r="AL6955" s="309"/>
    </row>
    <row r="6956" spans="38:38">
      <c r="AL6956" s="309"/>
    </row>
    <row r="6957" spans="38:38">
      <c r="AL6957" s="309"/>
    </row>
    <row r="6958" spans="38:38">
      <c r="AL6958" s="309"/>
    </row>
    <row r="6959" spans="38:38">
      <c r="AL6959" s="309"/>
    </row>
    <row r="6960" spans="38:38">
      <c r="AL6960" s="309"/>
    </row>
    <row r="6961" spans="38:38">
      <c r="AL6961" s="309"/>
    </row>
    <row r="6962" spans="38:38">
      <c r="AL6962" s="309"/>
    </row>
    <row r="6963" spans="38:38">
      <c r="AL6963" s="309"/>
    </row>
    <row r="6964" spans="38:38">
      <c r="AL6964" s="309"/>
    </row>
    <row r="6965" spans="38:38">
      <c r="AL6965" s="309"/>
    </row>
    <row r="6966" spans="38:38">
      <c r="AL6966" s="309"/>
    </row>
    <row r="6967" spans="38:38">
      <c r="AL6967" s="309"/>
    </row>
    <row r="6968" spans="38:38">
      <c r="AL6968" s="309"/>
    </row>
    <row r="6969" spans="38:38">
      <c r="AL6969" s="309"/>
    </row>
    <row r="6970" spans="38:38">
      <c r="AL6970" s="309"/>
    </row>
    <row r="6971" spans="38:38">
      <c r="AL6971" s="309"/>
    </row>
    <row r="6972" spans="38:38">
      <c r="AL6972" s="309"/>
    </row>
    <row r="6973" spans="38:38">
      <c r="AL6973" s="309"/>
    </row>
    <row r="6974" spans="38:38">
      <c r="AL6974" s="309"/>
    </row>
    <row r="6975" spans="38:38">
      <c r="AL6975" s="309"/>
    </row>
    <row r="6976" spans="38:38">
      <c r="AL6976" s="309"/>
    </row>
    <row r="6977" spans="38:38">
      <c r="AL6977" s="309"/>
    </row>
    <row r="6978" spans="38:38">
      <c r="AL6978" s="309"/>
    </row>
    <row r="6979" spans="38:38">
      <c r="AL6979" s="309"/>
    </row>
    <row r="6980" spans="38:38">
      <c r="AL6980" s="309"/>
    </row>
    <row r="6981" spans="38:38">
      <c r="AL6981" s="309"/>
    </row>
    <row r="6982" spans="38:38">
      <c r="AL6982" s="309"/>
    </row>
    <row r="6983" spans="38:38">
      <c r="AL6983" s="309"/>
    </row>
    <row r="6984" spans="38:38">
      <c r="AL6984" s="309"/>
    </row>
    <row r="6985" spans="38:38">
      <c r="AL6985" s="309"/>
    </row>
    <row r="6986" spans="38:38">
      <c r="AL6986" s="309"/>
    </row>
    <row r="6987" spans="38:38">
      <c r="AL6987" s="309"/>
    </row>
    <row r="6988" spans="38:38">
      <c r="AL6988" s="309"/>
    </row>
    <row r="6989" spans="38:38">
      <c r="AL6989" s="309"/>
    </row>
    <row r="6990" spans="38:38">
      <c r="AL6990" s="309"/>
    </row>
    <row r="6991" spans="38:38">
      <c r="AL6991" s="309"/>
    </row>
    <row r="6992" spans="38:38">
      <c r="AL6992" s="309"/>
    </row>
    <row r="6993" spans="38:38">
      <c r="AL6993" s="309"/>
    </row>
    <row r="6994" spans="38:38">
      <c r="AL6994" s="309"/>
    </row>
    <row r="6995" spans="38:38">
      <c r="AL6995" s="309"/>
    </row>
    <row r="6996" spans="38:38">
      <c r="AL6996" s="309"/>
    </row>
    <row r="6997" spans="38:38">
      <c r="AL6997" s="309"/>
    </row>
    <row r="6998" spans="38:38">
      <c r="AL6998" s="309"/>
    </row>
    <row r="6999" spans="38:38">
      <c r="AL6999" s="309"/>
    </row>
    <row r="7000" spans="38:38">
      <c r="AL7000" s="309"/>
    </row>
    <row r="7001" spans="38:38">
      <c r="AL7001" s="309"/>
    </row>
    <row r="7002" spans="38:38">
      <c r="AL7002" s="309"/>
    </row>
    <row r="7003" spans="38:38">
      <c r="AL7003" s="309"/>
    </row>
    <row r="7004" spans="38:38">
      <c r="AL7004" s="309"/>
    </row>
    <row r="7005" spans="38:38">
      <c r="AL7005" s="309"/>
    </row>
    <row r="7006" spans="38:38">
      <c r="AL7006" s="309"/>
    </row>
    <row r="7007" spans="38:38">
      <c r="AL7007" s="309"/>
    </row>
    <row r="7008" spans="38:38">
      <c r="AL7008" s="309"/>
    </row>
    <row r="7009" spans="38:38">
      <c r="AL7009" s="309"/>
    </row>
    <row r="7010" spans="38:38">
      <c r="AL7010" s="309"/>
    </row>
    <row r="7011" spans="38:38">
      <c r="AL7011" s="309"/>
    </row>
    <row r="7012" spans="38:38">
      <c r="AL7012" s="309"/>
    </row>
    <row r="7013" spans="38:38">
      <c r="AL7013" s="309"/>
    </row>
    <row r="7014" spans="38:38">
      <c r="AL7014" s="309"/>
    </row>
    <row r="7015" spans="38:38">
      <c r="AL7015" s="309"/>
    </row>
    <row r="7016" spans="38:38">
      <c r="AL7016" s="309"/>
    </row>
    <row r="7017" spans="38:38">
      <c r="AL7017" s="309"/>
    </row>
    <row r="7018" spans="38:38">
      <c r="AL7018" s="309"/>
    </row>
    <row r="7019" spans="38:38">
      <c r="AL7019" s="309"/>
    </row>
    <row r="7020" spans="38:38">
      <c r="AL7020" s="309"/>
    </row>
    <row r="7021" spans="38:38">
      <c r="AL7021" s="309"/>
    </row>
    <row r="7022" spans="38:38">
      <c r="AL7022" s="309"/>
    </row>
    <row r="7023" spans="38:38">
      <c r="AL7023" s="309"/>
    </row>
    <row r="7024" spans="38:38">
      <c r="AL7024" s="309"/>
    </row>
    <row r="7025" spans="38:38">
      <c r="AL7025" s="309"/>
    </row>
    <row r="7026" spans="38:38">
      <c r="AL7026" s="309"/>
    </row>
    <row r="7027" spans="38:38">
      <c r="AL7027" s="309"/>
    </row>
    <row r="7028" spans="38:38">
      <c r="AL7028" s="309"/>
    </row>
    <row r="7029" spans="38:38">
      <c r="AL7029" s="309"/>
    </row>
    <row r="7030" spans="38:38">
      <c r="AL7030" s="309"/>
    </row>
    <row r="7031" spans="38:38">
      <c r="AL7031" s="309"/>
    </row>
    <row r="7032" spans="38:38">
      <c r="AL7032" s="309"/>
    </row>
    <row r="7033" spans="38:38">
      <c r="AL7033" s="309"/>
    </row>
    <row r="7034" spans="38:38">
      <c r="AL7034" s="309"/>
    </row>
    <row r="7035" spans="38:38">
      <c r="AL7035" s="309"/>
    </row>
    <row r="7036" spans="38:38">
      <c r="AL7036" s="309"/>
    </row>
    <row r="7037" spans="38:38">
      <c r="AL7037" s="309"/>
    </row>
    <row r="7038" spans="38:38">
      <c r="AL7038" s="309"/>
    </row>
    <row r="7039" spans="38:38">
      <c r="AL7039" s="309"/>
    </row>
    <row r="7040" spans="38:38">
      <c r="AL7040" s="309"/>
    </row>
    <row r="7041" spans="38:38">
      <c r="AL7041" s="309"/>
    </row>
    <row r="7042" spans="38:38">
      <c r="AL7042" s="309"/>
    </row>
    <row r="7043" spans="38:38">
      <c r="AL7043" s="309"/>
    </row>
    <row r="7044" spans="38:38">
      <c r="AL7044" s="309"/>
    </row>
    <row r="7045" spans="38:38">
      <c r="AL7045" s="309"/>
    </row>
    <row r="7046" spans="38:38">
      <c r="AL7046" s="309"/>
    </row>
    <row r="7047" spans="38:38">
      <c r="AL7047" s="309"/>
    </row>
    <row r="7048" spans="38:38">
      <c r="AL7048" s="309"/>
    </row>
    <row r="7049" spans="38:38">
      <c r="AL7049" s="309"/>
    </row>
    <row r="7050" spans="38:38">
      <c r="AL7050" s="309"/>
    </row>
    <row r="7051" spans="38:38">
      <c r="AL7051" s="309"/>
    </row>
    <row r="7052" spans="38:38">
      <c r="AL7052" s="309"/>
    </row>
    <row r="7053" spans="38:38">
      <c r="AL7053" s="309"/>
    </row>
    <row r="7054" spans="38:38">
      <c r="AL7054" s="309"/>
    </row>
    <row r="7055" spans="38:38">
      <c r="AL7055" s="309"/>
    </row>
    <row r="7056" spans="38:38">
      <c r="AL7056" s="309"/>
    </row>
    <row r="7057" spans="38:38">
      <c r="AL7057" s="309"/>
    </row>
    <row r="7058" spans="38:38">
      <c r="AL7058" s="309"/>
    </row>
    <row r="7059" spans="38:38">
      <c r="AL7059" s="309"/>
    </row>
    <row r="7060" spans="38:38">
      <c r="AL7060" s="309"/>
    </row>
    <row r="7061" spans="38:38">
      <c r="AL7061" s="309"/>
    </row>
    <row r="7062" spans="38:38">
      <c r="AL7062" s="309"/>
    </row>
    <row r="7063" spans="38:38">
      <c r="AL7063" s="309"/>
    </row>
    <row r="7064" spans="38:38">
      <c r="AL7064" s="309"/>
    </row>
    <row r="7065" spans="38:38">
      <c r="AL7065" s="309"/>
    </row>
    <row r="7066" spans="38:38">
      <c r="AL7066" s="309"/>
    </row>
    <row r="7067" spans="38:38">
      <c r="AL7067" s="309"/>
    </row>
    <row r="7068" spans="38:38">
      <c r="AL7068" s="309"/>
    </row>
    <row r="7069" spans="38:38">
      <c r="AL7069" s="309"/>
    </row>
    <row r="7070" spans="38:38">
      <c r="AL7070" s="309"/>
    </row>
    <row r="7071" spans="38:38">
      <c r="AL7071" s="309"/>
    </row>
    <row r="7072" spans="38:38">
      <c r="AL7072" s="309"/>
    </row>
    <row r="7073" spans="38:38">
      <c r="AL7073" s="309"/>
    </row>
    <row r="7074" spans="38:38">
      <c r="AL7074" s="309"/>
    </row>
    <row r="7075" spans="38:38">
      <c r="AL7075" s="309"/>
    </row>
    <row r="7076" spans="38:38">
      <c r="AL7076" s="309"/>
    </row>
    <row r="7077" spans="38:38">
      <c r="AL7077" s="309"/>
    </row>
    <row r="7078" spans="38:38">
      <c r="AL7078" s="309"/>
    </row>
    <row r="7079" spans="38:38">
      <c r="AL7079" s="309"/>
    </row>
    <row r="7080" spans="38:38">
      <c r="AL7080" s="309"/>
    </row>
    <row r="7081" spans="38:38">
      <c r="AL7081" s="309"/>
    </row>
    <row r="7082" spans="38:38">
      <c r="AL7082" s="309"/>
    </row>
    <row r="7083" spans="38:38">
      <c r="AL7083" s="309"/>
    </row>
    <row r="7084" spans="38:38">
      <c r="AL7084" s="309"/>
    </row>
    <row r="7085" spans="38:38">
      <c r="AL7085" s="309"/>
    </row>
    <row r="7086" spans="38:38">
      <c r="AL7086" s="309"/>
    </row>
    <row r="7087" spans="38:38">
      <c r="AL7087" s="309"/>
    </row>
    <row r="7088" spans="38:38">
      <c r="AL7088" s="309"/>
    </row>
    <row r="7089" spans="38:38">
      <c r="AL7089" s="309"/>
    </row>
    <row r="7090" spans="38:38">
      <c r="AL7090" s="309"/>
    </row>
    <row r="7091" spans="38:38">
      <c r="AL7091" s="309"/>
    </row>
    <row r="7092" spans="38:38">
      <c r="AL7092" s="309"/>
    </row>
    <row r="7093" spans="38:38">
      <c r="AL7093" s="309"/>
    </row>
    <row r="7094" spans="38:38">
      <c r="AL7094" s="309"/>
    </row>
    <row r="7095" spans="38:38">
      <c r="AL7095" s="309"/>
    </row>
    <row r="7096" spans="38:38">
      <c r="AL7096" s="309"/>
    </row>
    <row r="7097" spans="38:38">
      <c r="AL7097" s="309"/>
    </row>
    <row r="7098" spans="38:38">
      <c r="AL7098" s="309"/>
    </row>
    <row r="7099" spans="38:38">
      <c r="AL7099" s="309"/>
    </row>
    <row r="7100" spans="38:38">
      <c r="AL7100" s="309"/>
    </row>
    <row r="7101" spans="38:38">
      <c r="AL7101" s="309"/>
    </row>
    <row r="7102" spans="38:38">
      <c r="AL7102" s="309"/>
    </row>
    <row r="7103" spans="38:38">
      <c r="AL7103" s="309"/>
    </row>
    <row r="7104" spans="38:38">
      <c r="AL7104" s="309"/>
    </row>
    <row r="7105" spans="38:38">
      <c r="AL7105" s="309"/>
    </row>
    <row r="7106" spans="38:38">
      <c r="AL7106" s="309"/>
    </row>
    <row r="7107" spans="38:38">
      <c r="AL7107" s="309"/>
    </row>
    <row r="7108" spans="38:38">
      <c r="AL7108" s="309"/>
    </row>
    <row r="7109" spans="38:38">
      <c r="AL7109" s="309"/>
    </row>
    <row r="7110" spans="38:38">
      <c r="AL7110" s="309"/>
    </row>
    <row r="7111" spans="38:38">
      <c r="AL7111" s="309"/>
    </row>
    <row r="7112" spans="38:38">
      <c r="AL7112" s="309"/>
    </row>
    <row r="7113" spans="38:38">
      <c r="AL7113" s="309"/>
    </row>
    <row r="7114" spans="38:38">
      <c r="AL7114" s="309"/>
    </row>
    <row r="7115" spans="38:38">
      <c r="AL7115" s="309"/>
    </row>
    <row r="7116" spans="38:38">
      <c r="AL7116" s="309"/>
    </row>
    <row r="7117" spans="38:38">
      <c r="AL7117" s="309"/>
    </row>
    <row r="7118" spans="38:38">
      <c r="AL7118" s="309"/>
    </row>
    <row r="7119" spans="38:38">
      <c r="AL7119" s="309"/>
    </row>
    <row r="7120" spans="38:38">
      <c r="AL7120" s="309"/>
    </row>
    <row r="7121" spans="38:38">
      <c r="AL7121" s="309"/>
    </row>
    <row r="7122" spans="38:38">
      <c r="AL7122" s="309"/>
    </row>
    <row r="7123" spans="38:38">
      <c r="AL7123" s="309"/>
    </row>
    <row r="7124" spans="38:38">
      <c r="AL7124" s="309"/>
    </row>
    <row r="7125" spans="38:38">
      <c r="AL7125" s="309"/>
    </row>
    <row r="7126" spans="38:38">
      <c r="AL7126" s="309"/>
    </row>
    <row r="7127" spans="38:38">
      <c r="AL7127" s="309"/>
    </row>
    <row r="7128" spans="38:38">
      <c r="AL7128" s="309"/>
    </row>
    <row r="7129" spans="38:38">
      <c r="AL7129" s="309"/>
    </row>
    <row r="7130" spans="38:38">
      <c r="AL7130" s="309"/>
    </row>
    <row r="7131" spans="38:38">
      <c r="AL7131" s="309"/>
    </row>
    <row r="7132" spans="38:38">
      <c r="AL7132" s="309"/>
    </row>
    <row r="7133" spans="38:38">
      <c r="AL7133" s="309"/>
    </row>
    <row r="7134" spans="38:38">
      <c r="AL7134" s="309"/>
    </row>
    <row r="7135" spans="38:38">
      <c r="AL7135" s="309"/>
    </row>
    <row r="7136" spans="38:38">
      <c r="AL7136" s="309"/>
    </row>
    <row r="7137" spans="38:38">
      <c r="AL7137" s="309"/>
    </row>
    <row r="7138" spans="38:38">
      <c r="AL7138" s="309"/>
    </row>
    <row r="7139" spans="38:38">
      <c r="AL7139" s="309"/>
    </row>
    <row r="7140" spans="38:38">
      <c r="AL7140" s="309"/>
    </row>
    <row r="7141" spans="38:38">
      <c r="AL7141" s="309"/>
    </row>
    <row r="7142" spans="38:38">
      <c r="AL7142" s="309"/>
    </row>
    <row r="7143" spans="38:38">
      <c r="AL7143" s="309"/>
    </row>
    <row r="7144" spans="38:38">
      <c r="AL7144" s="309"/>
    </row>
    <row r="7145" spans="38:38">
      <c r="AL7145" s="309"/>
    </row>
    <row r="7146" spans="38:38">
      <c r="AL7146" s="309"/>
    </row>
    <row r="7147" spans="38:38">
      <c r="AL7147" s="309"/>
    </row>
    <row r="7148" spans="38:38">
      <c r="AL7148" s="309"/>
    </row>
    <row r="7149" spans="38:38">
      <c r="AL7149" s="309"/>
    </row>
    <row r="7150" spans="38:38">
      <c r="AL7150" s="309"/>
    </row>
    <row r="7151" spans="38:38">
      <c r="AL7151" s="309"/>
    </row>
    <row r="7152" spans="38:38">
      <c r="AL7152" s="309"/>
    </row>
    <row r="7153" spans="38:38">
      <c r="AL7153" s="309"/>
    </row>
    <row r="7154" spans="38:38">
      <c r="AL7154" s="309"/>
    </row>
    <row r="7155" spans="38:38">
      <c r="AL7155" s="309"/>
    </row>
    <row r="7156" spans="38:38">
      <c r="AL7156" s="309"/>
    </row>
    <row r="7157" spans="38:38">
      <c r="AL7157" s="309"/>
    </row>
    <row r="7158" spans="38:38">
      <c r="AL7158" s="309"/>
    </row>
    <row r="7159" spans="38:38">
      <c r="AL7159" s="309"/>
    </row>
    <row r="7160" spans="38:38">
      <c r="AL7160" s="309"/>
    </row>
    <row r="7161" spans="38:38">
      <c r="AL7161" s="309"/>
    </row>
    <row r="7162" spans="38:38">
      <c r="AL7162" s="309"/>
    </row>
    <row r="7163" spans="38:38">
      <c r="AL7163" s="309"/>
    </row>
    <row r="7164" spans="38:38">
      <c r="AL7164" s="309"/>
    </row>
    <row r="7165" spans="38:38">
      <c r="AL7165" s="309"/>
    </row>
    <row r="7166" spans="38:38">
      <c r="AL7166" s="309"/>
    </row>
    <row r="7167" spans="38:38">
      <c r="AL7167" s="309"/>
    </row>
    <row r="7168" spans="38:38">
      <c r="AL7168" s="309"/>
    </row>
    <row r="7169" spans="38:38">
      <c r="AL7169" s="309"/>
    </row>
    <row r="7170" spans="38:38">
      <c r="AL7170" s="309"/>
    </row>
    <row r="7171" spans="38:38">
      <c r="AL7171" s="309"/>
    </row>
    <row r="7172" spans="38:38">
      <c r="AL7172" s="309"/>
    </row>
    <row r="7173" spans="38:38">
      <c r="AL7173" s="309"/>
    </row>
    <row r="7174" spans="38:38">
      <c r="AL7174" s="309"/>
    </row>
    <row r="7175" spans="38:38">
      <c r="AL7175" s="309"/>
    </row>
    <row r="7176" spans="38:38">
      <c r="AL7176" s="309"/>
    </row>
    <row r="7177" spans="38:38">
      <c r="AL7177" s="309"/>
    </row>
    <row r="7178" spans="38:38">
      <c r="AL7178" s="309"/>
    </row>
    <row r="7179" spans="38:38">
      <c r="AL7179" s="309"/>
    </row>
    <row r="7180" spans="38:38">
      <c r="AL7180" s="309"/>
    </row>
    <row r="7181" spans="38:38">
      <c r="AL7181" s="309"/>
    </row>
    <row r="7182" spans="38:38">
      <c r="AL7182" s="309"/>
    </row>
    <row r="7183" spans="38:38">
      <c r="AL7183" s="309"/>
    </row>
    <row r="7184" spans="38:38">
      <c r="AL7184" s="309"/>
    </row>
    <row r="7185" spans="38:38">
      <c r="AL7185" s="309"/>
    </row>
    <row r="7186" spans="38:38">
      <c r="AL7186" s="309"/>
    </row>
    <row r="7187" spans="38:38">
      <c r="AL7187" s="309"/>
    </row>
    <row r="7188" spans="38:38">
      <c r="AL7188" s="309"/>
    </row>
    <row r="7189" spans="38:38">
      <c r="AL7189" s="309"/>
    </row>
    <row r="7190" spans="38:38">
      <c r="AL7190" s="309"/>
    </row>
    <row r="7191" spans="38:38">
      <c r="AL7191" s="309"/>
    </row>
    <row r="7192" spans="38:38">
      <c r="AL7192" s="309"/>
    </row>
    <row r="7193" spans="38:38">
      <c r="AL7193" s="309"/>
    </row>
    <row r="7194" spans="38:38">
      <c r="AL7194" s="309"/>
    </row>
    <row r="7195" spans="38:38">
      <c r="AL7195" s="309"/>
    </row>
    <row r="7196" spans="38:38">
      <c r="AL7196" s="309"/>
    </row>
    <row r="7197" spans="38:38">
      <c r="AL7197" s="309"/>
    </row>
    <row r="7198" spans="38:38">
      <c r="AL7198" s="309"/>
    </row>
    <row r="7199" spans="38:38">
      <c r="AL7199" s="309"/>
    </row>
    <row r="7200" spans="38:38">
      <c r="AL7200" s="309"/>
    </row>
    <row r="7201" spans="38:38">
      <c r="AL7201" s="309"/>
    </row>
    <row r="7202" spans="38:38">
      <c r="AL7202" s="309"/>
    </row>
    <row r="7203" spans="38:38">
      <c r="AL7203" s="309"/>
    </row>
    <row r="7204" spans="38:38">
      <c r="AL7204" s="309"/>
    </row>
    <row r="7205" spans="38:38">
      <c r="AL7205" s="309"/>
    </row>
    <row r="7206" spans="38:38">
      <c r="AL7206" s="309"/>
    </row>
    <row r="7207" spans="38:38">
      <c r="AL7207" s="309"/>
    </row>
    <row r="7208" spans="38:38">
      <c r="AL7208" s="309"/>
    </row>
    <row r="7209" spans="38:38">
      <c r="AL7209" s="309"/>
    </row>
    <row r="7210" spans="38:38">
      <c r="AL7210" s="309"/>
    </row>
    <row r="7211" spans="38:38">
      <c r="AL7211" s="309"/>
    </row>
    <row r="7212" spans="38:38">
      <c r="AL7212" s="309"/>
    </row>
    <row r="7213" spans="38:38">
      <c r="AL7213" s="309"/>
    </row>
    <row r="7214" spans="38:38">
      <c r="AL7214" s="309"/>
    </row>
    <row r="7215" spans="38:38">
      <c r="AL7215" s="309"/>
    </row>
    <row r="7216" spans="38:38">
      <c r="AL7216" s="309"/>
    </row>
    <row r="7217" spans="38:38">
      <c r="AL7217" s="309"/>
    </row>
    <row r="7218" spans="38:38">
      <c r="AL7218" s="309"/>
    </row>
    <row r="7219" spans="38:38">
      <c r="AL7219" s="309"/>
    </row>
    <row r="7220" spans="38:38">
      <c r="AL7220" s="309"/>
    </row>
    <row r="7221" spans="38:38">
      <c r="AL7221" s="309"/>
    </row>
    <row r="7222" spans="38:38">
      <c r="AL7222" s="309"/>
    </row>
    <row r="7223" spans="38:38">
      <c r="AL7223" s="309"/>
    </row>
    <row r="7224" spans="38:38">
      <c r="AL7224" s="309"/>
    </row>
    <row r="7225" spans="38:38">
      <c r="AL7225" s="309"/>
    </row>
    <row r="7226" spans="38:38">
      <c r="AL7226" s="309"/>
    </row>
    <row r="7227" spans="38:38">
      <c r="AL7227" s="309"/>
    </row>
    <row r="7228" spans="38:38">
      <c r="AL7228" s="309"/>
    </row>
    <row r="7229" spans="38:38">
      <c r="AL7229" s="309"/>
    </row>
    <row r="7230" spans="38:38">
      <c r="AL7230" s="309"/>
    </row>
    <row r="7231" spans="38:38">
      <c r="AL7231" s="309"/>
    </row>
    <row r="7232" spans="38:38">
      <c r="AL7232" s="309"/>
    </row>
    <row r="7233" spans="38:38">
      <c r="AL7233" s="309"/>
    </row>
    <row r="7234" spans="38:38">
      <c r="AL7234" s="309"/>
    </row>
    <row r="7235" spans="38:38">
      <c r="AL7235" s="309"/>
    </row>
    <row r="7236" spans="38:38">
      <c r="AL7236" s="309"/>
    </row>
    <row r="7237" spans="38:38">
      <c r="AL7237" s="309"/>
    </row>
    <row r="7238" spans="38:38">
      <c r="AL7238" s="309"/>
    </row>
    <row r="7239" spans="38:38">
      <c r="AL7239" s="309"/>
    </row>
    <row r="7240" spans="38:38">
      <c r="AL7240" s="309"/>
    </row>
    <row r="7241" spans="38:38">
      <c r="AL7241" s="309"/>
    </row>
    <row r="7242" spans="38:38">
      <c r="AL7242" s="309"/>
    </row>
    <row r="7243" spans="38:38">
      <c r="AL7243" s="309"/>
    </row>
    <row r="7244" spans="38:38">
      <c r="AL7244" s="309"/>
    </row>
    <row r="7245" spans="38:38">
      <c r="AL7245" s="309"/>
    </row>
    <row r="7246" spans="38:38">
      <c r="AL7246" s="309"/>
    </row>
    <row r="7247" spans="38:38">
      <c r="AL7247" s="309"/>
    </row>
    <row r="7248" spans="38:38">
      <c r="AL7248" s="309"/>
    </row>
    <row r="7249" spans="38:38">
      <c r="AL7249" s="309"/>
    </row>
    <row r="7250" spans="38:38">
      <c r="AL7250" s="309"/>
    </row>
    <row r="7251" spans="38:38">
      <c r="AL7251" s="309"/>
    </row>
    <row r="7252" spans="38:38">
      <c r="AL7252" s="309"/>
    </row>
    <row r="7253" spans="38:38">
      <c r="AL7253" s="309"/>
    </row>
    <row r="7254" spans="38:38">
      <c r="AL7254" s="309"/>
    </row>
    <row r="7255" spans="38:38">
      <c r="AL7255" s="309"/>
    </row>
    <row r="7256" spans="38:38">
      <c r="AL7256" s="309"/>
    </row>
    <row r="7257" spans="38:38">
      <c r="AL7257" s="309"/>
    </row>
    <row r="7258" spans="38:38">
      <c r="AL7258" s="309"/>
    </row>
    <row r="7259" spans="38:38">
      <c r="AL7259" s="309"/>
    </row>
    <row r="7260" spans="38:38">
      <c r="AL7260" s="309"/>
    </row>
    <row r="7261" spans="38:38">
      <c r="AL7261" s="309"/>
    </row>
    <row r="7262" spans="38:38">
      <c r="AL7262" s="309"/>
    </row>
    <row r="7263" spans="38:38">
      <c r="AL7263" s="309"/>
    </row>
    <row r="7264" spans="38:38">
      <c r="AL7264" s="309"/>
    </row>
    <row r="7265" spans="38:38">
      <c r="AL7265" s="309"/>
    </row>
    <row r="7266" spans="38:38">
      <c r="AL7266" s="309"/>
    </row>
    <row r="7267" spans="38:38">
      <c r="AL7267" s="309"/>
    </row>
    <row r="7268" spans="38:38">
      <c r="AL7268" s="309"/>
    </row>
    <row r="7269" spans="38:38">
      <c r="AL7269" s="309"/>
    </row>
    <row r="7270" spans="38:38">
      <c r="AL7270" s="309"/>
    </row>
    <row r="7271" spans="38:38">
      <c r="AL7271" s="309"/>
    </row>
    <row r="7272" spans="38:38">
      <c r="AL7272" s="309"/>
    </row>
    <row r="7273" spans="38:38">
      <c r="AL7273" s="309"/>
    </row>
    <row r="7274" spans="38:38">
      <c r="AL7274" s="309"/>
    </row>
    <row r="7275" spans="38:38">
      <c r="AL7275" s="309"/>
    </row>
    <row r="7276" spans="38:38">
      <c r="AL7276" s="309"/>
    </row>
    <row r="7277" spans="38:38">
      <c r="AL7277" s="309"/>
    </row>
    <row r="7278" spans="38:38">
      <c r="AL7278" s="309"/>
    </row>
    <row r="7279" spans="38:38">
      <c r="AL7279" s="309"/>
    </row>
    <row r="7280" spans="38:38">
      <c r="AL7280" s="309"/>
    </row>
    <row r="7281" spans="38:38">
      <c r="AL7281" s="309"/>
    </row>
    <row r="7282" spans="38:38">
      <c r="AL7282" s="309"/>
    </row>
    <row r="7283" spans="38:38">
      <c r="AL7283" s="309"/>
    </row>
    <row r="7284" spans="38:38">
      <c r="AL7284" s="309"/>
    </row>
    <row r="7285" spans="38:38">
      <c r="AL7285" s="309"/>
    </row>
    <row r="7286" spans="38:38">
      <c r="AL7286" s="309"/>
    </row>
    <row r="7287" spans="38:38">
      <c r="AL7287" s="309"/>
    </row>
    <row r="7288" spans="38:38">
      <c r="AL7288" s="309"/>
    </row>
    <row r="7289" spans="38:38">
      <c r="AL7289" s="309"/>
    </row>
    <row r="7290" spans="38:38">
      <c r="AL7290" s="309"/>
    </row>
    <row r="7291" spans="38:38">
      <c r="AL7291" s="309"/>
    </row>
    <row r="7292" spans="38:38">
      <c r="AL7292" s="309"/>
    </row>
    <row r="7293" spans="38:38">
      <c r="AL7293" s="309"/>
    </row>
    <row r="7294" spans="38:38">
      <c r="AL7294" s="309"/>
    </row>
    <row r="7295" spans="38:38">
      <c r="AL7295" s="309"/>
    </row>
    <row r="7296" spans="38:38">
      <c r="AL7296" s="309"/>
    </row>
    <row r="7297" spans="38:38">
      <c r="AL7297" s="309"/>
    </row>
    <row r="7298" spans="38:38">
      <c r="AL7298" s="309"/>
    </row>
    <row r="7299" spans="38:38">
      <c r="AL7299" s="309"/>
    </row>
    <row r="7300" spans="38:38">
      <c r="AL7300" s="309"/>
    </row>
    <row r="7301" spans="38:38">
      <c r="AL7301" s="309"/>
    </row>
    <row r="7302" spans="38:38">
      <c r="AL7302" s="309"/>
    </row>
    <row r="7303" spans="38:38">
      <c r="AL7303" s="309"/>
    </row>
    <row r="7304" spans="38:38">
      <c r="AL7304" s="309"/>
    </row>
    <row r="7305" spans="38:38">
      <c r="AL7305" s="309"/>
    </row>
    <row r="7306" spans="38:38">
      <c r="AL7306" s="309"/>
    </row>
    <row r="7307" spans="38:38">
      <c r="AL7307" s="309"/>
    </row>
    <row r="7308" spans="38:38">
      <c r="AL7308" s="309"/>
    </row>
    <row r="7309" spans="38:38">
      <c r="AL7309" s="309"/>
    </row>
    <row r="7310" spans="38:38">
      <c r="AL7310" s="309"/>
    </row>
    <row r="7311" spans="38:38">
      <c r="AL7311" s="309"/>
    </row>
    <row r="7312" spans="38:38">
      <c r="AL7312" s="309"/>
    </row>
    <row r="7313" spans="38:38">
      <c r="AL7313" s="309"/>
    </row>
    <row r="7314" spans="38:38">
      <c r="AL7314" s="309"/>
    </row>
    <row r="7315" spans="38:38">
      <c r="AL7315" s="309"/>
    </row>
    <row r="7316" spans="38:38">
      <c r="AL7316" s="309"/>
    </row>
    <row r="7317" spans="38:38">
      <c r="AL7317" s="309"/>
    </row>
    <row r="7318" spans="38:38">
      <c r="AL7318" s="309"/>
    </row>
    <row r="7319" spans="38:38">
      <c r="AL7319" s="309"/>
    </row>
    <row r="7320" spans="38:38">
      <c r="AL7320" s="309"/>
    </row>
    <row r="7321" spans="38:38">
      <c r="AL7321" s="309"/>
    </row>
    <row r="7322" spans="38:38">
      <c r="AL7322" s="309"/>
    </row>
    <row r="7323" spans="38:38">
      <c r="AL7323" s="309"/>
    </row>
    <row r="7324" spans="38:38">
      <c r="AL7324" s="309"/>
    </row>
    <row r="7325" spans="38:38">
      <c r="AL7325" s="309"/>
    </row>
    <row r="7326" spans="38:38">
      <c r="AL7326" s="309"/>
    </row>
    <row r="7327" spans="38:38">
      <c r="AL7327" s="309"/>
    </row>
    <row r="7328" spans="38:38">
      <c r="AL7328" s="309"/>
    </row>
    <row r="7329" spans="38:38">
      <c r="AL7329" s="309"/>
    </row>
    <row r="7330" spans="38:38">
      <c r="AL7330" s="309"/>
    </row>
    <row r="7331" spans="38:38">
      <c r="AL7331" s="309"/>
    </row>
    <row r="7332" spans="38:38">
      <c r="AL7332" s="309"/>
    </row>
    <row r="7333" spans="38:38">
      <c r="AL7333" s="309"/>
    </row>
    <row r="7334" spans="38:38">
      <c r="AL7334" s="309"/>
    </row>
    <row r="7335" spans="38:38">
      <c r="AL7335" s="309"/>
    </row>
    <row r="7336" spans="38:38">
      <c r="AL7336" s="309"/>
    </row>
    <row r="7337" spans="38:38">
      <c r="AL7337" s="309"/>
    </row>
    <row r="7338" spans="38:38">
      <c r="AL7338" s="309"/>
    </row>
    <row r="7339" spans="38:38">
      <c r="AL7339" s="309"/>
    </row>
    <row r="7340" spans="38:38">
      <c r="AL7340" s="309"/>
    </row>
    <row r="7341" spans="38:38">
      <c r="AL7341" s="309"/>
    </row>
    <row r="7342" spans="38:38">
      <c r="AL7342" s="309"/>
    </row>
    <row r="7343" spans="38:38">
      <c r="AL7343" s="309"/>
    </row>
    <row r="7344" spans="38:38">
      <c r="AL7344" s="309"/>
    </row>
    <row r="7345" spans="38:38">
      <c r="AL7345" s="309"/>
    </row>
    <row r="7346" spans="38:38">
      <c r="AL7346" s="309"/>
    </row>
    <row r="7347" spans="38:38">
      <c r="AL7347" s="309"/>
    </row>
    <row r="7348" spans="38:38">
      <c r="AL7348" s="309"/>
    </row>
    <row r="7349" spans="38:38">
      <c r="AL7349" s="309"/>
    </row>
    <row r="7350" spans="38:38">
      <c r="AL7350" s="309"/>
    </row>
    <row r="7351" spans="38:38">
      <c r="AL7351" s="309"/>
    </row>
    <row r="7352" spans="38:38">
      <c r="AL7352" s="309"/>
    </row>
    <row r="7353" spans="38:38">
      <c r="AL7353" s="309"/>
    </row>
    <row r="7354" spans="38:38">
      <c r="AL7354" s="309"/>
    </row>
    <row r="7355" spans="38:38">
      <c r="AL7355" s="309"/>
    </row>
    <row r="7356" spans="38:38">
      <c r="AL7356" s="309"/>
    </row>
    <row r="7357" spans="38:38">
      <c r="AL7357" s="309"/>
    </row>
    <row r="7358" spans="38:38">
      <c r="AL7358" s="309"/>
    </row>
    <row r="7359" spans="38:38">
      <c r="AL7359" s="309"/>
    </row>
    <row r="7360" spans="38:38">
      <c r="AL7360" s="309"/>
    </row>
    <row r="7361" spans="38:38">
      <c r="AL7361" s="309"/>
    </row>
    <row r="7362" spans="38:38">
      <c r="AL7362" s="309"/>
    </row>
    <row r="7363" spans="38:38">
      <c r="AL7363" s="309"/>
    </row>
    <row r="7364" spans="38:38">
      <c r="AL7364" s="309"/>
    </row>
    <row r="7365" spans="38:38">
      <c r="AL7365" s="309"/>
    </row>
    <row r="7366" spans="38:38">
      <c r="AL7366" s="309"/>
    </row>
    <row r="7367" spans="38:38">
      <c r="AL7367" s="309"/>
    </row>
    <row r="7368" spans="38:38">
      <c r="AL7368" s="309"/>
    </row>
    <row r="7369" spans="38:38">
      <c r="AL7369" s="309"/>
    </row>
    <row r="7370" spans="38:38">
      <c r="AL7370" s="309"/>
    </row>
    <row r="7371" spans="38:38">
      <c r="AL7371" s="309"/>
    </row>
    <row r="7372" spans="38:38">
      <c r="AL7372" s="309"/>
    </row>
    <row r="7373" spans="38:38">
      <c r="AL7373" s="309"/>
    </row>
    <row r="7374" spans="38:38">
      <c r="AL7374" s="309"/>
    </row>
    <row r="7375" spans="38:38">
      <c r="AL7375" s="309"/>
    </row>
    <row r="7376" spans="38:38">
      <c r="AL7376" s="309"/>
    </row>
    <row r="7377" spans="38:38">
      <c r="AL7377" s="309"/>
    </row>
    <row r="7378" spans="38:38">
      <c r="AL7378" s="309"/>
    </row>
    <row r="7379" spans="38:38">
      <c r="AL7379" s="309"/>
    </row>
    <row r="7380" spans="38:38">
      <c r="AL7380" s="309"/>
    </row>
    <row r="7381" spans="38:38">
      <c r="AL7381" s="309"/>
    </row>
    <row r="7382" spans="38:38">
      <c r="AL7382" s="309"/>
    </row>
    <row r="7383" spans="38:38">
      <c r="AL7383" s="309"/>
    </row>
    <row r="7384" spans="38:38">
      <c r="AL7384" s="309"/>
    </row>
    <row r="7385" spans="38:38">
      <c r="AL7385" s="309"/>
    </row>
    <row r="7386" spans="38:38">
      <c r="AL7386" s="309"/>
    </row>
    <row r="7387" spans="38:38">
      <c r="AL7387" s="309"/>
    </row>
    <row r="7388" spans="38:38">
      <c r="AL7388" s="309"/>
    </row>
    <row r="7389" spans="38:38">
      <c r="AL7389" s="309"/>
    </row>
    <row r="7390" spans="38:38">
      <c r="AL7390" s="309"/>
    </row>
    <row r="7391" spans="38:38">
      <c r="AL7391" s="309"/>
    </row>
    <row r="7392" spans="38:38">
      <c r="AL7392" s="309"/>
    </row>
    <row r="7393" spans="38:38">
      <c r="AL7393" s="309"/>
    </row>
    <row r="7394" spans="38:38">
      <c r="AL7394" s="309"/>
    </row>
    <row r="7395" spans="38:38">
      <c r="AL7395" s="309"/>
    </row>
    <row r="7396" spans="38:38">
      <c r="AL7396" s="309"/>
    </row>
    <row r="7397" spans="38:38">
      <c r="AL7397" s="309"/>
    </row>
    <row r="7398" spans="38:38">
      <c r="AL7398" s="309"/>
    </row>
    <row r="7399" spans="38:38">
      <c r="AL7399" s="309"/>
    </row>
    <row r="7400" spans="38:38">
      <c r="AL7400" s="309"/>
    </row>
    <row r="7401" spans="38:38">
      <c r="AL7401" s="309"/>
    </row>
    <row r="7402" spans="38:38">
      <c r="AL7402" s="309"/>
    </row>
    <row r="7403" spans="38:38">
      <c r="AL7403" s="309"/>
    </row>
    <row r="7404" spans="38:38">
      <c r="AL7404" s="309"/>
    </row>
    <row r="7405" spans="38:38">
      <c r="AL7405" s="309"/>
    </row>
    <row r="7406" spans="38:38">
      <c r="AL7406" s="309"/>
    </row>
    <row r="7407" spans="38:38">
      <c r="AL7407" s="309"/>
    </row>
    <row r="7408" spans="38:38">
      <c r="AL7408" s="309"/>
    </row>
    <row r="7409" spans="38:38">
      <c r="AL7409" s="309"/>
    </row>
    <row r="7410" spans="38:38">
      <c r="AL7410" s="309"/>
    </row>
    <row r="7411" spans="38:38">
      <c r="AL7411" s="309"/>
    </row>
    <row r="7412" spans="38:38">
      <c r="AL7412" s="309"/>
    </row>
    <row r="7413" spans="38:38">
      <c r="AL7413" s="309"/>
    </row>
    <row r="7414" spans="38:38">
      <c r="AL7414" s="309"/>
    </row>
    <row r="7415" spans="38:38">
      <c r="AL7415" s="309"/>
    </row>
    <row r="7416" spans="38:38">
      <c r="AL7416" s="309"/>
    </row>
    <row r="7417" spans="38:38">
      <c r="AL7417" s="309"/>
    </row>
    <row r="7418" spans="38:38">
      <c r="AL7418" s="309"/>
    </row>
    <row r="7419" spans="38:38">
      <c r="AL7419" s="309"/>
    </row>
    <row r="7420" spans="38:38">
      <c r="AL7420" s="309"/>
    </row>
    <row r="7421" spans="38:38">
      <c r="AL7421" s="309"/>
    </row>
    <row r="7422" spans="38:38">
      <c r="AL7422" s="309"/>
    </row>
    <row r="7423" spans="38:38">
      <c r="AL7423" s="309"/>
    </row>
    <row r="7424" spans="38:38">
      <c r="AL7424" s="309"/>
    </row>
    <row r="7425" spans="38:38">
      <c r="AL7425" s="309"/>
    </row>
    <row r="7426" spans="38:38">
      <c r="AL7426" s="309"/>
    </row>
    <row r="7427" spans="38:38">
      <c r="AL7427" s="309"/>
    </row>
    <row r="7428" spans="38:38">
      <c r="AL7428" s="309"/>
    </row>
    <row r="7429" spans="38:38">
      <c r="AL7429" s="309"/>
    </row>
    <row r="7430" spans="38:38">
      <c r="AL7430" s="309"/>
    </row>
    <row r="7431" spans="38:38">
      <c r="AL7431" s="309"/>
    </row>
    <row r="7432" spans="38:38">
      <c r="AL7432" s="309"/>
    </row>
    <row r="7433" spans="38:38">
      <c r="AL7433" s="309"/>
    </row>
    <row r="7434" spans="38:38">
      <c r="AL7434" s="309"/>
    </row>
    <row r="7435" spans="38:38">
      <c r="AL7435" s="309"/>
    </row>
    <row r="7436" spans="38:38">
      <c r="AL7436" s="309"/>
    </row>
    <row r="7437" spans="38:38">
      <c r="AL7437" s="309"/>
    </row>
    <row r="7438" spans="38:38">
      <c r="AL7438" s="309"/>
    </row>
    <row r="7439" spans="38:38">
      <c r="AL7439" s="309"/>
    </row>
    <row r="7440" spans="38:38">
      <c r="AL7440" s="309"/>
    </row>
    <row r="7441" spans="38:38">
      <c r="AL7441" s="309"/>
    </row>
    <row r="7442" spans="38:38">
      <c r="AL7442" s="309"/>
    </row>
    <row r="7443" spans="38:38">
      <c r="AL7443" s="309"/>
    </row>
    <row r="7444" spans="38:38">
      <c r="AL7444" s="309"/>
    </row>
    <row r="7445" spans="38:38">
      <c r="AL7445" s="309"/>
    </row>
    <row r="7446" spans="38:38">
      <c r="AL7446" s="309"/>
    </row>
    <row r="7447" spans="38:38">
      <c r="AL7447" s="309"/>
    </row>
    <row r="7448" spans="38:38">
      <c r="AL7448" s="309"/>
    </row>
    <row r="7449" spans="38:38">
      <c r="AL7449" s="309"/>
    </row>
    <row r="7450" spans="38:38">
      <c r="AL7450" s="309"/>
    </row>
    <row r="7451" spans="38:38">
      <c r="AL7451" s="309"/>
    </row>
    <row r="7452" spans="38:38">
      <c r="AL7452" s="309"/>
    </row>
    <row r="7453" spans="38:38">
      <c r="AL7453" s="309"/>
    </row>
    <row r="7454" spans="38:38">
      <c r="AL7454" s="309"/>
    </row>
    <row r="7455" spans="38:38">
      <c r="AL7455" s="309"/>
    </row>
    <row r="7456" spans="38:38">
      <c r="AL7456" s="309"/>
    </row>
    <row r="7457" spans="38:38">
      <c r="AL7457" s="309"/>
    </row>
    <row r="7458" spans="38:38">
      <c r="AL7458" s="309"/>
    </row>
    <row r="7459" spans="38:38">
      <c r="AL7459" s="309"/>
    </row>
    <row r="7460" spans="38:38">
      <c r="AL7460" s="309"/>
    </row>
    <row r="7461" spans="38:38">
      <c r="AL7461" s="309"/>
    </row>
    <row r="7462" spans="38:38">
      <c r="AL7462" s="309"/>
    </row>
    <row r="7463" spans="38:38">
      <c r="AL7463" s="309"/>
    </row>
    <row r="7464" spans="38:38">
      <c r="AL7464" s="309"/>
    </row>
    <row r="7465" spans="38:38">
      <c r="AL7465" s="309"/>
    </row>
    <row r="7466" spans="38:38">
      <c r="AL7466" s="309"/>
    </row>
    <row r="7467" spans="38:38">
      <c r="AL7467" s="309"/>
    </row>
    <row r="7468" spans="38:38">
      <c r="AL7468" s="309"/>
    </row>
    <row r="7469" spans="38:38">
      <c r="AL7469" s="309"/>
    </row>
    <row r="7470" spans="38:38">
      <c r="AL7470" s="309"/>
    </row>
    <row r="7471" spans="38:38">
      <c r="AL7471" s="309"/>
    </row>
    <row r="7472" spans="38:38">
      <c r="AL7472" s="309"/>
    </row>
    <row r="7473" spans="38:38">
      <c r="AL7473" s="309"/>
    </row>
    <row r="7474" spans="38:38">
      <c r="AL7474" s="309"/>
    </row>
    <row r="7475" spans="38:38">
      <c r="AL7475" s="309"/>
    </row>
    <row r="7476" spans="38:38">
      <c r="AL7476" s="309"/>
    </row>
    <row r="7477" spans="38:38">
      <c r="AL7477" s="309"/>
    </row>
    <row r="7478" spans="38:38">
      <c r="AL7478" s="309"/>
    </row>
    <row r="7479" spans="38:38">
      <c r="AL7479" s="309"/>
    </row>
    <row r="7480" spans="38:38">
      <c r="AL7480" s="309"/>
    </row>
    <row r="7481" spans="38:38">
      <c r="AL7481" s="309"/>
    </row>
    <row r="7482" spans="38:38">
      <c r="AL7482" s="309"/>
    </row>
    <row r="7483" spans="38:38">
      <c r="AL7483" s="309"/>
    </row>
    <row r="7484" spans="38:38">
      <c r="AL7484" s="309"/>
    </row>
    <row r="7485" spans="38:38">
      <c r="AL7485" s="309"/>
    </row>
    <row r="7486" spans="38:38">
      <c r="AL7486" s="309"/>
    </row>
    <row r="7487" spans="38:38">
      <c r="AL7487" s="309"/>
    </row>
    <row r="7488" spans="38:38">
      <c r="AL7488" s="309"/>
    </row>
    <row r="7489" spans="38:38">
      <c r="AL7489" s="309"/>
    </row>
    <row r="7490" spans="38:38">
      <c r="AL7490" s="309"/>
    </row>
    <row r="7491" spans="38:38">
      <c r="AL7491" s="309"/>
    </row>
    <row r="7492" spans="38:38">
      <c r="AL7492" s="309"/>
    </row>
    <row r="7493" spans="38:38">
      <c r="AL7493" s="309"/>
    </row>
    <row r="7494" spans="38:38">
      <c r="AL7494" s="309"/>
    </row>
    <row r="7495" spans="38:38">
      <c r="AL7495" s="309"/>
    </row>
    <row r="7496" spans="38:38">
      <c r="AL7496" s="309"/>
    </row>
    <row r="7497" spans="38:38">
      <c r="AL7497" s="309"/>
    </row>
    <row r="7498" spans="38:38">
      <c r="AL7498" s="309"/>
    </row>
    <row r="7499" spans="38:38">
      <c r="AL7499" s="309"/>
    </row>
    <row r="7500" spans="38:38">
      <c r="AL7500" s="309"/>
    </row>
    <row r="7501" spans="38:38">
      <c r="AL7501" s="309"/>
    </row>
    <row r="7502" spans="38:38">
      <c r="AL7502" s="309"/>
    </row>
    <row r="7503" spans="38:38">
      <c r="AL7503" s="309"/>
    </row>
    <row r="7504" spans="38:38">
      <c r="AL7504" s="309"/>
    </row>
    <row r="7505" spans="38:38">
      <c r="AL7505" s="309"/>
    </row>
    <row r="7506" spans="38:38">
      <c r="AL7506" s="309"/>
    </row>
    <row r="7507" spans="38:38">
      <c r="AL7507" s="309"/>
    </row>
    <row r="7508" spans="38:38">
      <c r="AL7508" s="309"/>
    </row>
    <row r="7509" spans="38:38">
      <c r="AL7509" s="309"/>
    </row>
    <row r="7510" spans="38:38">
      <c r="AL7510" s="309"/>
    </row>
    <row r="7511" spans="38:38">
      <c r="AL7511" s="309"/>
    </row>
    <row r="7512" spans="38:38">
      <c r="AL7512" s="309"/>
    </row>
    <row r="7513" spans="38:38">
      <c r="AL7513" s="309"/>
    </row>
    <row r="7514" spans="38:38">
      <c r="AL7514" s="309"/>
    </row>
    <row r="7515" spans="38:38">
      <c r="AL7515" s="309"/>
    </row>
    <row r="7516" spans="38:38">
      <c r="AL7516" s="309"/>
    </row>
    <row r="7517" spans="38:38">
      <c r="AL7517" s="309"/>
    </row>
    <row r="7518" spans="38:38">
      <c r="AL7518" s="309"/>
    </row>
    <row r="7519" spans="38:38">
      <c r="AL7519" s="309"/>
    </row>
    <row r="7520" spans="38:38">
      <c r="AL7520" s="309"/>
    </row>
    <row r="7521" spans="38:38">
      <c r="AL7521" s="309"/>
    </row>
    <row r="7522" spans="38:38">
      <c r="AL7522" s="309"/>
    </row>
    <row r="7523" spans="38:38">
      <c r="AL7523" s="309"/>
    </row>
    <row r="7524" spans="38:38">
      <c r="AL7524" s="309"/>
    </row>
    <row r="7525" spans="38:38">
      <c r="AL7525" s="309"/>
    </row>
    <row r="7526" spans="38:38">
      <c r="AL7526" s="309"/>
    </row>
    <row r="7527" spans="38:38">
      <c r="AL7527" s="309"/>
    </row>
    <row r="7528" spans="38:38">
      <c r="AL7528" s="309"/>
    </row>
    <row r="7529" spans="38:38">
      <c r="AL7529" s="309"/>
    </row>
    <row r="7530" spans="38:38">
      <c r="AL7530" s="309"/>
    </row>
    <row r="7531" spans="38:38">
      <c r="AL7531" s="309"/>
    </row>
    <row r="7532" spans="38:38">
      <c r="AL7532" s="309"/>
    </row>
    <row r="7533" spans="38:38">
      <c r="AL7533" s="309"/>
    </row>
    <row r="7534" spans="38:38">
      <c r="AL7534" s="309"/>
    </row>
    <row r="7535" spans="38:38">
      <c r="AL7535" s="309"/>
    </row>
    <row r="7536" spans="38:38">
      <c r="AL7536" s="309"/>
    </row>
    <row r="7537" spans="38:38">
      <c r="AL7537" s="309"/>
    </row>
    <row r="7538" spans="38:38">
      <c r="AL7538" s="309"/>
    </row>
    <row r="7539" spans="38:38">
      <c r="AL7539" s="309"/>
    </row>
    <row r="7540" spans="38:38">
      <c r="AL7540" s="309"/>
    </row>
    <row r="7541" spans="38:38">
      <c r="AL7541" s="309"/>
    </row>
    <row r="7542" spans="38:38">
      <c r="AL7542" s="309"/>
    </row>
    <row r="7543" spans="38:38">
      <c r="AL7543" s="309"/>
    </row>
    <row r="7544" spans="38:38">
      <c r="AL7544" s="309"/>
    </row>
    <row r="7545" spans="38:38">
      <c r="AL7545" s="309"/>
    </row>
    <row r="7546" spans="38:38">
      <c r="AL7546" s="309"/>
    </row>
    <row r="7547" spans="38:38">
      <c r="AL7547" s="309"/>
    </row>
    <row r="7548" spans="38:38">
      <c r="AL7548" s="309"/>
    </row>
    <row r="7549" spans="38:38">
      <c r="AL7549" s="309"/>
    </row>
    <row r="7550" spans="38:38">
      <c r="AL7550" s="309"/>
    </row>
    <row r="7551" spans="38:38">
      <c r="AL7551" s="309"/>
    </row>
    <row r="7552" spans="38:38">
      <c r="AL7552" s="309"/>
    </row>
    <row r="7553" spans="38:38">
      <c r="AL7553" s="309"/>
    </row>
    <row r="7554" spans="38:38">
      <c r="AL7554" s="309"/>
    </row>
    <row r="7555" spans="38:38">
      <c r="AL7555" s="309"/>
    </row>
    <row r="7556" spans="38:38">
      <c r="AL7556" s="309"/>
    </row>
    <row r="7557" spans="38:38">
      <c r="AL7557" s="309"/>
    </row>
    <row r="7558" spans="38:38">
      <c r="AL7558" s="309"/>
    </row>
    <row r="7559" spans="38:38">
      <c r="AL7559" s="309"/>
    </row>
    <row r="7560" spans="38:38">
      <c r="AL7560" s="309"/>
    </row>
    <row r="7561" spans="38:38">
      <c r="AL7561" s="309"/>
    </row>
    <row r="7562" spans="38:38">
      <c r="AL7562" s="309"/>
    </row>
    <row r="7563" spans="38:38">
      <c r="AL7563" s="309"/>
    </row>
    <row r="7564" spans="38:38">
      <c r="AL7564" s="309"/>
    </row>
    <row r="7565" spans="38:38">
      <c r="AL7565" s="309"/>
    </row>
    <row r="7566" spans="38:38">
      <c r="AL7566" s="309"/>
    </row>
    <row r="7567" spans="38:38">
      <c r="AL7567" s="309"/>
    </row>
    <row r="7568" spans="38:38">
      <c r="AL7568" s="309"/>
    </row>
    <row r="7569" spans="38:38">
      <c r="AL7569" s="309"/>
    </row>
    <row r="7570" spans="38:38">
      <c r="AL7570" s="309"/>
    </row>
    <row r="7571" spans="38:38">
      <c r="AL7571" s="309"/>
    </row>
    <row r="7572" spans="38:38">
      <c r="AL7572" s="309"/>
    </row>
    <row r="7573" spans="38:38">
      <c r="AL7573" s="309"/>
    </row>
    <row r="7574" spans="38:38">
      <c r="AL7574" s="309"/>
    </row>
    <row r="7575" spans="38:38">
      <c r="AL7575" s="309"/>
    </row>
    <row r="7576" spans="38:38">
      <c r="AL7576" s="309"/>
    </row>
    <row r="7577" spans="38:38">
      <c r="AL7577" s="309"/>
    </row>
    <row r="7578" spans="38:38">
      <c r="AL7578" s="309"/>
    </row>
    <row r="7579" spans="38:38">
      <c r="AL7579" s="309"/>
    </row>
    <row r="7580" spans="38:38">
      <c r="AL7580" s="309"/>
    </row>
    <row r="7581" spans="38:38">
      <c r="AL7581" s="309"/>
    </row>
    <row r="7582" spans="38:38">
      <c r="AL7582" s="309"/>
    </row>
    <row r="7583" spans="38:38">
      <c r="AL7583" s="309"/>
    </row>
    <row r="7584" spans="38:38">
      <c r="AL7584" s="309"/>
    </row>
    <row r="7585" spans="38:38">
      <c r="AL7585" s="309"/>
    </row>
    <row r="7586" spans="38:38">
      <c r="AL7586" s="309"/>
    </row>
    <row r="7587" spans="38:38">
      <c r="AL7587" s="309"/>
    </row>
    <row r="7588" spans="38:38">
      <c r="AL7588" s="309"/>
    </row>
    <row r="7589" spans="38:38">
      <c r="AL7589" s="309"/>
    </row>
    <row r="7590" spans="38:38">
      <c r="AL7590" s="309"/>
    </row>
    <row r="7591" spans="38:38">
      <c r="AL7591" s="309"/>
    </row>
    <row r="7592" spans="38:38">
      <c r="AL7592" s="309"/>
    </row>
    <row r="7593" spans="38:38">
      <c r="AL7593" s="309"/>
    </row>
    <row r="7594" spans="38:38">
      <c r="AL7594" s="309"/>
    </row>
    <row r="7595" spans="38:38">
      <c r="AL7595" s="309"/>
    </row>
    <row r="7596" spans="38:38">
      <c r="AL7596" s="309"/>
    </row>
    <row r="7597" spans="38:38">
      <c r="AL7597" s="309"/>
    </row>
    <row r="7598" spans="38:38">
      <c r="AL7598" s="309"/>
    </row>
    <row r="7599" spans="38:38">
      <c r="AL7599" s="309"/>
    </row>
    <row r="7600" spans="38:38">
      <c r="AL7600" s="309"/>
    </row>
    <row r="7601" spans="38:38">
      <c r="AL7601" s="309"/>
    </row>
    <row r="7602" spans="38:38">
      <c r="AL7602" s="309"/>
    </row>
    <row r="7603" spans="38:38">
      <c r="AL7603" s="309"/>
    </row>
    <row r="7604" spans="38:38">
      <c r="AL7604" s="309"/>
    </row>
    <row r="7605" spans="38:38">
      <c r="AL7605" s="309"/>
    </row>
    <row r="7606" spans="38:38">
      <c r="AL7606" s="309"/>
    </row>
    <row r="7607" spans="38:38">
      <c r="AL7607" s="309"/>
    </row>
    <row r="7608" spans="38:38">
      <c r="AL7608" s="309"/>
    </row>
    <row r="7609" spans="38:38">
      <c r="AL7609" s="309"/>
    </row>
    <row r="7610" spans="38:38">
      <c r="AL7610" s="309"/>
    </row>
    <row r="7611" spans="38:38">
      <c r="AL7611" s="309"/>
    </row>
    <row r="7612" spans="38:38">
      <c r="AL7612" s="309"/>
    </row>
    <row r="7613" spans="38:38">
      <c r="AL7613" s="309"/>
    </row>
    <row r="7614" spans="38:38">
      <c r="AL7614" s="309"/>
    </row>
    <row r="7615" spans="38:38">
      <c r="AL7615" s="309"/>
    </row>
    <row r="7616" spans="38:38">
      <c r="AL7616" s="309"/>
    </row>
    <row r="7617" spans="38:38">
      <c r="AL7617" s="309"/>
    </row>
    <row r="7618" spans="38:38">
      <c r="AL7618" s="309"/>
    </row>
    <row r="7619" spans="38:38">
      <c r="AL7619" s="309"/>
    </row>
    <row r="7620" spans="38:38">
      <c r="AL7620" s="309"/>
    </row>
    <row r="7621" spans="38:38">
      <c r="AL7621" s="309"/>
    </row>
    <row r="7622" spans="38:38">
      <c r="AL7622" s="309"/>
    </row>
    <row r="7623" spans="38:38">
      <c r="AL7623" s="309"/>
    </row>
    <row r="7624" spans="38:38">
      <c r="AL7624" s="309"/>
    </row>
    <row r="7625" spans="38:38">
      <c r="AL7625" s="309"/>
    </row>
    <row r="7626" spans="38:38">
      <c r="AL7626" s="309"/>
    </row>
    <row r="7627" spans="38:38">
      <c r="AL7627" s="309"/>
    </row>
    <row r="7628" spans="38:38">
      <c r="AL7628" s="309"/>
    </row>
    <row r="7629" spans="38:38">
      <c r="AL7629" s="309"/>
    </row>
    <row r="7630" spans="38:38">
      <c r="AL7630" s="309"/>
    </row>
    <row r="7631" spans="38:38">
      <c r="AL7631" s="309"/>
    </row>
    <row r="7632" spans="38:38">
      <c r="AL7632" s="309"/>
    </row>
    <row r="7633" spans="38:38">
      <c r="AL7633" s="309"/>
    </row>
    <row r="7634" spans="38:38">
      <c r="AL7634" s="309"/>
    </row>
    <row r="7635" spans="38:38">
      <c r="AL7635" s="309"/>
    </row>
    <row r="7636" spans="38:38">
      <c r="AL7636" s="309"/>
    </row>
    <row r="7637" spans="38:38">
      <c r="AL7637" s="309"/>
    </row>
    <row r="7638" spans="38:38">
      <c r="AL7638" s="309"/>
    </row>
    <row r="7639" spans="38:38">
      <c r="AL7639" s="309"/>
    </row>
    <row r="7640" spans="38:38">
      <c r="AL7640" s="309"/>
    </row>
    <row r="7641" spans="38:38">
      <c r="AL7641" s="309"/>
    </row>
    <row r="7642" spans="38:38">
      <c r="AL7642" s="309"/>
    </row>
    <row r="7643" spans="38:38">
      <c r="AL7643" s="309"/>
    </row>
    <row r="7644" spans="38:38">
      <c r="AL7644" s="309"/>
    </row>
    <row r="7645" spans="38:38">
      <c r="AL7645" s="309"/>
    </row>
    <row r="7646" spans="38:38">
      <c r="AL7646" s="309"/>
    </row>
    <row r="7647" spans="38:38">
      <c r="AL7647" s="309"/>
    </row>
    <row r="7648" spans="38:38">
      <c r="AL7648" s="309"/>
    </row>
    <row r="7649" spans="38:38">
      <c r="AL7649" s="309"/>
    </row>
    <row r="7650" spans="38:38">
      <c r="AL7650" s="309"/>
    </row>
    <row r="7651" spans="38:38">
      <c r="AL7651" s="309"/>
    </row>
    <row r="7652" spans="38:38">
      <c r="AL7652" s="309"/>
    </row>
    <row r="7653" spans="38:38">
      <c r="AL7653" s="309"/>
    </row>
    <row r="7654" spans="38:38">
      <c r="AL7654" s="309"/>
    </row>
    <row r="7655" spans="38:38">
      <c r="AL7655" s="309"/>
    </row>
    <row r="7656" spans="38:38">
      <c r="AL7656" s="309"/>
    </row>
    <row r="7657" spans="38:38">
      <c r="AL7657" s="309"/>
    </row>
    <row r="7658" spans="38:38">
      <c r="AL7658" s="309"/>
    </row>
    <row r="7659" spans="38:38">
      <c r="AL7659" s="309"/>
    </row>
    <row r="7660" spans="38:38">
      <c r="AL7660" s="309"/>
    </row>
    <row r="7661" spans="38:38">
      <c r="AL7661" s="309"/>
    </row>
    <row r="7662" spans="38:38">
      <c r="AL7662" s="309"/>
    </row>
    <row r="7663" spans="38:38">
      <c r="AL7663" s="309"/>
    </row>
    <row r="7664" spans="38:38">
      <c r="AL7664" s="309"/>
    </row>
    <row r="7665" spans="38:38">
      <c r="AL7665" s="309"/>
    </row>
    <row r="7666" spans="38:38">
      <c r="AL7666" s="309"/>
    </row>
    <row r="7667" spans="38:38">
      <c r="AL7667" s="309"/>
    </row>
    <row r="7668" spans="38:38">
      <c r="AL7668" s="309"/>
    </row>
    <row r="7669" spans="38:38">
      <c r="AL7669" s="309"/>
    </row>
    <row r="7670" spans="38:38">
      <c r="AL7670" s="309"/>
    </row>
    <row r="7671" spans="38:38">
      <c r="AL7671" s="309"/>
    </row>
    <row r="7672" spans="38:38">
      <c r="AL7672" s="309"/>
    </row>
    <row r="7673" spans="38:38">
      <c r="AL7673" s="309"/>
    </row>
    <row r="7674" spans="38:38">
      <c r="AL7674" s="309"/>
    </row>
    <row r="7675" spans="38:38">
      <c r="AL7675" s="309"/>
    </row>
    <row r="7676" spans="38:38">
      <c r="AL7676" s="309"/>
    </row>
    <row r="7677" spans="38:38">
      <c r="AL7677" s="309"/>
    </row>
    <row r="7678" spans="38:38">
      <c r="AL7678" s="309"/>
    </row>
    <row r="7679" spans="38:38">
      <c r="AL7679" s="309"/>
    </row>
    <row r="7680" spans="38:38">
      <c r="AL7680" s="309"/>
    </row>
    <row r="7681" spans="38:38">
      <c r="AL7681" s="309"/>
    </row>
    <row r="7682" spans="38:38">
      <c r="AL7682" s="309"/>
    </row>
    <row r="7683" spans="38:38">
      <c r="AL7683" s="309"/>
    </row>
    <row r="7684" spans="38:38">
      <c r="AL7684" s="309"/>
    </row>
    <row r="7685" spans="38:38">
      <c r="AL7685" s="309"/>
    </row>
    <row r="7686" spans="38:38">
      <c r="AL7686" s="309"/>
    </row>
    <row r="7687" spans="38:38">
      <c r="AL7687" s="309"/>
    </row>
    <row r="7688" spans="38:38">
      <c r="AL7688" s="309"/>
    </row>
    <row r="7689" spans="38:38">
      <c r="AL7689" s="309"/>
    </row>
    <row r="7690" spans="38:38">
      <c r="AL7690" s="309"/>
    </row>
    <row r="7691" spans="38:38">
      <c r="AL7691" s="309"/>
    </row>
    <row r="7692" spans="38:38">
      <c r="AL7692" s="309"/>
    </row>
    <row r="7693" spans="38:38">
      <c r="AL7693" s="309"/>
    </row>
    <row r="7694" spans="38:38">
      <c r="AL7694" s="309"/>
    </row>
    <row r="7695" spans="38:38">
      <c r="AL7695" s="309"/>
    </row>
    <row r="7696" spans="38:38">
      <c r="AL7696" s="309"/>
    </row>
    <row r="7697" spans="38:38">
      <c r="AL7697" s="309"/>
    </row>
    <row r="7698" spans="38:38">
      <c r="AL7698" s="309"/>
    </row>
    <row r="7699" spans="38:38">
      <c r="AL7699" s="309"/>
    </row>
    <row r="7700" spans="38:38">
      <c r="AL7700" s="309"/>
    </row>
    <row r="7701" spans="38:38">
      <c r="AL7701" s="309"/>
    </row>
    <row r="7702" spans="38:38">
      <c r="AL7702" s="309"/>
    </row>
    <row r="7703" spans="38:38">
      <c r="AL7703" s="309"/>
    </row>
    <row r="7704" spans="38:38">
      <c r="AL7704" s="309"/>
    </row>
    <row r="7705" spans="38:38">
      <c r="AL7705" s="309"/>
    </row>
    <row r="7706" spans="38:38">
      <c r="AL7706" s="309"/>
    </row>
    <row r="7707" spans="38:38">
      <c r="AL7707" s="309"/>
    </row>
    <row r="7708" spans="38:38">
      <c r="AL7708" s="309"/>
    </row>
    <row r="7709" spans="38:38">
      <c r="AL7709" s="309"/>
    </row>
    <row r="7710" spans="38:38">
      <c r="AL7710" s="309"/>
    </row>
    <row r="7711" spans="38:38">
      <c r="AL7711" s="309"/>
    </row>
    <row r="7712" spans="38:38">
      <c r="AL7712" s="309"/>
    </row>
    <row r="7713" spans="38:38">
      <c r="AL7713" s="309"/>
    </row>
    <row r="7714" spans="38:38">
      <c r="AL7714" s="309"/>
    </row>
    <row r="7715" spans="38:38">
      <c r="AL7715" s="309"/>
    </row>
    <row r="7716" spans="38:38">
      <c r="AL7716" s="309"/>
    </row>
    <row r="7717" spans="38:38">
      <c r="AL7717" s="309"/>
    </row>
    <row r="7718" spans="38:38">
      <c r="AL7718" s="309"/>
    </row>
    <row r="7719" spans="38:38">
      <c r="AL7719" s="309"/>
    </row>
    <row r="7720" spans="38:38">
      <c r="AL7720" s="309"/>
    </row>
    <row r="7721" spans="38:38">
      <c r="AL7721" s="309"/>
    </row>
    <row r="7722" spans="38:38">
      <c r="AL7722" s="309"/>
    </row>
    <row r="7723" spans="38:38">
      <c r="AL7723" s="309"/>
    </row>
    <row r="7724" spans="38:38">
      <c r="AL7724" s="309"/>
    </row>
    <row r="7725" spans="38:38">
      <c r="AL7725" s="309"/>
    </row>
    <row r="7726" spans="38:38">
      <c r="AL7726" s="309"/>
    </row>
    <row r="7727" spans="38:38">
      <c r="AL7727" s="309"/>
    </row>
    <row r="7728" spans="38:38">
      <c r="AL7728" s="309"/>
    </row>
    <row r="7729" spans="38:38">
      <c r="AL7729" s="309"/>
    </row>
    <row r="7730" spans="38:38">
      <c r="AL7730" s="309"/>
    </row>
    <row r="7731" spans="38:38">
      <c r="AL7731" s="309"/>
    </row>
    <row r="7732" spans="38:38">
      <c r="AL7732" s="309"/>
    </row>
    <row r="7733" spans="38:38">
      <c r="AL7733" s="309"/>
    </row>
    <row r="7734" spans="38:38">
      <c r="AL7734" s="309"/>
    </row>
    <row r="7735" spans="38:38">
      <c r="AL7735" s="309"/>
    </row>
    <row r="7736" spans="38:38">
      <c r="AL7736" s="309"/>
    </row>
    <row r="7737" spans="38:38">
      <c r="AL7737" s="309"/>
    </row>
    <row r="7738" spans="38:38">
      <c r="AL7738" s="309"/>
    </row>
    <row r="7739" spans="38:38">
      <c r="AL7739" s="309"/>
    </row>
    <row r="7740" spans="38:38">
      <c r="AL7740" s="309"/>
    </row>
    <row r="7741" spans="38:38">
      <c r="AL7741" s="309"/>
    </row>
    <row r="7742" spans="38:38">
      <c r="AL7742" s="309"/>
    </row>
    <row r="7743" spans="38:38">
      <c r="AL7743" s="309"/>
    </row>
    <row r="7744" spans="38:38">
      <c r="AL7744" s="309"/>
    </row>
    <row r="7745" spans="38:38">
      <c r="AL7745" s="309"/>
    </row>
    <row r="7746" spans="38:38">
      <c r="AL7746" s="309"/>
    </row>
    <row r="7747" spans="38:38">
      <c r="AL7747" s="309"/>
    </row>
    <row r="7748" spans="38:38">
      <c r="AL7748" s="309"/>
    </row>
    <row r="7749" spans="38:38">
      <c r="AL7749" s="309"/>
    </row>
    <row r="7750" spans="38:38">
      <c r="AL7750" s="309"/>
    </row>
    <row r="7751" spans="38:38">
      <c r="AL7751" s="309"/>
    </row>
    <row r="7752" spans="38:38">
      <c r="AL7752" s="309"/>
    </row>
    <row r="7753" spans="38:38">
      <c r="AL7753" s="309"/>
    </row>
    <row r="7754" spans="38:38">
      <c r="AL7754" s="309"/>
    </row>
    <row r="7755" spans="38:38">
      <c r="AL7755" s="309"/>
    </row>
    <row r="7756" spans="38:38">
      <c r="AL7756" s="309"/>
    </row>
    <row r="7757" spans="38:38">
      <c r="AL7757" s="309"/>
    </row>
    <row r="7758" spans="38:38">
      <c r="AL7758" s="309"/>
    </row>
    <row r="7759" spans="38:38">
      <c r="AL7759" s="309"/>
    </row>
    <row r="7760" spans="38:38">
      <c r="AL7760" s="309"/>
    </row>
    <row r="7761" spans="38:38">
      <c r="AL7761" s="309"/>
    </row>
    <row r="7762" spans="38:38">
      <c r="AL7762" s="309"/>
    </row>
    <row r="7763" spans="38:38">
      <c r="AL7763" s="309"/>
    </row>
    <row r="7764" spans="38:38">
      <c r="AL7764" s="309"/>
    </row>
    <row r="7765" spans="38:38">
      <c r="AL7765" s="309"/>
    </row>
    <row r="7766" spans="38:38">
      <c r="AL7766" s="309"/>
    </row>
    <row r="7767" spans="38:38">
      <c r="AL7767" s="309"/>
    </row>
    <row r="7768" spans="38:38">
      <c r="AL7768" s="309"/>
    </row>
    <row r="7769" spans="38:38">
      <c r="AL7769" s="309"/>
    </row>
    <row r="7770" spans="38:38">
      <c r="AL7770" s="309"/>
    </row>
    <row r="7771" spans="38:38">
      <c r="AL7771" s="309"/>
    </row>
    <row r="7772" spans="38:38">
      <c r="AL7772" s="309"/>
    </row>
    <row r="7773" spans="38:38">
      <c r="AL7773" s="309"/>
    </row>
    <row r="7774" spans="38:38">
      <c r="AL7774" s="309"/>
    </row>
    <row r="7775" spans="38:38">
      <c r="AL7775" s="309"/>
    </row>
    <row r="7776" spans="38:38">
      <c r="AL7776" s="309"/>
    </row>
    <row r="7777" spans="38:38">
      <c r="AL7777" s="309"/>
    </row>
    <row r="7778" spans="38:38">
      <c r="AL7778" s="309"/>
    </row>
    <row r="7779" spans="38:38">
      <c r="AL7779" s="309"/>
    </row>
    <row r="7780" spans="38:38">
      <c r="AL7780" s="309"/>
    </row>
    <row r="7781" spans="38:38">
      <c r="AL7781" s="309"/>
    </row>
    <row r="7782" spans="38:38">
      <c r="AL7782" s="309"/>
    </row>
    <row r="7783" spans="38:38">
      <c r="AL7783" s="309"/>
    </row>
    <row r="7784" spans="38:38">
      <c r="AL7784" s="309"/>
    </row>
    <row r="7785" spans="38:38">
      <c r="AL7785" s="309"/>
    </row>
    <row r="7786" spans="38:38">
      <c r="AL7786" s="309"/>
    </row>
    <row r="7787" spans="38:38">
      <c r="AL7787" s="309"/>
    </row>
    <row r="7788" spans="38:38">
      <c r="AL7788" s="309"/>
    </row>
    <row r="7789" spans="38:38">
      <c r="AL7789" s="309"/>
    </row>
    <row r="7790" spans="38:38">
      <c r="AL7790" s="309"/>
    </row>
    <row r="7791" spans="38:38">
      <c r="AL7791" s="309"/>
    </row>
    <row r="7792" spans="38:38">
      <c r="AL7792" s="309"/>
    </row>
    <row r="7793" spans="38:38">
      <c r="AL7793" s="309"/>
    </row>
    <row r="7794" spans="38:38">
      <c r="AL7794" s="309"/>
    </row>
    <row r="7795" spans="38:38">
      <c r="AL7795" s="309"/>
    </row>
    <row r="7796" spans="38:38">
      <c r="AL7796" s="309"/>
    </row>
    <row r="7797" spans="38:38">
      <c r="AL7797" s="309"/>
    </row>
    <row r="7798" spans="38:38">
      <c r="AL7798" s="309"/>
    </row>
    <row r="7799" spans="38:38">
      <c r="AL7799" s="309"/>
    </row>
    <row r="7800" spans="38:38">
      <c r="AL7800" s="309"/>
    </row>
    <row r="7801" spans="38:38">
      <c r="AL7801" s="309"/>
    </row>
    <row r="7802" spans="38:38">
      <c r="AL7802" s="309"/>
    </row>
    <row r="7803" spans="38:38">
      <c r="AL7803" s="309"/>
    </row>
    <row r="7804" spans="38:38">
      <c r="AL7804" s="309"/>
    </row>
    <row r="7805" spans="38:38">
      <c r="AL7805" s="309"/>
    </row>
    <row r="7806" spans="38:38">
      <c r="AL7806" s="309"/>
    </row>
    <row r="7807" spans="38:38">
      <c r="AL7807" s="309"/>
    </row>
    <row r="7808" spans="38:38">
      <c r="AL7808" s="309"/>
    </row>
    <row r="7809" spans="38:38">
      <c r="AL7809" s="309"/>
    </row>
    <row r="7810" spans="38:38">
      <c r="AL7810" s="309"/>
    </row>
    <row r="7811" spans="38:38">
      <c r="AL7811" s="309"/>
    </row>
    <row r="7812" spans="38:38">
      <c r="AL7812" s="309"/>
    </row>
    <row r="7813" spans="38:38">
      <c r="AL7813" s="309"/>
    </row>
    <row r="7814" spans="38:38">
      <c r="AL7814" s="309"/>
    </row>
    <row r="7815" spans="38:38">
      <c r="AL7815" s="309"/>
    </row>
    <row r="7816" spans="38:38">
      <c r="AL7816" s="309"/>
    </row>
    <row r="7817" spans="38:38">
      <c r="AL7817" s="309"/>
    </row>
    <row r="7818" spans="38:38">
      <c r="AL7818" s="309"/>
    </row>
    <row r="7819" spans="38:38">
      <c r="AL7819" s="309"/>
    </row>
    <row r="7820" spans="38:38">
      <c r="AL7820" s="309"/>
    </row>
    <row r="7821" spans="38:38">
      <c r="AL7821" s="309"/>
    </row>
    <row r="7822" spans="38:38">
      <c r="AL7822" s="309"/>
    </row>
    <row r="7823" spans="38:38">
      <c r="AL7823" s="309"/>
    </row>
    <row r="7824" spans="38:38">
      <c r="AL7824" s="309"/>
    </row>
    <row r="7825" spans="38:38">
      <c r="AL7825" s="309"/>
    </row>
    <row r="7826" spans="38:38">
      <c r="AL7826" s="309"/>
    </row>
    <row r="7827" spans="38:38">
      <c r="AL7827" s="309"/>
    </row>
    <row r="7828" spans="38:38">
      <c r="AL7828" s="309"/>
    </row>
    <row r="7829" spans="38:38">
      <c r="AL7829" s="309"/>
    </row>
    <row r="7830" spans="38:38">
      <c r="AL7830" s="309"/>
    </row>
    <row r="7831" spans="38:38">
      <c r="AL7831" s="309"/>
    </row>
    <row r="7832" spans="38:38">
      <c r="AL7832" s="309"/>
    </row>
    <row r="7833" spans="38:38">
      <c r="AL7833" s="309"/>
    </row>
    <row r="7834" spans="38:38">
      <c r="AL7834" s="309"/>
    </row>
    <row r="7835" spans="38:38">
      <c r="AL7835" s="309"/>
    </row>
    <row r="7836" spans="38:38">
      <c r="AL7836" s="309"/>
    </row>
    <row r="7837" spans="38:38">
      <c r="AL7837" s="309"/>
    </row>
    <row r="7838" spans="38:38">
      <c r="AL7838" s="309"/>
    </row>
    <row r="7839" spans="38:38">
      <c r="AL7839" s="309"/>
    </row>
    <row r="7840" spans="38:38">
      <c r="AL7840" s="309"/>
    </row>
    <row r="7841" spans="38:38">
      <c r="AL7841" s="309"/>
    </row>
    <row r="7842" spans="38:38">
      <c r="AL7842" s="309"/>
    </row>
    <row r="7843" spans="38:38">
      <c r="AL7843" s="309"/>
    </row>
    <row r="7844" spans="38:38">
      <c r="AL7844" s="309"/>
    </row>
    <row r="7845" spans="38:38">
      <c r="AL7845" s="309"/>
    </row>
    <row r="7846" spans="38:38">
      <c r="AL7846" s="309"/>
    </row>
    <row r="7847" spans="38:38">
      <c r="AL7847" s="309"/>
    </row>
    <row r="7848" spans="38:38">
      <c r="AL7848" s="309"/>
    </row>
    <row r="7849" spans="38:38">
      <c r="AL7849" s="309"/>
    </row>
    <row r="7850" spans="38:38">
      <c r="AL7850" s="309"/>
    </row>
    <row r="7851" spans="38:38">
      <c r="AL7851" s="309"/>
    </row>
    <row r="7852" spans="38:38">
      <c r="AL7852" s="309"/>
    </row>
    <row r="7853" spans="38:38">
      <c r="AL7853" s="309"/>
    </row>
    <row r="7854" spans="38:38">
      <c r="AL7854" s="309"/>
    </row>
    <row r="7855" spans="38:38">
      <c r="AL7855" s="309"/>
    </row>
    <row r="7856" spans="38:38">
      <c r="AL7856" s="309"/>
    </row>
    <row r="7857" spans="38:38">
      <c r="AL7857" s="309"/>
    </row>
    <row r="7858" spans="38:38">
      <c r="AL7858" s="309"/>
    </row>
    <row r="7859" spans="38:38">
      <c r="AL7859" s="309"/>
    </row>
    <row r="7860" spans="38:38">
      <c r="AL7860" s="309"/>
    </row>
    <row r="7861" spans="38:38">
      <c r="AL7861" s="309"/>
    </row>
    <row r="7862" spans="38:38">
      <c r="AL7862" s="309"/>
    </row>
    <row r="7863" spans="38:38">
      <c r="AL7863" s="309"/>
    </row>
    <row r="7864" spans="38:38">
      <c r="AL7864" s="309"/>
    </row>
    <row r="7865" spans="38:38">
      <c r="AL7865" s="309"/>
    </row>
    <row r="7866" spans="38:38">
      <c r="AL7866" s="309"/>
    </row>
    <row r="7867" spans="38:38">
      <c r="AL7867" s="309"/>
    </row>
    <row r="7868" spans="38:38">
      <c r="AL7868" s="309"/>
    </row>
    <row r="7869" spans="38:38">
      <c r="AL7869" s="309"/>
    </row>
    <row r="7870" spans="38:38">
      <c r="AL7870" s="309"/>
    </row>
    <row r="7871" spans="38:38">
      <c r="AL7871" s="309"/>
    </row>
    <row r="7872" spans="38:38">
      <c r="AL7872" s="309"/>
    </row>
    <row r="7873" spans="38:38">
      <c r="AL7873" s="309"/>
    </row>
    <row r="7874" spans="38:38">
      <c r="AL7874" s="309"/>
    </row>
    <row r="7875" spans="38:38">
      <c r="AL7875" s="309"/>
    </row>
    <row r="7876" spans="38:38">
      <c r="AL7876" s="309"/>
    </row>
    <row r="7877" spans="38:38">
      <c r="AL7877" s="309"/>
    </row>
    <row r="7878" spans="38:38">
      <c r="AL7878" s="309"/>
    </row>
    <row r="7879" spans="38:38">
      <c r="AL7879" s="309"/>
    </row>
    <row r="7880" spans="38:38">
      <c r="AL7880" s="309"/>
    </row>
    <row r="7881" spans="38:38">
      <c r="AL7881" s="309"/>
    </row>
    <row r="7882" spans="38:38">
      <c r="AL7882" s="309"/>
    </row>
    <row r="7883" spans="38:38">
      <c r="AL7883" s="309"/>
    </row>
    <row r="7884" spans="38:38">
      <c r="AL7884" s="309"/>
    </row>
    <row r="7885" spans="38:38">
      <c r="AL7885" s="309"/>
    </row>
    <row r="7886" spans="38:38">
      <c r="AL7886" s="309"/>
    </row>
    <row r="7887" spans="38:38">
      <c r="AL7887" s="309"/>
    </row>
    <row r="7888" spans="38:38">
      <c r="AL7888" s="309"/>
    </row>
    <row r="7889" spans="38:38">
      <c r="AL7889" s="309"/>
    </row>
    <row r="7890" spans="38:38">
      <c r="AL7890" s="309"/>
    </row>
    <row r="7891" spans="38:38">
      <c r="AL7891" s="309"/>
    </row>
    <row r="7892" spans="38:38">
      <c r="AL7892" s="309"/>
    </row>
    <row r="7893" spans="38:38">
      <c r="AL7893" s="309"/>
    </row>
    <row r="7894" spans="38:38">
      <c r="AL7894" s="309"/>
    </row>
    <row r="7895" spans="38:38">
      <c r="AL7895" s="309"/>
    </row>
    <row r="7896" spans="38:38">
      <c r="AL7896" s="309"/>
    </row>
    <row r="7897" spans="38:38">
      <c r="AL7897" s="309"/>
    </row>
    <row r="7898" spans="38:38">
      <c r="AL7898" s="309"/>
    </row>
    <row r="7899" spans="38:38">
      <c r="AL7899" s="309"/>
    </row>
    <row r="7900" spans="38:38">
      <c r="AL7900" s="309"/>
    </row>
    <row r="7901" spans="38:38">
      <c r="AL7901" s="309"/>
    </row>
    <row r="7902" spans="38:38">
      <c r="AL7902" s="309"/>
    </row>
    <row r="7903" spans="38:38">
      <c r="AL7903" s="309"/>
    </row>
    <row r="7904" spans="38:38">
      <c r="AL7904" s="309"/>
    </row>
    <row r="7905" spans="38:38">
      <c r="AL7905" s="309"/>
    </row>
    <row r="7906" spans="38:38">
      <c r="AL7906" s="309"/>
    </row>
    <row r="7907" spans="38:38">
      <c r="AL7907" s="309"/>
    </row>
    <row r="7908" spans="38:38">
      <c r="AL7908" s="309"/>
    </row>
    <row r="7909" spans="38:38">
      <c r="AL7909" s="309"/>
    </row>
    <row r="7910" spans="38:38">
      <c r="AL7910" s="309"/>
    </row>
    <row r="7911" spans="38:38">
      <c r="AL7911" s="309"/>
    </row>
    <row r="7912" spans="38:38">
      <c r="AL7912" s="309"/>
    </row>
    <row r="7913" spans="38:38">
      <c r="AL7913" s="309"/>
    </row>
    <row r="7914" spans="38:38">
      <c r="AL7914" s="309"/>
    </row>
    <row r="7915" spans="38:38">
      <c r="AL7915" s="309"/>
    </row>
    <row r="7916" spans="38:38">
      <c r="AL7916" s="309"/>
    </row>
    <row r="7917" spans="38:38">
      <c r="AL7917" s="309"/>
    </row>
    <row r="7918" spans="38:38">
      <c r="AL7918" s="309"/>
    </row>
    <row r="7919" spans="38:38">
      <c r="AL7919" s="309"/>
    </row>
    <row r="7920" spans="38:38">
      <c r="AL7920" s="309"/>
    </row>
    <row r="7921" spans="38:38">
      <c r="AL7921" s="309"/>
    </row>
    <row r="7922" spans="38:38">
      <c r="AL7922" s="309"/>
    </row>
    <row r="7923" spans="38:38">
      <c r="AL7923" s="309"/>
    </row>
    <row r="7924" spans="38:38">
      <c r="AL7924" s="309"/>
    </row>
    <row r="7925" spans="38:38">
      <c r="AL7925" s="309"/>
    </row>
    <row r="7926" spans="38:38">
      <c r="AL7926" s="309"/>
    </row>
    <row r="7927" spans="38:38">
      <c r="AL7927" s="309"/>
    </row>
    <row r="7928" spans="38:38">
      <c r="AL7928" s="309"/>
    </row>
    <row r="7929" spans="38:38">
      <c r="AL7929" s="309"/>
    </row>
    <row r="7930" spans="38:38">
      <c r="AL7930" s="309"/>
    </row>
    <row r="7931" spans="38:38">
      <c r="AL7931" s="309"/>
    </row>
    <row r="7932" spans="38:38">
      <c r="AL7932" s="309"/>
    </row>
    <row r="7933" spans="38:38">
      <c r="AL7933" s="309"/>
    </row>
    <row r="7934" spans="38:38">
      <c r="AL7934" s="309"/>
    </row>
    <row r="7935" spans="38:38">
      <c r="AL7935" s="309"/>
    </row>
    <row r="7936" spans="38:38">
      <c r="AL7936" s="309"/>
    </row>
    <row r="7937" spans="38:38">
      <c r="AL7937" s="309"/>
    </row>
    <row r="7938" spans="38:38">
      <c r="AL7938" s="309"/>
    </row>
    <row r="7939" spans="38:38">
      <c r="AL7939" s="309"/>
    </row>
    <row r="7940" spans="38:38">
      <c r="AL7940" s="309"/>
    </row>
    <row r="7941" spans="38:38">
      <c r="AL7941" s="309"/>
    </row>
    <row r="7942" spans="38:38">
      <c r="AL7942" s="309"/>
    </row>
    <row r="7943" spans="38:38">
      <c r="AL7943" s="309"/>
    </row>
    <row r="7944" spans="38:38">
      <c r="AL7944" s="309"/>
    </row>
    <row r="7945" spans="38:38">
      <c r="AL7945" s="309"/>
    </row>
    <row r="7946" spans="38:38">
      <c r="AL7946" s="309"/>
    </row>
    <row r="7947" spans="38:38">
      <c r="AL7947" s="309"/>
    </row>
    <row r="7948" spans="38:38">
      <c r="AL7948" s="309"/>
    </row>
    <row r="7949" spans="38:38">
      <c r="AL7949" s="309"/>
    </row>
    <row r="7950" spans="38:38">
      <c r="AL7950" s="309"/>
    </row>
    <row r="7951" spans="38:38">
      <c r="AL7951" s="309"/>
    </row>
    <row r="7952" spans="38:38">
      <c r="AL7952" s="309"/>
    </row>
    <row r="7953" spans="38:38">
      <c r="AL7953" s="309"/>
    </row>
    <row r="7954" spans="38:38">
      <c r="AL7954" s="309"/>
    </row>
    <row r="7955" spans="38:38">
      <c r="AL7955" s="309"/>
    </row>
    <row r="7956" spans="38:38">
      <c r="AL7956" s="309"/>
    </row>
    <row r="7957" spans="38:38">
      <c r="AL7957" s="309"/>
    </row>
    <row r="7958" spans="38:38">
      <c r="AL7958" s="309"/>
    </row>
    <row r="7959" spans="38:38">
      <c r="AL7959" s="309"/>
    </row>
    <row r="7960" spans="38:38">
      <c r="AL7960" s="309"/>
    </row>
    <row r="7961" spans="38:38">
      <c r="AL7961" s="309"/>
    </row>
    <row r="7962" spans="38:38">
      <c r="AL7962" s="309"/>
    </row>
    <row r="7963" spans="38:38">
      <c r="AL7963" s="309"/>
    </row>
    <row r="7964" spans="38:38">
      <c r="AL7964" s="309"/>
    </row>
    <row r="7965" spans="38:38">
      <c r="AL7965" s="309"/>
    </row>
    <row r="7966" spans="38:38">
      <c r="AL7966" s="309"/>
    </row>
    <row r="7967" spans="38:38">
      <c r="AL7967" s="309"/>
    </row>
    <row r="7968" spans="38:38">
      <c r="AL7968" s="309"/>
    </row>
    <row r="7969" spans="38:38">
      <c r="AL7969" s="309"/>
    </row>
    <row r="7970" spans="38:38">
      <c r="AL7970" s="309"/>
    </row>
    <row r="7971" spans="38:38">
      <c r="AL7971" s="309"/>
    </row>
    <row r="7972" spans="38:38">
      <c r="AL7972" s="309"/>
    </row>
    <row r="7973" spans="38:38">
      <c r="AL7973" s="309"/>
    </row>
    <row r="7974" spans="38:38">
      <c r="AL7974" s="309"/>
    </row>
    <row r="7975" spans="38:38">
      <c r="AL7975" s="309"/>
    </row>
    <row r="7976" spans="38:38">
      <c r="AL7976" s="309"/>
    </row>
    <row r="7977" spans="38:38">
      <c r="AL7977" s="309"/>
    </row>
    <row r="7978" spans="38:38">
      <c r="AL7978" s="309"/>
    </row>
    <row r="7979" spans="38:38">
      <c r="AL7979" s="309"/>
    </row>
    <row r="7980" spans="38:38">
      <c r="AL7980" s="309"/>
    </row>
    <row r="7981" spans="38:38">
      <c r="AL7981" s="309"/>
    </row>
    <row r="7982" spans="38:38">
      <c r="AL7982" s="309"/>
    </row>
    <row r="7983" spans="38:38">
      <c r="AL7983" s="309"/>
    </row>
    <row r="7984" spans="38:38">
      <c r="AL7984" s="309"/>
    </row>
    <row r="7985" spans="38:38">
      <c r="AL7985" s="309"/>
    </row>
    <row r="7986" spans="38:38">
      <c r="AL7986" s="309"/>
    </row>
    <row r="7987" spans="38:38">
      <c r="AL7987" s="309"/>
    </row>
    <row r="7988" spans="38:38">
      <c r="AL7988" s="309"/>
    </row>
    <row r="7989" spans="38:38">
      <c r="AL7989" s="309"/>
    </row>
    <row r="7990" spans="38:38">
      <c r="AL7990" s="309"/>
    </row>
    <row r="7991" spans="38:38">
      <c r="AL7991" s="309"/>
    </row>
    <row r="7992" spans="38:38">
      <c r="AL7992" s="309"/>
    </row>
    <row r="7993" spans="38:38">
      <c r="AL7993" s="309"/>
    </row>
    <row r="7994" spans="38:38">
      <c r="AL7994" s="309"/>
    </row>
    <row r="7995" spans="38:38">
      <c r="AL7995" s="309"/>
    </row>
    <row r="7996" spans="38:38">
      <c r="AL7996" s="309"/>
    </row>
    <row r="7997" spans="38:38">
      <c r="AL7997" s="309"/>
    </row>
    <row r="7998" spans="38:38">
      <c r="AL7998" s="309"/>
    </row>
    <row r="7999" spans="38:38">
      <c r="AL7999" s="309"/>
    </row>
    <row r="8000" spans="38:38">
      <c r="AL8000" s="309"/>
    </row>
    <row r="8001" spans="38:38">
      <c r="AL8001" s="309"/>
    </row>
    <row r="8002" spans="38:38">
      <c r="AL8002" s="309"/>
    </row>
    <row r="8003" spans="38:38">
      <c r="AL8003" s="309"/>
    </row>
    <row r="8004" spans="38:38">
      <c r="AL8004" s="309"/>
    </row>
    <row r="8005" spans="38:38">
      <c r="AL8005" s="309"/>
    </row>
    <row r="8006" spans="38:38">
      <c r="AL8006" s="309"/>
    </row>
    <row r="8007" spans="38:38">
      <c r="AL8007" s="309"/>
    </row>
    <row r="8008" spans="38:38">
      <c r="AL8008" s="309"/>
    </row>
    <row r="8009" spans="38:38">
      <c r="AL8009" s="309"/>
    </row>
    <row r="8010" spans="38:38">
      <c r="AL8010" s="309"/>
    </row>
    <row r="8011" spans="38:38">
      <c r="AL8011" s="309"/>
    </row>
    <row r="8012" spans="38:38">
      <c r="AL8012" s="309"/>
    </row>
    <row r="8013" spans="38:38">
      <c r="AL8013" s="309"/>
    </row>
    <row r="8014" spans="38:38">
      <c r="AL8014" s="309"/>
    </row>
    <row r="8015" spans="38:38">
      <c r="AL8015" s="309"/>
    </row>
    <row r="8016" spans="38:38">
      <c r="AL8016" s="309"/>
    </row>
    <row r="8017" spans="38:38">
      <c r="AL8017" s="309"/>
    </row>
    <row r="8018" spans="38:38">
      <c r="AL8018" s="309"/>
    </row>
    <row r="8019" spans="38:38">
      <c r="AL8019" s="309"/>
    </row>
    <row r="8020" spans="38:38">
      <c r="AL8020" s="309"/>
    </row>
    <row r="8021" spans="38:38">
      <c r="AL8021" s="309"/>
    </row>
    <row r="8022" spans="38:38">
      <c r="AL8022" s="309"/>
    </row>
    <row r="8023" spans="38:38">
      <c r="AL8023" s="309"/>
    </row>
    <row r="8024" spans="38:38">
      <c r="AL8024" s="309"/>
    </row>
    <row r="8025" spans="38:38">
      <c r="AL8025" s="309"/>
    </row>
    <row r="8026" spans="38:38">
      <c r="AL8026" s="309"/>
    </row>
    <row r="8027" spans="38:38">
      <c r="AL8027" s="309"/>
    </row>
    <row r="8028" spans="38:38">
      <c r="AL8028" s="309"/>
    </row>
    <row r="8029" spans="38:38">
      <c r="AL8029" s="309"/>
    </row>
    <row r="8030" spans="38:38">
      <c r="AL8030" s="309"/>
    </row>
    <row r="8031" spans="38:38">
      <c r="AL8031" s="309"/>
    </row>
    <row r="8032" spans="38:38">
      <c r="AL8032" s="309"/>
    </row>
    <row r="8033" spans="38:38">
      <c r="AL8033" s="309"/>
    </row>
    <row r="8034" spans="38:38">
      <c r="AL8034" s="309"/>
    </row>
    <row r="8035" spans="38:38">
      <c r="AL8035" s="309"/>
    </row>
    <row r="8036" spans="38:38">
      <c r="AL8036" s="309"/>
    </row>
    <row r="8037" spans="38:38">
      <c r="AL8037" s="309"/>
    </row>
    <row r="8038" spans="38:38">
      <c r="AL8038" s="309"/>
    </row>
    <row r="8039" spans="38:38">
      <c r="AL8039" s="309"/>
    </row>
    <row r="8040" spans="38:38">
      <c r="AL8040" s="309"/>
    </row>
    <row r="8041" spans="38:38">
      <c r="AL8041" s="309"/>
    </row>
    <row r="8042" spans="38:38">
      <c r="AL8042" s="309"/>
    </row>
    <row r="8043" spans="38:38">
      <c r="AL8043" s="309"/>
    </row>
    <row r="8044" spans="38:38">
      <c r="AL8044" s="309"/>
    </row>
    <row r="8045" spans="38:38">
      <c r="AL8045" s="309"/>
    </row>
    <row r="8046" spans="38:38">
      <c r="AL8046" s="309"/>
    </row>
    <row r="8047" spans="38:38">
      <c r="AL8047" s="309"/>
    </row>
    <row r="8048" spans="38:38">
      <c r="AL8048" s="309"/>
    </row>
    <row r="8049" spans="38:38">
      <c r="AL8049" s="309"/>
    </row>
    <row r="8050" spans="38:38">
      <c r="AL8050" s="309"/>
    </row>
    <row r="8051" spans="38:38">
      <c r="AL8051" s="309"/>
    </row>
    <row r="8052" spans="38:38">
      <c r="AL8052" s="309"/>
    </row>
    <row r="8053" spans="38:38">
      <c r="AL8053" s="309"/>
    </row>
    <row r="8054" spans="38:38">
      <c r="AL8054" s="309"/>
    </row>
    <row r="8055" spans="38:38">
      <c r="AL8055" s="309"/>
    </row>
    <row r="8056" spans="38:38">
      <c r="AL8056" s="309"/>
    </row>
    <row r="8057" spans="38:38">
      <c r="AL8057" s="309"/>
    </row>
    <row r="8058" spans="38:38">
      <c r="AL8058" s="309"/>
    </row>
    <row r="8059" spans="38:38">
      <c r="AL8059" s="309"/>
    </row>
    <row r="8060" spans="38:38">
      <c r="AL8060" s="309"/>
    </row>
    <row r="8061" spans="38:38">
      <c r="AL8061" s="309"/>
    </row>
    <row r="8062" spans="38:38">
      <c r="AL8062" s="309"/>
    </row>
    <row r="8063" spans="38:38">
      <c r="AL8063" s="309"/>
    </row>
    <row r="8064" spans="38:38">
      <c r="AL8064" s="309"/>
    </row>
    <row r="8065" spans="38:38">
      <c r="AL8065" s="309"/>
    </row>
    <row r="8066" spans="38:38">
      <c r="AL8066" s="309"/>
    </row>
    <row r="8067" spans="38:38">
      <c r="AL8067" s="309"/>
    </row>
    <row r="8068" spans="38:38">
      <c r="AL8068" s="309"/>
    </row>
    <row r="8069" spans="38:38">
      <c r="AL8069" s="309"/>
    </row>
    <row r="8070" spans="38:38">
      <c r="AL8070" s="309"/>
    </row>
    <row r="8071" spans="38:38">
      <c r="AL8071" s="309"/>
    </row>
    <row r="8072" spans="38:38">
      <c r="AL8072" s="309"/>
    </row>
    <row r="8073" spans="38:38">
      <c r="AL8073" s="309"/>
    </row>
    <row r="8074" spans="38:38">
      <c r="AL8074" s="309"/>
    </row>
    <row r="8075" spans="38:38">
      <c r="AL8075" s="309"/>
    </row>
    <row r="8076" spans="38:38">
      <c r="AL8076" s="309"/>
    </row>
    <row r="8077" spans="38:38">
      <c r="AL8077" s="309"/>
    </row>
    <row r="8078" spans="38:38">
      <c r="AL8078" s="309"/>
    </row>
    <row r="8079" spans="38:38">
      <c r="AL8079" s="309"/>
    </row>
    <row r="8080" spans="38:38">
      <c r="AL8080" s="309"/>
    </row>
    <row r="8081" spans="38:38">
      <c r="AL8081" s="309"/>
    </row>
    <row r="8082" spans="38:38">
      <c r="AL8082" s="309"/>
    </row>
    <row r="8083" spans="38:38">
      <c r="AL8083" s="309"/>
    </row>
    <row r="8084" spans="38:38">
      <c r="AL8084" s="309"/>
    </row>
    <row r="8085" spans="38:38">
      <c r="AL8085" s="309"/>
    </row>
    <row r="8086" spans="38:38">
      <c r="AL8086" s="309"/>
    </row>
    <row r="8087" spans="38:38">
      <c r="AL8087" s="309"/>
    </row>
    <row r="8088" spans="38:38">
      <c r="AL8088" s="309"/>
    </row>
    <row r="8089" spans="38:38">
      <c r="AL8089" s="309"/>
    </row>
    <row r="8090" spans="38:38">
      <c r="AL8090" s="309"/>
    </row>
    <row r="8091" spans="38:38">
      <c r="AL8091" s="309"/>
    </row>
    <row r="8092" spans="38:38">
      <c r="AL8092" s="309"/>
    </row>
    <row r="8093" spans="38:38">
      <c r="AL8093" s="309"/>
    </row>
    <row r="8094" spans="38:38">
      <c r="AL8094" s="309"/>
    </row>
    <row r="8095" spans="38:38">
      <c r="AL8095" s="309"/>
    </row>
    <row r="8096" spans="38:38">
      <c r="AL8096" s="309"/>
    </row>
    <row r="8097" spans="38:38">
      <c r="AL8097" s="309"/>
    </row>
    <row r="8098" spans="38:38">
      <c r="AL8098" s="309"/>
    </row>
    <row r="8099" spans="38:38">
      <c r="AL8099" s="309"/>
    </row>
    <row r="8100" spans="38:38">
      <c r="AL8100" s="309"/>
    </row>
    <row r="8101" spans="38:38">
      <c r="AL8101" s="309"/>
    </row>
    <row r="8102" spans="38:38">
      <c r="AL8102" s="309"/>
    </row>
    <row r="8103" spans="38:38">
      <c r="AL8103" s="309"/>
    </row>
    <row r="8104" spans="38:38">
      <c r="AL8104" s="309"/>
    </row>
    <row r="8105" spans="38:38">
      <c r="AL8105" s="309"/>
    </row>
    <row r="8106" spans="38:38">
      <c r="AL8106" s="309"/>
    </row>
    <row r="8107" spans="38:38">
      <c r="AL8107" s="309"/>
    </row>
    <row r="8108" spans="38:38">
      <c r="AL8108" s="309"/>
    </row>
    <row r="8109" spans="38:38">
      <c r="AL8109" s="309"/>
    </row>
    <row r="8110" spans="38:38">
      <c r="AL8110" s="309"/>
    </row>
    <row r="8111" spans="38:38">
      <c r="AL8111" s="309"/>
    </row>
    <row r="8112" spans="38:38">
      <c r="AL8112" s="309"/>
    </row>
    <row r="8113" spans="38:38">
      <c r="AL8113" s="309"/>
    </row>
    <row r="8114" spans="38:38">
      <c r="AL8114" s="309"/>
    </row>
    <row r="8115" spans="38:38">
      <c r="AL8115" s="309"/>
    </row>
    <row r="8116" spans="38:38">
      <c r="AL8116" s="309"/>
    </row>
    <row r="8117" spans="38:38">
      <c r="AL8117" s="309"/>
    </row>
    <row r="8118" spans="38:38">
      <c r="AL8118" s="309"/>
    </row>
    <row r="8119" spans="38:38">
      <c r="AL8119" s="309"/>
    </row>
    <row r="8120" spans="38:38">
      <c r="AL8120" s="309"/>
    </row>
    <row r="8121" spans="38:38">
      <c r="AL8121" s="309"/>
    </row>
    <row r="8122" spans="38:38">
      <c r="AL8122" s="309"/>
    </row>
    <row r="8123" spans="38:38">
      <c r="AL8123" s="309"/>
    </row>
    <row r="8124" spans="38:38">
      <c r="AL8124" s="309"/>
    </row>
    <row r="8125" spans="38:38">
      <c r="AL8125" s="309"/>
    </row>
    <row r="8126" spans="38:38">
      <c r="AL8126" s="309"/>
    </row>
    <row r="8127" spans="38:38">
      <c r="AL8127" s="309"/>
    </row>
    <row r="8128" spans="38:38">
      <c r="AL8128" s="309"/>
    </row>
    <row r="8129" spans="38:38">
      <c r="AL8129" s="309"/>
    </row>
    <row r="8130" spans="38:38">
      <c r="AL8130" s="309"/>
    </row>
    <row r="8131" spans="38:38">
      <c r="AL8131" s="309"/>
    </row>
    <row r="8132" spans="38:38">
      <c r="AL8132" s="309"/>
    </row>
    <row r="8133" spans="38:38">
      <c r="AL8133" s="309"/>
    </row>
    <row r="8134" spans="38:38">
      <c r="AL8134" s="309"/>
    </row>
    <row r="8135" spans="38:38">
      <c r="AL8135" s="309"/>
    </row>
    <row r="8136" spans="38:38">
      <c r="AL8136" s="309"/>
    </row>
    <row r="8137" spans="38:38">
      <c r="AL8137" s="309"/>
    </row>
    <row r="8138" spans="38:38">
      <c r="AL8138" s="309"/>
    </row>
    <row r="8139" spans="38:38">
      <c r="AL8139" s="309"/>
    </row>
    <row r="8140" spans="38:38">
      <c r="AL8140" s="309"/>
    </row>
    <row r="8141" spans="38:38">
      <c r="AL8141" s="309"/>
    </row>
    <row r="8142" spans="38:38">
      <c r="AL8142" s="309"/>
    </row>
    <row r="8143" spans="38:38">
      <c r="AL8143" s="309"/>
    </row>
    <row r="8144" spans="38:38">
      <c r="AL8144" s="309"/>
    </row>
    <row r="8145" spans="38:38">
      <c r="AL8145" s="309"/>
    </row>
    <row r="8146" spans="38:38">
      <c r="AL8146" s="309"/>
    </row>
    <row r="8147" spans="38:38">
      <c r="AL8147" s="309"/>
    </row>
    <row r="8148" spans="38:38">
      <c r="AL8148" s="309"/>
    </row>
    <row r="8149" spans="38:38">
      <c r="AL8149" s="309"/>
    </row>
    <row r="8150" spans="38:38">
      <c r="AL8150" s="309"/>
    </row>
    <row r="8151" spans="38:38">
      <c r="AL8151" s="309"/>
    </row>
    <row r="8152" spans="38:38">
      <c r="AL8152" s="309"/>
    </row>
    <row r="8153" spans="38:38">
      <c r="AL8153" s="309"/>
    </row>
    <row r="8154" spans="38:38">
      <c r="AL8154" s="309"/>
    </row>
    <row r="8155" spans="38:38">
      <c r="AL8155" s="309"/>
    </row>
    <row r="8156" spans="38:38">
      <c r="AL8156" s="309"/>
    </row>
    <row r="8157" spans="38:38">
      <c r="AL8157" s="309"/>
    </row>
    <row r="8158" spans="38:38">
      <c r="AL8158" s="309"/>
    </row>
    <row r="8159" spans="38:38">
      <c r="AL8159" s="309"/>
    </row>
    <row r="8160" spans="38:38">
      <c r="AL8160" s="309"/>
    </row>
    <row r="8161" spans="38:38">
      <c r="AL8161" s="309"/>
    </row>
    <row r="8162" spans="38:38">
      <c r="AL8162" s="309"/>
    </row>
    <row r="8163" spans="38:38">
      <c r="AL8163" s="309"/>
    </row>
    <row r="8164" spans="38:38">
      <c r="AL8164" s="309"/>
    </row>
    <row r="8165" spans="38:38">
      <c r="AL8165" s="309"/>
    </row>
    <row r="8166" spans="38:38">
      <c r="AL8166" s="309"/>
    </row>
    <row r="8167" spans="38:38">
      <c r="AL8167" s="309"/>
    </row>
    <row r="8168" spans="38:38">
      <c r="AL8168" s="309"/>
    </row>
    <row r="8169" spans="38:38">
      <c r="AL8169" s="309"/>
    </row>
    <row r="8170" spans="38:38">
      <c r="AL8170" s="309"/>
    </row>
    <row r="8171" spans="38:38">
      <c r="AL8171" s="309"/>
    </row>
    <row r="8172" spans="38:38">
      <c r="AL8172" s="309"/>
    </row>
    <row r="8173" spans="38:38">
      <c r="AL8173" s="309"/>
    </row>
    <row r="8174" spans="38:38">
      <c r="AL8174" s="309"/>
    </row>
    <row r="8175" spans="38:38">
      <c r="AL8175" s="309"/>
    </row>
    <row r="8176" spans="38:38">
      <c r="AL8176" s="309"/>
    </row>
    <row r="8177" spans="38:38">
      <c r="AL8177" s="309"/>
    </row>
    <row r="8178" spans="38:38">
      <c r="AL8178" s="309"/>
    </row>
    <row r="8179" spans="38:38">
      <c r="AL8179" s="309"/>
    </row>
    <row r="8180" spans="38:38">
      <c r="AL8180" s="309"/>
    </row>
    <row r="8181" spans="38:38">
      <c r="AL8181" s="309"/>
    </row>
    <row r="8182" spans="38:38">
      <c r="AL8182" s="309"/>
    </row>
    <row r="8183" spans="38:38">
      <c r="AL8183" s="309"/>
    </row>
    <row r="8184" spans="38:38">
      <c r="AL8184" s="309"/>
    </row>
    <row r="8185" spans="38:38">
      <c r="AL8185" s="309"/>
    </row>
    <row r="8186" spans="38:38">
      <c r="AL8186" s="309"/>
    </row>
    <row r="8187" spans="38:38">
      <c r="AL8187" s="309"/>
    </row>
    <row r="8188" spans="38:38">
      <c r="AL8188" s="309"/>
    </row>
    <row r="8189" spans="38:38">
      <c r="AL8189" s="309"/>
    </row>
    <row r="8190" spans="38:38">
      <c r="AL8190" s="309"/>
    </row>
    <row r="8191" spans="38:38">
      <c r="AL8191" s="309"/>
    </row>
    <row r="8192" spans="38:38">
      <c r="AL8192" s="309"/>
    </row>
    <row r="8193" spans="38:38">
      <c r="AL8193" s="309"/>
    </row>
    <row r="8194" spans="38:38">
      <c r="AL8194" s="309"/>
    </row>
    <row r="8195" spans="38:38">
      <c r="AL8195" s="309"/>
    </row>
    <row r="8196" spans="38:38">
      <c r="AL8196" s="309"/>
    </row>
    <row r="8197" spans="38:38">
      <c r="AL8197" s="309"/>
    </row>
    <row r="8198" spans="38:38">
      <c r="AL8198" s="309"/>
    </row>
    <row r="8199" spans="38:38">
      <c r="AL8199" s="309"/>
    </row>
    <row r="8200" spans="38:38">
      <c r="AL8200" s="309"/>
    </row>
    <row r="8201" spans="38:38">
      <c r="AL8201" s="309"/>
    </row>
    <row r="8202" spans="38:38">
      <c r="AL8202" s="309"/>
    </row>
    <row r="8203" spans="38:38">
      <c r="AL8203" s="309"/>
    </row>
    <row r="8204" spans="38:38">
      <c r="AL8204" s="309"/>
    </row>
    <row r="8205" spans="38:38">
      <c r="AL8205" s="309"/>
    </row>
    <row r="8206" spans="38:38">
      <c r="AL8206" s="309"/>
    </row>
    <row r="8207" spans="38:38">
      <c r="AL8207" s="309"/>
    </row>
    <row r="8208" spans="38:38">
      <c r="AL8208" s="309"/>
    </row>
    <row r="8209" spans="38:38">
      <c r="AL8209" s="309"/>
    </row>
    <row r="8210" spans="38:38">
      <c r="AL8210" s="309"/>
    </row>
    <row r="8211" spans="38:38">
      <c r="AL8211" s="309"/>
    </row>
    <row r="8212" spans="38:38">
      <c r="AL8212" s="309"/>
    </row>
    <row r="8213" spans="38:38">
      <c r="AL8213" s="309"/>
    </row>
    <row r="8214" spans="38:38">
      <c r="AL8214" s="309"/>
    </row>
    <row r="8215" spans="38:38">
      <c r="AL8215" s="309"/>
    </row>
    <row r="8216" spans="38:38">
      <c r="AL8216" s="309"/>
    </row>
    <row r="8217" spans="38:38">
      <c r="AL8217" s="309"/>
    </row>
    <row r="8218" spans="38:38">
      <c r="AL8218" s="309"/>
    </row>
    <row r="8219" spans="38:38">
      <c r="AL8219" s="309"/>
    </row>
    <row r="8220" spans="38:38">
      <c r="AL8220" s="309"/>
    </row>
    <row r="8221" spans="38:38">
      <c r="AL8221" s="309"/>
    </row>
    <row r="8222" spans="38:38">
      <c r="AL8222" s="309"/>
    </row>
    <row r="8223" spans="38:38">
      <c r="AL8223" s="309"/>
    </row>
    <row r="8224" spans="38:38">
      <c r="AL8224" s="309"/>
    </row>
    <row r="8225" spans="38:38">
      <c r="AL8225" s="309"/>
    </row>
    <row r="8226" spans="38:38">
      <c r="AL8226" s="309"/>
    </row>
    <row r="8227" spans="38:38">
      <c r="AL8227" s="309"/>
    </row>
    <row r="8228" spans="38:38">
      <c r="AL8228" s="309"/>
    </row>
    <row r="8229" spans="38:38">
      <c r="AL8229" s="309"/>
    </row>
    <row r="8230" spans="38:38">
      <c r="AL8230" s="309"/>
    </row>
    <row r="8231" spans="38:38">
      <c r="AL8231" s="309"/>
    </row>
    <row r="8232" spans="38:38">
      <c r="AL8232" s="309"/>
    </row>
    <row r="8233" spans="38:38">
      <c r="AL8233" s="309"/>
    </row>
    <row r="8234" spans="38:38">
      <c r="AL8234" s="309"/>
    </row>
    <row r="8235" spans="38:38">
      <c r="AL8235" s="309"/>
    </row>
    <row r="8236" spans="38:38">
      <c r="AL8236" s="309"/>
    </row>
    <row r="8237" spans="38:38">
      <c r="AL8237" s="309"/>
    </row>
    <row r="8238" spans="38:38">
      <c r="AL8238" s="309"/>
    </row>
    <row r="8239" spans="38:38">
      <c r="AL8239" s="309"/>
    </row>
    <row r="8240" spans="38:38">
      <c r="AL8240" s="309"/>
    </row>
    <row r="8241" spans="38:38">
      <c r="AL8241" s="309"/>
    </row>
    <row r="8242" spans="38:38">
      <c r="AL8242" s="309"/>
    </row>
    <row r="8243" spans="38:38">
      <c r="AL8243" s="309"/>
    </row>
    <row r="8244" spans="38:38">
      <c r="AL8244" s="309"/>
    </row>
    <row r="8245" spans="38:38">
      <c r="AL8245" s="309"/>
    </row>
    <row r="8246" spans="38:38">
      <c r="AL8246" s="309"/>
    </row>
    <row r="8247" spans="38:38">
      <c r="AL8247" s="309"/>
    </row>
    <row r="8248" spans="38:38">
      <c r="AL8248" s="309"/>
    </row>
    <row r="8249" spans="38:38">
      <c r="AL8249" s="309"/>
    </row>
    <row r="8250" spans="38:38">
      <c r="AL8250" s="309"/>
    </row>
    <row r="8251" spans="38:38">
      <c r="AL8251" s="309"/>
    </row>
    <row r="8252" spans="38:38">
      <c r="AL8252" s="309"/>
    </row>
    <row r="8253" spans="38:38">
      <c r="AL8253" s="309"/>
    </row>
    <row r="8254" spans="38:38">
      <c r="AL8254" s="309"/>
    </row>
    <row r="8255" spans="38:38">
      <c r="AL8255" s="309"/>
    </row>
    <row r="8256" spans="38:38">
      <c r="AL8256" s="309"/>
    </row>
    <row r="8257" spans="38:38">
      <c r="AL8257" s="309"/>
    </row>
    <row r="8258" spans="38:38">
      <c r="AL8258" s="309"/>
    </row>
    <row r="8259" spans="38:38">
      <c r="AL8259" s="309"/>
    </row>
    <row r="8260" spans="38:38">
      <c r="AL8260" s="309"/>
    </row>
    <row r="8261" spans="38:38">
      <c r="AL8261" s="309"/>
    </row>
    <row r="8262" spans="38:38">
      <c r="AL8262" s="309"/>
    </row>
    <row r="8263" spans="38:38">
      <c r="AL8263" s="309"/>
    </row>
    <row r="8264" spans="38:38">
      <c r="AL8264" s="309"/>
    </row>
    <row r="8265" spans="38:38">
      <c r="AL8265" s="309"/>
    </row>
    <row r="8266" spans="38:38">
      <c r="AL8266" s="309"/>
    </row>
    <row r="8267" spans="38:38">
      <c r="AL8267" s="309"/>
    </row>
    <row r="8268" spans="38:38">
      <c r="AL8268" s="309"/>
    </row>
    <row r="8269" spans="38:38">
      <c r="AL8269" s="309"/>
    </row>
    <row r="8270" spans="38:38">
      <c r="AL8270" s="309"/>
    </row>
    <row r="8271" spans="38:38">
      <c r="AL8271" s="309"/>
    </row>
    <row r="8272" spans="38:38">
      <c r="AL8272" s="309"/>
    </row>
    <row r="8273" spans="38:38">
      <c r="AL8273" s="309"/>
    </row>
    <row r="8274" spans="38:38">
      <c r="AL8274" s="309"/>
    </row>
    <row r="8275" spans="38:38">
      <c r="AL8275" s="309"/>
    </row>
    <row r="8276" spans="38:38">
      <c r="AL8276" s="309"/>
    </row>
    <row r="8277" spans="38:38">
      <c r="AL8277" s="309"/>
    </row>
    <row r="8278" spans="38:38">
      <c r="AL8278" s="309"/>
    </row>
    <row r="8279" spans="38:38">
      <c r="AL8279" s="309"/>
    </row>
    <row r="8280" spans="38:38">
      <c r="AL8280" s="309"/>
    </row>
    <row r="8281" spans="38:38">
      <c r="AL8281" s="309"/>
    </row>
    <row r="8282" spans="38:38">
      <c r="AL8282" s="309"/>
    </row>
    <row r="8283" spans="38:38">
      <c r="AL8283" s="309"/>
    </row>
    <row r="8284" spans="38:38">
      <c r="AL8284" s="309"/>
    </row>
    <row r="8285" spans="38:38">
      <c r="AL8285" s="309"/>
    </row>
    <row r="8286" spans="38:38">
      <c r="AL8286" s="309"/>
    </row>
    <row r="8287" spans="38:38">
      <c r="AL8287" s="309"/>
    </row>
    <row r="8288" spans="38:38">
      <c r="AL8288" s="309"/>
    </row>
    <row r="8289" spans="38:38">
      <c r="AL8289" s="309"/>
    </row>
    <row r="8290" spans="38:38">
      <c r="AL8290" s="309"/>
    </row>
    <row r="8291" spans="38:38">
      <c r="AL8291" s="309"/>
    </row>
    <row r="8292" spans="38:38">
      <c r="AL8292" s="309"/>
    </row>
    <row r="8293" spans="38:38">
      <c r="AL8293" s="309"/>
    </row>
    <row r="8294" spans="38:38">
      <c r="AL8294" s="309"/>
    </row>
    <row r="8295" spans="38:38">
      <c r="AL8295" s="309"/>
    </row>
    <row r="8296" spans="38:38">
      <c r="AL8296" s="309"/>
    </row>
    <row r="8297" spans="38:38">
      <c r="AL8297" s="309"/>
    </row>
    <row r="8298" spans="38:38">
      <c r="AL8298" s="309"/>
    </row>
    <row r="8299" spans="38:38">
      <c r="AL8299" s="309"/>
    </row>
    <row r="8300" spans="38:38">
      <c r="AL8300" s="309"/>
    </row>
    <row r="8301" spans="38:38">
      <c r="AL8301" s="309"/>
    </row>
    <row r="8302" spans="38:38">
      <c r="AL8302" s="309"/>
    </row>
    <row r="8303" spans="38:38">
      <c r="AL8303" s="309"/>
    </row>
    <row r="8304" spans="38:38">
      <c r="AL8304" s="309"/>
    </row>
    <row r="8305" spans="38:38">
      <c r="AL8305" s="309"/>
    </row>
    <row r="8306" spans="38:38">
      <c r="AL8306" s="309"/>
    </row>
    <row r="8307" spans="38:38">
      <c r="AL8307" s="309"/>
    </row>
    <row r="8308" spans="38:38">
      <c r="AL8308" s="309"/>
    </row>
    <row r="8309" spans="38:38">
      <c r="AL8309" s="309"/>
    </row>
    <row r="8310" spans="38:38">
      <c r="AL8310" s="309"/>
    </row>
    <row r="8311" spans="38:38">
      <c r="AL8311" s="309"/>
    </row>
    <row r="8312" spans="38:38">
      <c r="AL8312" s="309"/>
    </row>
    <row r="8313" spans="38:38">
      <c r="AL8313" s="309"/>
    </row>
    <row r="8314" spans="38:38">
      <c r="AL8314" s="309"/>
    </row>
    <row r="8315" spans="38:38">
      <c r="AL8315" s="309"/>
    </row>
    <row r="8316" spans="38:38">
      <c r="AL8316" s="309"/>
    </row>
    <row r="8317" spans="38:38">
      <c r="AL8317" s="309"/>
    </row>
    <row r="8318" spans="38:38">
      <c r="AL8318" s="309"/>
    </row>
    <row r="8319" spans="38:38">
      <c r="AL8319" s="309"/>
    </row>
    <row r="8320" spans="38:38">
      <c r="AL8320" s="309"/>
    </row>
    <row r="8321" spans="38:38">
      <c r="AL8321" s="309"/>
    </row>
    <row r="8322" spans="38:38">
      <c r="AL8322" s="309"/>
    </row>
    <row r="8323" spans="38:38">
      <c r="AL8323" s="309"/>
    </row>
    <row r="8324" spans="38:38">
      <c r="AL8324" s="309"/>
    </row>
    <row r="8325" spans="38:38">
      <c r="AL8325" s="309"/>
    </row>
    <row r="8326" spans="38:38">
      <c r="AL8326" s="309"/>
    </row>
    <row r="8327" spans="38:38">
      <c r="AL8327" s="309"/>
    </row>
    <row r="8328" spans="38:38">
      <c r="AL8328" s="309"/>
    </row>
    <row r="8329" spans="38:38">
      <c r="AL8329" s="309"/>
    </row>
    <row r="8330" spans="38:38">
      <c r="AL8330" s="309"/>
    </row>
    <row r="8331" spans="38:38">
      <c r="AL8331" s="309"/>
    </row>
    <row r="8332" spans="38:38">
      <c r="AL8332" s="309"/>
    </row>
    <row r="8333" spans="38:38">
      <c r="AL8333" s="309"/>
    </row>
    <row r="8334" spans="38:38">
      <c r="AL8334" s="309"/>
    </row>
    <row r="8335" spans="38:38">
      <c r="AL8335" s="309"/>
    </row>
    <row r="8336" spans="38:38">
      <c r="AL8336" s="309"/>
    </row>
    <row r="8337" spans="38:38">
      <c r="AL8337" s="309"/>
    </row>
    <row r="8338" spans="38:38">
      <c r="AL8338" s="309"/>
    </row>
    <row r="8339" spans="38:38">
      <c r="AL8339" s="309"/>
    </row>
    <row r="8340" spans="38:38">
      <c r="AL8340" s="309"/>
    </row>
    <row r="8341" spans="38:38">
      <c r="AL8341" s="309"/>
    </row>
    <row r="8342" spans="38:38">
      <c r="AL8342" s="309"/>
    </row>
    <row r="8343" spans="38:38">
      <c r="AL8343" s="309"/>
    </row>
    <row r="8344" spans="38:38">
      <c r="AL8344" s="309"/>
    </row>
    <row r="8345" spans="38:38">
      <c r="AL8345" s="309"/>
    </row>
    <row r="8346" spans="38:38">
      <c r="AL8346" s="309"/>
    </row>
    <row r="8347" spans="38:38">
      <c r="AL8347" s="309"/>
    </row>
    <row r="8348" spans="38:38">
      <c r="AL8348" s="309"/>
    </row>
    <row r="8349" spans="38:38">
      <c r="AL8349" s="309"/>
    </row>
    <row r="8350" spans="38:38">
      <c r="AL8350" s="309"/>
    </row>
    <row r="8351" spans="38:38">
      <c r="AL8351" s="309"/>
    </row>
    <row r="8352" spans="38:38">
      <c r="AL8352" s="309"/>
    </row>
    <row r="8353" spans="38:38">
      <c r="AL8353" s="309"/>
    </row>
    <row r="8354" spans="38:38">
      <c r="AL8354" s="309"/>
    </row>
    <row r="8355" spans="38:38">
      <c r="AL8355" s="309"/>
    </row>
    <row r="8356" spans="38:38">
      <c r="AL8356" s="309"/>
    </row>
    <row r="8357" spans="38:38">
      <c r="AL8357" s="309"/>
    </row>
    <row r="8358" spans="38:38">
      <c r="AL8358" s="309"/>
    </row>
    <row r="8359" spans="38:38">
      <c r="AL8359" s="309"/>
    </row>
    <row r="8360" spans="38:38">
      <c r="AL8360" s="309"/>
    </row>
    <row r="8361" spans="38:38">
      <c r="AL8361" s="309"/>
    </row>
    <row r="8362" spans="38:38">
      <c r="AL8362" s="309"/>
    </row>
    <row r="8363" spans="38:38">
      <c r="AL8363" s="309"/>
    </row>
    <row r="8364" spans="38:38">
      <c r="AL8364" s="309"/>
    </row>
    <row r="8365" spans="38:38">
      <c r="AL8365" s="309"/>
    </row>
    <row r="8366" spans="38:38">
      <c r="AL8366" s="309"/>
    </row>
    <row r="8367" spans="38:38">
      <c r="AL8367" s="309"/>
    </row>
    <row r="8368" spans="38:38">
      <c r="AL8368" s="309"/>
    </row>
    <row r="8369" spans="38:38">
      <c r="AL8369" s="309"/>
    </row>
    <row r="8370" spans="38:38">
      <c r="AL8370" s="309"/>
    </row>
    <row r="8371" spans="38:38">
      <c r="AL8371" s="309"/>
    </row>
    <row r="8372" spans="38:38">
      <c r="AL8372" s="309"/>
    </row>
    <row r="8373" spans="38:38">
      <c r="AL8373" s="309"/>
    </row>
    <row r="8374" spans="38:38">
      <c r="AL8374" s="309"/>
    </row>
    <row r="8375" spans="38:38">
      <c r="AL8375" s="309"/>
    </row>
    <row r="8376" spans="38:38">
      <c r="AL8376" s="309"/>
    </row>
    <row r="8377" spans="38:38">
      <c r="AL8377" s="309"/>
    </row>
    <row r="8378" spans="38:38">
      <c r="AL8378" s="309"/>
    </row>
    <row r="8379" spans="38:38">
      <c r="AL8379" s="309"/>
    </row>
    <row r="8380" spans="38:38">
      <c r="AL8380" s="309"/>
    </row>
    <row r="8381" spans="38:38">
      <c r="AL8381" s="309"/>
    </row>
    <row r="8382" spans="38:38">
      <c r="AL8382" s="309"/>
    </row>
    <row r="8383" spans="38:38">
      <c r="AL8383" s="309"/>
    </row>
    <row r="8384" spans="38:38">
      <c r="AL8384" s="309"/>
    </row>
    <row r="8385" spans="38:38">
      <c r="AL8385" s="309"/>
    </row>
    <row r="8386" spans="38:38">
      <c r="AL8386" s="309"/>
    </row>
    <row r="8387" spans="38:38">
      <c r="AL8387" s="309"/>
    </row>
    <row r="8388" spans="38:38">
      <c r="AL8388" s="309"/>
    </row>
    <row r="8389" spans="38:38">
      <c r="AL8389" s="309"/>
    </row>
    <row r="8390" spans="38:38">
      <c r="AL8390" s="309"/>
    </row>
    <row r="8391" spans="38:38">
      <c r="AL8391" s="309"/>
    </row>
    <row r="8392" spans="38:38">
      <c r="AL8392" s="309"/>
    </row>
    <row r="8393" spans="38:38">
      <c r="AL8393" s="309"/>
    </row>
    <row r="8394" spans="38:38">
      <c r="AL8394" s="309"/>
    </row>
    <row r="8395" spans="38:38">
      <c r="AL8395" s="309"/>
    </row>
    <row r="8396" spans="38:38">
      <c r="AL8396" s="309"/>
    </row>
    <row r="8397" spans="38:38">
      <c r="AL8397" s="309"/>
    </row>
    <row r="8398" spans="38:38">
      <c r="AL8398" s="309"/>
    </row>
    <row r="8399" spans="38:38">
      <c r="AL8399" s="309"/>
    </row>
    <row r="8400" spans="38:38">
      <c r="AL8400" s="309"/>
    </row>
    <row r="8401" spans="38:38">
      <c r="AL8401" s="309"/>
    </row>
    <row r="8402" spans="38:38">
      <c r="AL8402" s="309"/>
    </row>
    <row r="8403" spans="38:38">
      <c r="AL8403" s="309"/>
    </row>
    <row r="8404" spans="38:38">
      <c r="AL8404" s="309"/>
    </row>
    <row r="8405" spans="38:38">
      <c r="AL8405" s="309"/>
    </row>
    <row r="8406" spans="38:38">
      <c r="AL8406" s="309"/>
    </row>
    <row r="8407" spans="38:38">
      <c r="AL8407" s="309"/>
    </row>
    <row r="8408" spans="38:38">
      <c r="AL8408" s="309"/>
    </row>
    <row r="8409" spans="38:38">
      <c r="AL8409" s="309"/>
    </row>
    <row r="8410" spans="38:38">
      <c r="AL8410" s="309"/>
    </row>
    <row r="8411" spans="38:38">
      <c r="AL8411" s="309"/>
    </row>
    <row r="8412" spans="38:38">
      <c r="AL8412" s="309"/>
    </row>
    <row r="8413" spans="38:38">
      <c r="AL8413" s="309"/>
    </row>
    <row r="8414" spans="38:38">
      <c r="AL8414" s="309"/>
    </row>
    <row r="8415" spans="38:38">
      <c r="AL8415" s="309"/>
    </row>
    <row r="8416" spans="38:38">
      <c r="AL8416" s="309"/>
    </row>
    <row r="8417" spans="38:38">
      <c r="AL8417" s="309"/>
    </row>
    <row r="8418" spans="38:38">
      <c r="AL8418" s="309"/>
    </row>
    <row r="8419" spans="38:38">
      <c r="AL8419" s="309"/>
    </row>
    <row r="8420" spans="38:38">
      <c r="AL8420" s="309"/>
    </row>
    <row r="8421" spans="38:38">
      <c r="AL8421" s="309"/>
    </row>
    <row r="8422" spans="38:38">
      <c r="AL8422" s="309"/>
    </row>
    <row r="8423" spans="38:38">
      <c r="AL8423" s="309"/>
    </row>
    <row r="8424" spans="38:38">
      <c r="AL8424" s="309"/>
    </row>
    <row r="8425" spans="38:38">
      <c r="AL8425" s="309"/>
    </row>
    <row r="8426" spans="38:38">
      <c r="AL8426" s="309"/>
    </row>
    <row r="8427" spans="38:38">
      <c r="AL8427" s="309"/>
    </row>
    <row r="8428" spans="38:38">
      <c r="AL8428" s="309"/>
    </row>
    <row r="8429" spans="38:38">
      <c r="AL8429" s="309"/>
    </row>
    <row r="8430" spans="38:38">
      <c r="AL8430" s="309"/>
    </row>
    <row r="8431" spans="38:38">
      <c r="AL8431" s="309"/>
    </row>
    <row r="8432" spans="38:38">
      <c r="AL8432" s="309"/>
    </row>
    <row r="8433" spans="38:38">
      <c r="AL8433" s="309"/>
    </row>
    <row r="8434" spans="38:38">
      <c r="AL8434" s="309"/>
    </row>
    <row r="8435" spans="38:38">
      <c r="AL8435" s="309"/>
    </row>
    <row r="8436" spans="38:38">
      <c r="AL8436" s="309"/>
    </row>
    <row r="8437" spans="38:38">
      <c r="AL8437" s="309"/>
    </row>
    <row r="8438" spans="38:38">
      <c r="AL8438" s="309"/>
    </row>
    <row r="8439" spans="38:38">
      <c r="AL8439" s="309"/>
    </row>
    <row r="8440" spans="38:38">
      <c r="AL8440" s="309"/>
    </row>
    <row r="8441" spans="38:38">
      <c r="AL8441" s="309"/>
    </row>
    <row r="8442" spans="38:38">
      <c r="AL8442" s="309"/>
    </row>
    <row r="8443" spans="38:38">
      <c r="AL8443" s="309"/>
    </row>
    <row r="8444" spans="38:38">
      <c r="AL8444" s="309"/>
    </row>
    <row r="8445" spans="38:38">
      <c r="AL8445" s="309"/>
    </row>
    <row r="8446" spans="38:38">
      <c r="AL8446" s="309"/>
    </row>
    <row r="8447" spans="38:38">
      <c r="AL8447" s="309"/>
    </row>
    <row r="8448" spans="38:38">
      <c r="AL8448" s="309"/>
    </row>
    <row r="8449" spans="38:38">
      <c r="AL8449" s="309"/>
    </row>
    <row r="8450" spans="38:38">
      <c r="AL8450" s="309"/>
    </row>
    <row r="8451" spans="38:38">
      <c r="AL8451" s="309"/>
    </row>
    <row r="8452" spans="38:38">
      <c r="AL8452" s="309"/>
    </row>
    <row r="8453" spans="38:38">
      <c r="AL8453" s="309"/>
    </row>
    <row r="8454" spans="38:38">
      <c r="AL8454" s="309"/>
    </row>
    <row r="8455" spans="38:38">
      <c r="AL8455" s="309"/>
    </row>
    <row r="8456" spans="38:38">
      <c r="AL8456" s="309"/>
    </row>
    <row r="8457" spans="38:38">
      <c r="AL8457" s="309"/>
    </row>
    <row r="8458" spans="38:38">
      <c r="AL8458" s="309"/>
    </row>
    <row r="8459" spans="38:38">
      <c r="AL8459" s="309"/>
    </row>
    <row r="8460" spans="38:38">
      <c r="AL8460" s="309"/>
    </row>
    <row r="8461" spans="38:38">
      <c r="AL8461" s="309"/>
    </row>
    <row r="8462" spans="38:38">
      <c r="AL8462" s="309"/>
    </row>
    <row r="8463" spans="38:38">
      <c r="AL8463" s="309"/>
    </row>
    <row r="8464" spans="38:38">
      <c r="AL8464" s="309"/>
    </row>
    <row r="8465" spans="38:38">
      <c r="AL8465" s="309"/>
    </row>
    <row r="8466" spans="38:38">
      <c r="AL8466" s="309"/>
    </row>
    <row r="8467" spans="38:38">
      <c r="AL8467" s="309"/>
    </row>
    <row r="8468" spans="38:38">
      <c r="AL8468" s="309"/>
    </row>
    <row r="8469" spans="38:38">
      <c r="AL8469" s="309"/>
    </row>
    <row r="8470" spans="38:38">
      <c r="AL8470" s="309"/>
    </row>
    <row r="8471" spans="38:38">
      <c r="AL8471" s="309"/>
    </row>
    <row r="8472" spans="38:38">
      <c r="AL8472" s="309"/>
    </row>
    <row r="8473" spans="38:38">
      <c r="AL8473" s="309"/>
    </row>
    <row r="8474" spans="38:38">
      <c r="AL8474" s="309"/>
    </row>
    <row r="8475" spans="38:38">
      <c r="AL8475" s="309"/>
    </row>
    <row r="8476" spans="38:38">
      <c r="AL8476" s="309"/>
    </row>
    <row r="8477" spans="38:38">
      <c r="AL8477" s="309"/>
    </row>
    <row r="8478" spans="38:38">
      <c r="AL8478" s="309"/>
    </row>
    <row r="8479" spans="38:38">
      <c r="AL8479" s="309"/>
    </row>
    <row r="8480" spans="38:38">
      <c r="AL8480" s="309"/>
    </row>
    <row r="8481" spans="38:38">
      <c r="AL8481" s="309"/>
    </row>
    <row r="8482" spans="38:38">
      <c r="AL8482" s="309"/>
    </row>
    <row r="8483" spans="38:38">
      <c r="AL8483" s="309"/>
    </row>
    <row r="8484" spans="38:38">
      <c r="AL8484" s="309"/>
    </row>
    <row r="8485" spans="38:38">
      <c r="AL8485" s="309"/>
    </row>
    <row r="8486" spans="38:38">
      <c r="AL8486" s="309"/>
    </row>
    <row r="8487" spans="38:38">
      <c r="AL8487" s="309"/>
    </row>
    <row r="8488" spans="38:38">
      <c r="AL8488" s="309"/>
    </row>
    <row r="8489" spans="38:38">
      <c r="AL8489" s="309"/>
    </row>
    <row r="8490" spans="38:38">
      <c r="AL8490" s="309"/>
    </row>
    <row r="8491" spans="38:38">
      <c r="AL8491" s="309"/>
    </row>
    <row r="8492" spans="38:38">
      <c r="AL8492" s="309"/>
    </row>
    <row r="8493" spans="38:38">
      <c r="AL8493" s="309"/>
    </row>
    <row r="8494" spans="38:38">
      <c r="AL8494" s="309"/>
    </row>
    <row r="8495" spans="38:38">
      <c r="AL8495" s="309"/>
    </row>
    <row r="8496" spans="38:38">
      <c r="AL8496" s="309"/>
    </row>
    <row r="8497" spans="38:38">
      <c r="AL8497" s="309"/>
    </row>
    <row r="8498" spans="38:38">
      <c r="AL8498" s="309"/>
    </row>
    <row r="8499" spans="38:38">
      <c r="AL8499" s="309"/>
    </row>
    <row r="8500" spans="38:38">
      <c r="AL8500" s="309"/>
    </row>
    <row r="8501" spans="38:38">
      <c r="AL8501" s="309"/>
    </row>
    <row r="8502" spans="38:38">
      <c r="AL8502" s="309"/>
    </row>
    <row r="8503" spans="38:38">
      <c r="AL8503" s="309"/>
    </row>
    <row r="8504" spans="38:38">
      <c r="AL8504" s="309"/>
    </row>
    <row r="8505" spans="38:38">
      <c r="AL8505" s="309"/>
    </row>
    <row r="8506" spans="38:38">
      <c r="AL8506" s="309"/>
    </row>
    <row r="8507" spans="38:38">
      <c r="AL8507" s="309"/>
    </row>
    <row r="8508" spans="38:38">
      <c r="AL8508" s="309"/>
    </row>
    <row r="8509" spans="38:38">
      <c r="AL8509" s="309"/>
    </row>
    <row r="8510" spans="38:38">
      <c r="AL8510" s="309"/>
    </row>
    <row r="8511" spans="38:38">
      <c r="AL8511" s="309"/>
    </row>
    <row r="8512" spans="38:38">
      <c r="AL8512" s="309"/>
    </row>
    <row r="8513" spans="38:38">
      <c r="AL8513" s="309"/>
    </row>
    <row r="8514" spans="38:38">
      <c r="AL8514" s="309"/>
    </row>
    <row r="8515" spans="38:38">
      <c r="AL8515" s="309"/>
    </row>
    <row r="8516" spans="38:38">
      <c r="AL8516" s="309"/>
    </row>
    <row r="8517" spans="38:38">
      <c r="AL8517" s="309"/>
    </row>
    <row r="8518" spans="38:38">
      <c r="AL8518" s="309"/>
    </row>
    <row r="8519" spans="38:38">
      <c r="AL8519" s="309"/>
    </row>
    <row r="8520" spans="38:38">
      <c r="AL8520" s="309"/>
    </row>
    <row r="8521" spans="38:38">
      <c r="AL8521" s="309"/>
    </row>
    <row r="8522" spans="38:38">
      <c r="AL8522" s="309"/>
    </row>
    <row r="8523" spans="38:38">
      <c r="AL8523" s="309"/>
    </row>
    <row r="8524" spans="38:38">
      <c r="AL8524" s="309"/>
    </row>
    <row r="8525" spans="38:38">
      <c r="AL8525" s="309"/>
    </row>
    <row r="8526" spans="38:38">
      <c r="AL8526" s="309"/>
    </row>
    <row r="8527" spans="38:38">
      <c r="AL8527" s="309"/>
    </row>
    <row r="8528" spans="38:38">
      <c r="AL8528" s="309"/>
    </row>
    <row r="8529" spans="38:38">
      <c r="AL8529" s="309"/>
    </row>
    <row r="8530" spans="38:38">
      <c r="AL8530" s="309"/>
    </row>
    <row r="8531" spans="38:38">
      <c r="AL8531" s="309"/>
    </row>
    <row r="8532" spans="38:38">
      <c r="AL8532" s="309"/>
    </row>
    <row r="8533" spans="38:38">
      <c r="AL8533" s="309"/>
    </row>
    <row r="8534" spans="38:38">
      <c r="AL8534" s="309"/>
    </row>
    <row r="8535" spans="38:38">
      <c r="AL8535" s="309"/>
    </row>
    <row r="8536" spans="38:38">
      <c r="AL8536" s="309"/>
    </row>
    <row r="8537" spans="38:38">
      <c r="AL8537" s="309"/>
    </row>
    <row r="8538" spans="38:38">
      <c r="AL8538" s="309"/>
    </row>
    <row r="8539" spans="38:38">
      <c r="AL8539" s="309"/>
    </row>
    <row r="8540" spans="38:38">
      <c r="AL8540" s="309"/>
    </row>
    <row r="8541" spans="38:38">
      <c r="AL8541" s="309"/>
    </row>
    <row r="8542" spans="38:38">
      <c r="AL8542" s="309"/>
    </row>
    <row r="8543" spans="38:38">
      <c r="AL8543" s="309"/>
    </row>
    <row r="8544" spans="38:38">
      <c r="AL8544" s="309"/>
    </row>
    <row r="8545" spans="38:38">
      <c r="AL8545" s="309"/>
    </row>
    <row r="8546" spans="38:38">
      <c r="AL8546" s="309"/>
    </row>
    <row r="8547" spans="38:38">
      <c r="AL8547" s="309"/>
    </row>
    <row r="8548" spans="38:38">
      <c r="AL8548" s="309"/>
    </row>
    <row r="8549" spans="38:38">
      <c r="AL8549" s="309"/>
    </row>
    <row r="8550" spans="38:38">
      <c r="AL8550" s="309"/>
    </row>
    <row r="8551" spans="38:38">
      <c r="AL8551" s="309"/>
    </row>
    <row r="8552" spans="38:38">
      <c r="AL8552" s="309"/>
    </row>
    <row r="8553" spans="38:38">
      <c r="AL8553" s="309"/>
    </row>
    <row r="8554" spans="38:38">
      <c r="AL8554" s="309"/>
    </row>
    <row r="8555" spans="38:38">
      <c r="AL8555" s="309"/>
    </row>
    <row r="8556" spans="38:38">
      <c r="AL8556" s="309"/>
    </row>
    <row r="8557" spans="38:38">
      <c r="AL8557" s="309"/>
    </row>
    <row r="8558" spans="38:38">
      <c r="AL8558" s="309"/>
    </row>
    <row r="8559" spans="38:38">
      <c r="AL8559" s="309"/>
    </row>
    <row r="8560" spans="38:38">
      <c r="AL8560" s="309"/>
    </row>
    <row r="8561" spans="38:38">
      <c r="AL8561" s="309"/>
    </row>
    <row r="8562" spans="38:38">
      <c r="AL8562" s="309"/>
    </row>
    <row r="8563" spans="38:38">
      <c r="AL8563" s="309"/>
    </row>
    <row r="8564" spans="38:38">
      <c r="AL8564" s="309"/>
    </row>
    <row r="8565" spans="38:38">
      <c r="AL8565" s="309"/>
    </row>
    <row r="8566" spans="38:38">
      <c r="AL8566" s="309"/>
    </row>
    <row r="8567" spans="38:38">
      <c r="AL8567" s="309"/>
    </row>
    <row r="8568" spans="38:38">
      <c r="AL8568" s="309"/>
    </row>
    <row r="8569" spans="38:38">
      <c r="AL8569" s="309"/>
    </row>
    <row r="8570" spans="38:38">
      <c r="AL8570" s="309"/>
    </row>
    <row r="8571" spans="38:38">
      <c r="AL8571" s="309"/>
    </row>
    <row r="8572" spans="38:38">
      <c r="AL8572" s="309"/>
    </row>
    <row r="8573" spans="38:38">
      <c r="AL8573" s="309"/>
    </row>
    <row r="8574" spans="38:38">
      <c r="AL8574" s="309"/>
    </row>
    <row r="8575" spans="38:38">
      <c r="AL8575" s="309"/>
    </row>
    <row r="8576" spans="38:38">
      <c r="AL8576" s="309"/>
    </row>
    <row r="8577" spans="38:38">
      <c r="AL8577" s="309"/>
    </row>
    <row r="8578" spans="38:38">
      <c r="AL8578" s="309"/>
    </row>
    <row r="8579" spans="38:38">
      <c r="AL8579" s="309"/>
    </row>
    <row r="8580" spans="38:38">
      <c r="AL8580" s="309"/>
    </row>
    <row r="8581" spans="38:38">
      <c r="AL8581" s="309"/>
    </row>
    <row r="8582" spans="38:38">
      <c r="AL8582" s="309"/>
    </row>
    <row r="8583" spans="38:38">
      <c r="AL8583" s="309"/>
    </row>
    <row r="8584" spans="38:38">
      <c r="AL8584" s="309"/>
    </row>
    <row r="8585" spans="38:38">
      <c r="AL8585" s="309"/>
    </row>
    <row r="8586" spans="38:38">
      <c r="AL8586" s="309"/>
    </row>
    <row r="8587" spans="38:38">
      <c r="AL8587" s="309"/>
    </row>
    <row r="8588" spans="38:38">
      <c r="AL8588" s="309"/>
    </row>
    <row r="8589" spans="38:38">
      <c r="AL8589" s="309"/>
    </row>
    <row r="8590" spans="38:38">
      <c r="AL8590" s="309"/>
    </row>
    <row r="8591" spans="38:38">
      <c r="AL8591" s="309"/>
    </row>
    <row r="8592" spans="38:38">
      <c r="AL8592" s="309"/>
    </row>
    <row r="8593" spans="38:38">
      <c r="AL8593" s="309"/>
    </row>
    <row r="8594" spans="38:38">
      <c r="AL8594" s="309"/>
    </row>
    <row r="8595" spans="38:38">
      <c r="AL8595" s="309"/>
    </row>
    <row r="8596" spans="38:38">
      <c r="AL8596" s="309"/>
    </row>
    <row r="8597" spans="38:38">
      <c r="AL8597" s="309"/>
    </row>
    <row r="8598" spans="38:38">
      <c r="AL8598" s="309"/>
    </row>
    <row r="8599" spans="38:38">
      <c r="AL8599" s="309"/>
    </row>
    <row r="8600" spans="38:38">
      <c r="AL8600" s="309"/>
    </row>
    <row r="8601" spans="38:38">
      <c r="AL8601" s="309"/>
    </row>
    <row r="8602" spans="38:38">
      <c r="AL8602" s="309"/>
    </row>
    <row r="8603" spans="38:38">
      <c r="AL8603" s="309"/>
    </row>
    <row r="8604" spans="38:38">
      <c r="AL8604" s="309"/>
    </row>
    <row r="8605" spans="38:38">
      <c r="AL8605" s="309"/>
    </row>
    <row r="8606" spans="38:38">
      <c r="AL8606" s="309"/>
    </row>
    <row r="8607" spans="38:38">
      <c r="AL8607" s="309"/>
    </row>
    <row r="8608" spans="38:38">
      <c r="AL8608" s="309"/>
    </row>
    <row r="8609" spans="38:38">
      <c r="AL8609" s="309"/>
    </row>
    <row r="8610" spans="38:38">
      <c r="AL8610" s="309"/>
    </row>
    <row r="8611" spans="38:38">
      <c r="AL8611" s="309"/>
    </row>
    <row r="8612" spans="38:38">
      <c r="AL8612" s="309"/>
    </row>
    <row r="8613" spans="38:38">
      <c r="AL8613" s="309"/>
    </row>
    <row r="8614" spans="38:38">
      <c r="AL8614" s="309"/>
    </row>
    <row r="8615" spans="38:38">
      <c r="AL8615" s="309"/>
    </row>
    <row r="8616" spans="38:38">
      <c r="AL8616" s="309"/>
    </row>
    <row r="8617" spans="38:38">
      <c r="AL8617" s="309"/>
    </row>
    <row r="8618" spans="38:38">
      <c r="AL8618" s="309"/>
    </row>
    <row r="8619" spans="38:38">
      <c r="AL8619" s="309"/>
    </row>
    <row r="8620" spans="38:38">
      <c r="AL8620" s="309"/>
    </row>
    <row r="8621" spans="38:38">
      <c r="AL8621" s="309"/>
    </row>
    <row r="8622" spans="38:38">
      <c r="AL8622" s="309"/>
    </row>
    <row r="8623" spans="38:38">
      <c r="AL8623" s="309"/>
    </row>
    <row r="8624" spans="38:38">
      <c r="AL8624" s="309"/>
    </row>
    <row r="8625" spans="38:38">
      <c r="AL8625" s="309"/>
    </row>
    <row r="8626" spans="38:38">
      <c r="AL8626" s="309"/>
    </row>
    <row r="8627" spans="38:38">
      <c r="AL8627" s="309"/>
    </row>
    <row r="8628" spans="38:38">
      <c r="AL8628" s="309"/>
    </row>
    <row r="8629" spans="38:38">
      <c r="AL8629" s="309"/>
    </row>
    <row r="8630" spans="38:38">
      <c r="AL8630" s="309"/>
    </row>
    <row r="8631" spans="38:38">
      <c r="AL8631" s="309"/>
    </row>
    <row r="8632" spans="38:38">
      <c r="AL8632" s="309"/>
    </row>
    <row r="8633" spans="38:38">
      <c r="AL8633" s="309"/>
    </row>
    <row r="8634" spans="38:38">
      <c r="AL8634" s="309"/>
    </row>
    <row r="8635" spans="38:38">
      <c r="AL8635" s="309"/>
    </row>
    <row r="8636" spans="38:38">
      <c r="AL8636" s="309"/>
    </row>
    <row r="8637" spans="38:38">
      <c r="AL8637" s="309"/>
    </row>
    <row r="8638" spans="38:38">
      <c r="AL8638" s="309"/>
    </row>
    <row r="8639" spans="38:38">
      <c r="AL8639" s="309"/>
    </row>
    <row r="8640" spans="38:38">
      <c r="AL8640" s="309"/>
    </row>
    <row r="8641" spans="38:38">
      <c r="AL8641" s="309"/>
    </row>
    <row r="8642" spans="38:38">
      <c r="AL8642" s="309"/>
    </row>
    <row r="8643" spans="38:38">
      <c r="AL8643" s="309"/>
    </row>
    <row r="8644" spans="38:38">
      <c r="AL8644" s="309"/>
    </row>
    <row r="8645" spans="38:38">
      <c r="AL8645" s="309"/>
    </row>
    <row r="8646" spans="38:38">
      <c r="AL8646" s="309"/>
    </row>
    <row r="8647" spans="38:38">
      <c r="AL8647" s="309"/>
    </row>
    <row r="8648" spans="38:38">
      <c r="AL8648" s="309"/>
    </row>
    <row r="8649" spans="38:38">
      <c r="AL8649" s="309"/>
    </row>
    <row r="8650" spans="38:38">
      <c r="AL8650" s="309"/>
    </row>
    <row r="8651" spans="38:38">
      <c r="AL8651" s="309"/>
    </row>
    <row r="8652" spans="38:38">
      <c r="AL8652" s="309"/>
    </row>
    <row r="8653" spans="38:38">
      <c r="AL8653" s="309"/>
    </row>
    <row r="8654" spans="38:38">
      <c r="AL8654" s="309"/>
    </row>
    <row r="8655" spans="38:38">
      <c r="AL8655" s="309"/>
    </row>
    <row r="8656" spans="38:38">
      <c r="AL8656" s="309"/>
    </row>
    <row r="8657" spans="38:38">
      <c r="AL8657" s="309"/>
    </row>
    <row r="8658" spans="38:38">
      <c r="AL8658" s="309"/>
    </row>
    <row r="8659" spans="38:38">
      <c r="AL8659" s="309"/>
    </row>
    <row r="8660" spans="38:38">
      <c r="AL8660" s="309"/>
    </row>
    <row r="8661" spans="38:38">
      <c r="AL8661" s="309"/>
    </row>
    <row r="8662" spans="38:38">
      <c r="AL8662" s="309"/>
    </row>
    <row r="8663" spans="38:38">
      <c r="AL8663" s="309"/>
    </row>
    <row r="8664" spans="38:38">
      <c r="AL8664" s="309"/>
    </row>
    <row r="8665" spans="38:38">
      <c r="AL8665" s="309"/>
    </row>
    <row r="8666" spans="38:38">
      <c r="AL8666" s="309"/>
    </row>
    <row r="8667" spans="38:38">
      <c r="AL8667" s="309"/>
    </row>
    <row r="8668" spans="38:38">
      <c r="AL8668" s="309"/>
    </row>
    <row r="8669" spans="38:38">
      <c r="AL8669" s="309"/>
    </row>
    <row r="8670" spans="38:38">
      <c r="AL8670" s="309"/>
    </row>
    <row r="8671" spans="38:38">
      <c r="AL8671" s="309"/>
    </row>
    <row r="8672" spans="38:38">
      <c r="AL8672" s="309"/>
    </row>
    <row r="8673" spans="38:38">
      <c r="AL8673" s="309"/>
    </row>
    <row r="8674" spans="38:38">
      <c r="AL8674" s="309"/>
    </row>
    <row r="8675" spans="38:38">
      <c r="AL8675" s="309"/>
    </row>
    <row r="8676" spans="38:38">
      <c r="AL8676" s="309"/>
    </row>
    <row r="8677" spans="38:38">
      <c r="AL8677" s="309"/>
    </row>
    <row r="8678" spans="38:38">
      <c r="AL8678" s="309"/>
    </row>
    <row r="8679" spans="38:38">
      <c r="AL8679" s="309"/>
    </row>
    <row r="8680" spans="38:38">
      <c r="AL8680" s="309"/>
    </row>
    <row r="8681" spans="38:38">
      <c r="AL8681" s="309"/>
    </row>
    <row r="8682" spans="38:38">
      <c r="AL8682" s="309"/>
    </row>
    <row r="8683" spans="38:38">
      <c r="AL8683" s="309"/>
    </row>
    <row r="8684" spans="38:38">
      <c r="AL8684" s="309"/>
    </row>
    <row r="8685" spans="38:38">
      <c r="AL8685" s="309"/>
    </row>
    <row r="8686" spans="38:38">
      <c r="AL8686" s="309"/>
    </row>
    <row r="8687" spans="38:38">
      <c r="AL8687" s="309"/>
    </row>
    <row r="8688" spans="38:38">
      <c r="AL8688" s="309"/>
    </row>
    <row r="8689" spans="38:38">
      <c r="AL8689" s="309"/>
    </row>
    <row r="8690" spans="38:38">
      <c r="AL8690" s="309"/>
    </row>
    <row r="8691" spans="38:38">
      <c r="AL8691" s="309"/>
    </row>
    <row r="8692" spans="38:38">
      <c r="AL8692" s="309"/>
    </row>
    <row r="8693" spans="38:38">
      <c r="AL8693" s="309"/>
    </row>
    <row r="8694" spans="38:38">
      <c r="AL8694" s="309"/>
    </row>
    <row r="8695" spans="38:38">
      <c r="AL8695" s="309"/>
    </row>
    <row r="8696" spans="38:38">
      <c r="AL8696" s="309"/>
    </row>
    <row r="8697" spans="38:38">
      <c r="AL8697" s="309"/>
    </row>
    <row r="8698" spans="38:38">
      <c r="AL8698" s="309"/>
    </row>
    <row r="8699" spans="38:38">
      <c r="AL8699" s="309"/>
    </row>
    <row r="8700" spans="38:38">
      <c r="AL8700" s="309"/>
    </row>
    <row r="8701" spans="38:38">
      <c r="AL8701" s="309"/>
    </row>
    <row r="8702" spans="38:38">
      <c r="AL8702" s="309"/>
    </row>
    <row r="8703" spans="38:38">
      <c r="AL8703" s="309"/>
    </row>
    <row r="8704" spans="38:38">
      <c r="AL8704" s="309"/>
    </row>
    <row r="8705" spans="38:38">
      <c r="AL8705" s="309"/>
    </row>
    <row r="8706" spans="38:38">
      <c r="AL8706" s="309"/>
    </row>
    <row r="8707" spans="38:38">
      <c r="AL8707" s="309"/>
    </row>
    <row r="8708" spans="38:38">
      <c r="AL8708" s="309"/>
    </row>
    <row r="8709" spans="38:38">
      <c r="AL8709" s="309"/>
    </row>
    <row r="8710" spans="38:38">
      <c r="AL8710" s="309"/>
    </row>
    <row r="8711" spans="38:38">
      <c r="AL8711" s="309"/>
    </row>
    <row r="8712" spans="38:38">
      <c r="AL8712" s="309"/>
    </row>
    <row r="8713" spans="38:38">
      <c r="AL8713" s="309"/>
    </row>
    <row r="8714" spans="38:38">
      <c r="AL8714" s="309"/>
    </row>
    <row r="8715" spans="38:38">
      <c r="AL8715" s="309"/>
    </row>
    <row r="8716" spans="38:38">
      <c r="AL8716" s="309"/>
    </row>
    <row r="8717" spans="38:38">
      <c r="AL8717" s="309"/>
    </row>
    <row r="8718" spans="38:38">
      <c r="AL8718" s="309"/>
    </row>
    <row r="8719" spans="38:38">
      <c r="AL8719" s="309"/>
    </row>
    <row r="8720" spans="38:38">
      <c r="AL8720" s="309"/>
    </row>
    <row r="8721" spans="38:38">
      <c r="AL8721" s="309"/>
    </row>
    <row r="8722" spans="38:38">
      <c r="AL8722" s="309"/>
    </row>
    <row r="8723" spans="38:38">
      <c r="AL8723" s="309"/>
    </row>
    <row r="8724" spans="38:38">
      <c r="AL8724" s="309"/>
    </row>
    <row r="8725" spans="38:38">
      <c r="AL8725" s="309"/>
    </row>
    <row r="8726" spans="38:38">
      <c r="AL8726" s="309"/>
    </row>
    <row r="8727" spans="38:38">
      <c r="AL8727" s="309"/>
    </row>
    <row r="8728" spans="38:38">
      <c r="AL8728" s="309"/>
    </row>
    <row r="8729" spans="38:38">
      <c r="AL8729" s="309"/>
    </row>
    <row r="8730" spans="38:38">
      <c r="AL8730" s="309"/>
    </row>
    <row r="8731" spans="38:38">
      <c r="AL8731" s="309"/>
    </row>
    <row r="8732" spans="38:38">
      <c r="AL8732" s="309"/>
    </row>
    <row r="8733" spans="38:38">
      <c r="AL8733" s="309"/>
    </row>
    <row r="8734" spans="38:38">
      <c r="AL8734" s="309"/>
    </row>
    <row r="8735" spans="38:38">
      <c r="AL8735" s="309"/>
    </row>
    <row r="8736" spans="38:38">
      <c r="AL8736" s="309"/>
    </row>
    <row r="8737" spans="38:38">
      <c r="AL8737" s="309"/>
    </row>
    <row r="8738" spans="38:38">
      <c r="AL8738" s="309"/>
    </row>
    <row r="8739" spans="38:38">
      <c r="AL8739" s="309"/>
    </row>
    <row r="8740" spans="38:38">
      <c r="AL8740" s="309"/>
    </row>
    <row r="8741" spans="38:38">
      <c r="AL8741" s="309"/>
    </row>
    <row r="8742" spans="38:38">
      <c r="AL8742" s="309"/>
    </row>
    <row r="8743" spans="38:38">
      <c r="AL8743" s="309"/>
    </row>
    <row r="8744" spans="38:38">
      <c r="AL8744" s="309"/>
    </row>
    <row r="8745" spans="38:38">
      <c r="AL8745" s="309"/>
    </row>
    <row r="8746" spans="38:38">
      <c r="AL8746" s="309"/>
    </row>
    <row r="8747" spans="38:38">
      <c r="AL8747" s="309"/>
    </row>
    <row r="8748" spans="38:38">
      <c r="AL8748" s="309"/>
    </row>
    <row r="8749" spans="38:38">
      <c r="AL8749" s="309"/>
    </row>
    <row r="8750" spans="38:38">
      <c r="AL8750" s="309"/>
    </row>
    <row r="8751" spans="38:38">
      <c r="AL8751" s="309"/>
    </row>
    <row r="8752" spans="38:38">
      <c r="AL8752" s="309"/>
    </row>
    <row r="8753" spans="38:38">
      <c r="AL8753" s="309"/>
    </row>
    <row r="8754" spans="38:38">
      <c r="AL8754" s="309"/>
    </row>
    <row r="8755" spans="38:38">
      <c r="AL8755" s="309"/>
    </row>
    <row r="8756" spans="38:38">
      <c r="AL8756" s="309"/>
    </row>
    <row r="8757" spans="38:38">
      <c r="AL8757" s="309"/>
    </row>
    <row r="8758" spans="38:38">
      <c r="AL8758" s="309"/>
    </row>
    <row r="8759" spans="38:38">
      <c r="AL8759" s="309"/>
    </row>
    <row r="8760" spans="38:38">
      <c r="AL8760" s="309"/>
    </row>
    <row r="8761" spans="38:38">
      <c r="AL8761" s="309"/>
    </row>
    <row r="8762" spans="38:38">
      <c r="AL8762" s="309"/>
    </row>
    <row r="8763" spans="38:38">
      <c r="AL8763" s="309"/>
    </row>
    <row r="8764" spans="38:38">
      <c r="AL8764" s="309"/>
    </row>
    <row r="8765" spans="38:38">
      <c r="AL8765" s="309"/>
    </row>
    <row r="8766" spans="38:38">
      <c r="AL8766" s="309"/>
    </row>
    <row r="8767" spans="38:38">
      <c r="AL8767" s="309"/>
    </row>
    <row r="8768" spans="38:38">
      <c r="AL8768" s="309"/>
    </row>
    <row r="8769" spans="38:38">
      <c r="AL8769" s="309"/>
    </row>
    <row r="8770" spans="38:38">
      <c r="AL8770" s="309"/>
    </row>
    <row r="8771" spans="38:38">
      <c r="AL8771" s="309"/>
    </row>
    <row r="8772" spans="38:38">
      <c r="AL8772" s="309"/>
    </row>
    <row r="8773" spans="38:38">
      <c r="AL8773" s="309"/>
    </row>
    <row r="8774" spans="38:38">
      <c r="AL8774" s="309"/>
    </row>
    <row r="8775" spans="38:38">
      <c r="AL8775" s="309"/>
    </row>
    <row r="8776" spans="38:38">
      <c r="AL8776" s="309"/>
    </row>
    <row r="8777" spans="38:38">
      <c r="AL8777" s="309"/>
    </row>
    <row r="8778" spans="38:38">
      <c r="AL8778" s="309"/>
    </row>
    <row r="8779" spans="38:38">
      <c r="AL8779" s="309"/>
    </row>
    <row r="8780" spans="38:38">
      <c r="AL8780" s="309"/>
    </row>
    <row r="8781" spans="38:38">
      <c r="AL8781" s="309"/>
    </row>
    <row r="8782" spans="38:38">
      <c r="AL8782" s="309"/>
    </row>
    <row r="8783" spans="38:38">
      <c r="AL8783" s="309"/>
    </row>
    <row r="8784" spans="38:38">
      <c r="AL8784" s="309"/>
    </row>
    <row r="8785" spans="38:38">
      <c r="AL8785" s="309"/>
    </row>
    <row r="8786" spans="38:38">
      <c r="AL8786" s="309"/>
    </row>
    <row r="8787" spans="38:38">
      <c r="AL8787" s="309"/>
    </row>
    <row r="8788" spans="38:38">
      <c r="AL8788" s="309"/>
    </row>
    <row r="8789" spans="38:38">
      <c r="AL8789" s="309"/>
    </row>
    <row r="8790" spans="38:38">
      <c r="AL8790" s="309"/>
    </row>
    <row r="8791" spans="38:38">
      <c r="AL8791" s="309"/>
    </row>
    <row r="8792" spans="38:38">
      <c r="AL8792" s="309"/>
    </row>
    <row r="8793" spans="38:38">
      <c r="AL8793" s="309"/>
    </row>
    <row r="8794" spans="38:38">
      <c r="AL8794" s="309"/>
    </row>
    <row r="8795" spans="38:38">
      <c r="AL8795" s="309"/>
    </row>
    <row r="8796" spans="38:38">
      <c r="AL8796" s="309"/>
    </row>
    <row r="8797" spans="38:38">
      <c r="AL8797" s="309"/>
    </row>
    <row r="8798" spans="38:38">
      <c r="AL8798" s="309"/>
    </row>
    <row r="8799" spans="38:38">
      <c r="AL8799" s="309"/>
    </row>
    <row r="8800" spans="38:38">
      <c r="AL8800" s="309"/>
    </row>
    <row r="8801" spans="38:38">
      <c r="AL8801" s="309"/>
    </row>
    <row r="8802" spans="38:38">
      <c r="AL8802" s="309"/>
    </row>
    <row r="8803" spans="38:38">
      <c r="AL8803" s="309"/>
    </row>
    <row r="8804" spans="38:38">
      <c r="AL8804" s="309"/>
    </row>
    <row r="8805" spans="38:38">
      <c r="AL8805" s="309"/>
    </row>
    <row r="8806" spans="38:38">
      <c r="AL8806" s="309"/>
    </row>
    <row r="8807" spans="38:38">
      <c r="AL8807" s="309"/>
    </row>
    <row r="8808" spans="38:38">
      <c r="AL8808" s="309"/>
    </row>
    <row r="8809" spans="38:38">
      <c r="AL8809" s="309"/>
    </row>
    <row r="8810" spans="38:38">
      <c r="AL8810" s="309"/>
    </row>
    <row r="8811" spans="38:38">
      <c r="AL8811" s="309"/>
    </row>
    <row r="8812" spans="38:38">
      <c r="AL8812" s="309"/>
    </row>
    <row r="8813" spans="38:38">
      <c r="AL8813" s="309"/>
    </row>
    <row r="8814" spans="38:38">
      <c r="AL8814" s="309"/>
    </row>
    <row r="8815" spans="38:38">
      <c r="AL8815" s="309"/>
    </row>
    <row r="8816" spans="38:38">
      <c r="AL8816" s="309"/>
    </row>
    <row r="8817" spans="38:38">
      <c r="AL8817" s="309"/>
    </row>
    <row r="8818" spans="38:38">
      <c r="AL8818" s="309"/>
    </row>
    <row r="8819" spans="38:38">
      <c r="AL8819" s="309"/>
    </row>
    <row r="8820" spans="38:38">
      <c r="AL8820" s="309"/>
    </row>
    <row r="8821" spans="38:38">
      <c r="AL8821" s="309"/>
    </row>
    <row r="8822" spans="38:38">
      <c r="AL8822" s="309"/>
    </row>
    <row r="8823" spans="38:38">
      <c r="AL8823" s="309"/>
    </row>
    <row r="8824" spans="38:38">
      <c r="AL8824" s="309"/>
    </row>
    <row r="8825" spans="38:38">
      <c r="AL8825" s="309"/>
    </row>
    <row r="8826" spans="38:38">
      <c r="AL8826" s="309"/>
    </row>
    <row r="8827" spans="38:38">
      <c r="AL8827" s="309"/>
    </row>
    <row r="8828" spans="38:38">
      <c r="AL8828" s="309"/>
    </row>
    <row r="8829" spans="38:38">
      <c r="AL8829" s="309"/>
    </row>
    <row r="8830" spans="38:38">
      <c r="AL8830" s="309"/>
    </row>
    <row r="8831" spans="38:38">
      <c r="AL8831" s="309"/>
    </row>
    <row r="8832" spans="38:38">
      <c r="AL8832" s="309"/>
    </row>
    <row r="8833" spans="38:38">
      <c r="AL8833" s="309"/>
    </row>
    <row r="8834" spans="38:38">
      <c r="AL8834" s="309"/>
    </row>
    <row r="8835" spans="38:38">
      <c r="AL8835" s="309"/>
    </row>
    <row r="8836" spans="38:38">
      <c r="AL8836" s="309"/>
    </row>
    <row r="8837" spans="38:38">
      <c r="AL8837" s="309"/>
    </row>
    <row r="8838" spans="38:38">
      <c r="AL8838" s="309"/>
    </row>
    <row r="8839" spans="38:38">
      <c r="AL8839" s="309"/>
    </row>
    <row r="8840" spans="38:38">
      <c r="AL8840" s="309"/>
    </row>
    <row r="8841" spans="38:38">
      <c r="AL8841" s="309"/>
    </row>
    <row r="8842" spans="38:38">
      <c r="AL8842" s="309"/>
    </row>
    <row r="8843" spans="38:38">
      <c r="AL8843" s="309"/>
    </row>
    <row r="8844" spans="38:38">
      <c r="AL8844" s="309"/>
    </row>
    <row r="8845" spans="38:38">
      <c r="AL8845" s="309"/>
    </row>
    <row r="8846" spans="38:38">
      <c r="AL8846" s="309"/>
    </row>
    <row r="8847" spans="38:38">
      <c r="AL8847" s="309"/>
    </row>
    <row r="8848" spans="38:38">
      <c r="AL8848" s="309"/>
    </row>
    <row r="8849" spans="38:38">
      <c r="AL8849" s="309"/>
    </row>
    <row r="8850" spans="38:38">
      <c r="AL8850" s="309"/>
    </row>
    <row r="8851" spans="38:38">
      <c r="AL8851" s="309"/>
    </row>
    <row r="8852" spans="38:38">
      <c r="AL8852" s="309"/>
    </row>
    <row r="8853" spans="38:38">
      <c r="AL8853" s="309"/>
    </row>
    <row r="8854" spans="38:38">
      <c r="AL8854" s="309"/>
    </row>
    <row r="8855" spans="38:38">
      <c r="AL8855" s="309"/>
    </row>
    <row r="8856" spans="38:38">
      <c r="AL8856" s="309"/>
    </row>
    <row r="8857" spans="38:38">
      <c r="AL8857" s="309"/>
    </row>
    <row r="8858" spans="38:38">
      <c r="AL8858" s="309"/>
    </row>
    <row r="8859" spans="38:38">
      <c r="AL8859" s="309"/>
    </row>
    <row r="8860" spans="38:38">
      <c r="AL8860" s="309"/>
    </row>
    <row r="8861" spans="38:38">
      <c r="AL8861" s="309"/>
    </row>
    <row r="8862" spans="38:38">
      <c r="AL8862" s="309"/>
    </row>
    <row r="8863" spans="38:38">
      <c r="AL8863" s="309"/>
    </row>
    <row r="8864" spans="38:38">
      <c r="AL8864" s="309"/>
    </row>
    <row r="8865" spans="38:38">
      <c r="AL8865" s="309"/>
    </row>
    <row r="8866" spans="38:38">
      <c r="AL8866" s="309"/>
    </row>
    <row r="8867" spans="38:38">
      <c r="AL8867" s="309"/>
    </row>
    <row r="8868" spans="38:38">
      <c r="AL8868" s="309"/>
    </row>
    <row r="8869" spans="38:38">
      <c r="AL8869" s="309"/>
    </row>
    <row r="8870" spans="38:38">
      <c r="AL8870" s="309"/>
    </row>
    <row r="8871" spans="38:38">
      <c r="AL8871" s="309"/>
    </row>
    <row r="8872" spans="38:38">
      <c r="AL8872" s="309"/>
    </row>
    <row r="8873" spans="38:38">
      <c r="AL8873" s="309"/>
    </row>
    <row r="8874" spans="38:38">
      <c r="AL8874" s="309"/>
    </row>
    <row r="8875" spans="38:38">
      <c r="AL8875" s="309"/>
    </row>
    <row r="8876" spans="38:38">
      <c r="AL8876" s="309"/>
    </row>
    <row r="8877" spans="38:38">
      <c r="AL8877" s="309"/>
    </row>
    <row r="8878" spans="38:38">
      <c r="AL8878" s="309"/>
    </row>
    <row r="8879" spans="38:38">
      <c r="AL8879" s="309"/>
    </row>
    <row r="8880" spans="38:38">
      <c r="AL8880" s="309"/>
    </row>
    <row r="8881" spans="38:38">
      <c r="AL8881" s="309"/>
    </row>
    <row r="8882" spans="38:38">
      <c r="AL8882" s="309"/>
    </row>
    <row r="8883" spans="38:38">
      <c r="AL8883" s="309"/>
    </row>
    <row r="8884" spans="38:38">
      <c r="AL8884" s="309"/>
    </row>
    <row r="8885" spans="38:38">
      <c r="AL8885" s="309"/>
    </row>
    <row r="8886" spans="38:38">
      <c r="AL8886" s="309"/>
    </row>
    <row r="8887" spans="38:38">
      <c r="AL8887" s="309"/>
    </row>
    <row r="8888" spans="38:38">
      <c r="AL8888" s="309"/>
    </row>
    <row r="8889" spans="38:38">
      <c r="AL8889" s="309"/>
    </row>
    <row r="8890" spans="38:38">
      <c r="AL8890" s="309"/>
    </row>
    <row r="8891" spans="38:38">
      <c r="AL8891" s="309"/>
    </row>
    <row r="8892" spans="38:38">
      <c r="AL8892" s="309"/>
    </row>
    <row r="8893" spans="38:38">
      <c r="AL8893" s="309"/>
    </row>
    <row r="8894" spans="38:38">
      <c r="AL8894" s="309"/>
    </row>
    <row r="8895" spans="38:38">
      <c r="AL8895" s="309"/>
    </row>
    <row r="8896" spans="38:38">
      <c r="AL8896" s="309"/>
    </row>
    <row r="8897" spans="38:38">
      <c r="AL8897" s="309"/>
    </row>
    <row r="8898" spans="38:38">
      <c r="AL8898" s="309"/>
    </row>
    <row r="8899" spans="38:38">
      <c r="AL8899" s="309"/>
    </row>
    <row r="8900" spans="38:38">
      <c r="AL8900" s="309"/>
    </row>
    <row r="8901" spans="38:38">
      <c r="AL8901" s="309"/>
    </row>
    <row r="8902" spans="38:38">
      <c r="AL8902" s="309"/>
    </row>
    <row r="8903" spans="38:38">
      <c r="AL8903" s="309"/>
    </row>
    <row r="8904" spans="38:38">
      <c r="AL8904" s="309"/>
    </row>
    <row r="8905" spans="38:38">
      <c r="AL8905" s="309"/>
    </row>
    <row r="8906" spans="38:38">
      <c r="AL8906" s="309"/>
    </row>
    <row r="8907" spans="38:38">
      <c r="AL8907" s="309"/>
    </row>
    <row r="8908" spans="38:38">
      <c r="AL8908" s="309"/>
    </row>
    <row r="8909" spans="38:38">
      <c r="AL8909" s="309"/>
    </row>
    <row r="8910" spans="38:38">
      <c r="AL8910" s="309"/>
    </row>
    <row r="8911" spans="38:38">
      <c r="AL8911" s="309"/>
    </row>
    <row r="8912" spans="38:38">
      <c r="AL8912" s="309"/>
    </row>
    <row r="8913" spans="38:38">
      <c r="AL8913" s="309"/>
    </row>
    <row r="8914" spans="38:38">
      <c r="AL8914" s="309"/>
    </row>
    <row r="8915" spans="38:38">
      <c r="AL8915" s="309"/>
    </row>
    <row r="8916" spans="38:38">
      <c r="AL8916" s="309"/>
    </row>
    <row r="8917" spans="38:38">
      <c r="AL8917" s="309"/>
    </row>
    <row r="8918" spans="38:38">
      <c r="AL8918" s="309"/>
    </row>
    <row r="8919" spans="38:38">
      <c r="AL8919" s="309"/>
    </row>
    <row r="8920" spans="38:38">
      <c r="AL8920" s="309"/>
    </row>
    <row r="8921" spans="38:38">
      <c r="AL8921" s="309"/>
    </row>
    <row r="8922" spans="38:38">
      <c r="AL8922" s="309"/>
    </row>
    <row r="8923" spans="38:38">
      <c r="AL8923" s="309"/>
    </row>
    <row r="8924" spans="38:38">
      <c r="AL8924" s="309"/>
    </row>
    <row r="8925" spans="38:38">
      <c r="AL8925" s="309"/>
    </row>
    <row r="8926" spans="38:38">
      <c r="AL8926" s="309"/>
    </row>
    <row r="8927" spans="38:38">
      <c r="AL8927" s="309"/>
    </row>
    <row r="8928" spans="38:38">
      <c r="AL8928" s="309"/>
    </row>
    <row r="8929" spans="38:38">
      <c r="AL8929" s="309"/>
    </row>
    <row r="8930" spans="38:38">
      <c r="AL8930" s="309"/>
    </row>
    <row r="8931" spans="38:38">
      <c r="AL8931" s="309"/>
    </row>
    <row r="8932" spans="38:38">
      <c r="AL8932" s="309"/>
    </row>
    <row r="8933" spans="38:38">
      <c r="AL8933" s="309"/>
    </row>
    <row r="8934" spans="38:38">
      <c r="AL8934" s="309"/>
    </row>
    <row r="8935" spans="38:38">
      <c r="AL8935" s="309"/>
    </row>
    <row r="8936" spans="38:38">
      <c r="AL8936" s="309"/>
    </row>
    <row r="8937" spans="38:38">
      <c r="AL8937" s="309"/>
    </row>
    <row r="8938" spans="38:38">
      <c r="AL8938" s="309"/>
    </row>
    <row r="8939" spans="38:38">
      <c r="AL8939" s="309"/>
    </row>
    <row r="8940" spans="38:38">
      <c r="AL8940" s="309"/>
    </row>
    <row r="8941" spans="38:38">
      <c r="AL8941" s="309"/>
    </row>
    <row r="8942" spans="38:38">
      <c r="AL8942" s="309"/>
    </row>
    <row r="8943" spans="38:38">
      <c r="AL8943" s="309"/>
    </row>
    <row r="8944" spans="38:38">
      <c r="AL8944" s="309"/>
    </row>
    <row r="8945" spans="38:38">
      <c r="AL8945" s="309"/>
    </row>
    <row r="8946" spans="38:38">
      <c r="AL8946" s="309"/>
    </row>
    <row r="8947" spans="38:38">
      <c r="AL8947" s="309"/>
    </row>
    <row r="8948" spans="38:38">
      <c r="AL8948" s="309"/>
    </row>
    <row r="8949" spans="38:38">
      <c r="AL8949" s="309"/>
    </row>
    <row r="8950" spans="38:38">
      <c r="AL8950" s="309"/>
    </row>
    <row r="8951" spans="38:38">
      <c r="AL8951" s="309"/>
    </row>
    <row r="8952" spans="38:38">
      <c r="AL8952" s="309"/>
    </row>
    <row r="8953" spans="38:38">
      <c r="AL8953" s="309"/>
    </row>
    <row r="8954" spans="38:38">
      <c r="AL8954" s="309"/>
    </row>
    <row r="8955" spans="38:38">
      <c r="AL8955" s="309"/>
    </row>
    <row r="8956" spans="38:38">
      <c r="AL8956" s="309"/>
    </row>
    <row r="8957" spans="38:38">
      <c r="AL8957" s="309"/>
    </row>
    <row r="8958" spans="38:38">
      <c r="AL8958" s="309"/>
    </row>
    <row r="8959" spans="38:38">
      <c r="AL8959" s="309"/>
    </row>
    <row r="8960" spans="38:38">
      <c r="AL8960" s="309"/>
    </row>
    <row r="8961" spans="38:38">
      <c r="AL8961" s="309"/>
    </row>
    <row r="8962" spans="38:38">
      <c r="AL8962" s="309"/>
    </row>
    <row r="8963" spans="38:38">
      <c r="AL8963" s="309"/>
    </row>
    <row r="8964" spans="38:38">
      <c r="AL8964" s="309"/>
    </row>
    <row r="8965" spans="38:38">
      <c r="AL8965" s="309"/>
    </row>
    <row r="8966" spans="38:38">
      <c r="AL8966" s="309"/>
    </row>
    <row r="8967" spans="38:38">
      <c r="AL8967" s="309"/>
    </row>
    <row r="8968" spans="38:38">
      <c r="AL8968" s="309"/>
    </row>
    <row r="8969" spans="38:38">
      <c r="AL8969" s="309"/>
    </row>
    <row r="8970" spans="38:38">
      <c r="AL8970" s="309"/>
    </row>
    <row r="8971" spans="38:38">
      <c r="AL8971" s="309"/>
    </row>
    <row r="8972" spans="38:38">
      <c r="AL8972" s="309"/>
    </row>
    <row r="8973" spans="38:38">
      <c r="AL8973" s="309"/>
    </row>
    <row r="8974" spans="38:38">
      <c r="AL8974" s="309"/>
    </row>
    <row r="8975" spans="38:38">
      <c r="AL8975" s="309"/>
    </row>
    <row r="8976" spans="38:38">
      <c r="AL8976" s="309"/>
    </row>
    <row r="8977" spans="38:38">
      <c r="AL8977" s="309"/>
    </row>
    <row r="8978" spans="38:38">
      <c r="AL8978" s="309"/>
    </row>
    <row r="8979" spans="38:38">
      <c r="AL8979" s="309"/>
    </row>
    <row r="8980" spans="38:38">
      <c r="AL8980" s="309"/>
    </row>
    <row r="8981" spans="38:38">
      <c r="AL8981" s="309"/>
    </row>
    <row r="8982" spans="38:38">
      <c r="AL8982" s="309"/>
    </row>
    <row r="8983" spans="38:38">
      <c r="AL8983" s="309"/>
    </row>
    <row r="8984" spans="38:38">
      <c r="AL8984" s="309"/>
    </row>
    <row r="8985" spans="38:38">
      <c r="AL8985" s="309"/>
    </row>
    <row r="8986" spans="38:38">
      <c r="AL8986" s="309"/>
    </row>
    <row r="8987" spans="38:38">
      <c r="AL8987" s="309"/>
    </row>
    <row r="8988" spans="38:38">
      <c r="AL8988" s="309"/>
    </row>
    <row r="8989" spans="38:38">
      <c r="AL8989" s="309"/>
    </row>
    <row r="8990" spans="38:38">
      <c r="AL8990" s="309"/>
    </row>
    <row r="8991" spans="38:38">
      <c r="AL8991" s="309"/>
    </row>
    <row r="8992" spans="38:38">
      <c r="AL8992" s="309"/>
    </row>
    <row r="8993" spans="38:38">
      <c r="AL8993" s="309"/>
    </row>
    <row r="8994" spans="38:38">
      <c r="AL8994" s="309"/>
    </row>
    <row r="8995" spans="38:38">
      <c r="AL8995" s="309"/>
    </row>
    <row r="8996" spans="38:38">
      <c r="AL8996" s="309"/>
    </row>
    <row r="8997" spans="38:38">
      <c r="AL8997" s="309"/>
    </row>
    <row r="8998" spans="38:38">
      <c r="AL8998" s="309"/>
    </row>
    <row r="8999" spans="38:38">
      <c r="AL8999" s="309"/>
    </row>
    <row r="9000" spans="38:38">
      <c r="AL9000" s="309"/>
    </row>
    <row r="9001" spans="38:38">
      <c r="AL9001" s="309"/>
    </row>
    <row r="9002" spans="38:38">
      <c r="AL9002" s="309"/>
    </row>
    <row r="9003" spans="38:38">
      <c r="AL9003" s="309"/>
    </row>
    <row r="9004" spans="38:38">
      <c r="AL9004" s="309"/>
    </row>
    <row r="9005" spans="38:38">
      <c r="AL9005" s="309"/>
    </row>
    <row r="9006" spans="38:38">
      <c r="AL9006" s="309"/>
    </row>
    <row r="9007" spans="38:38">
      <c r="AL9007" s="309"/>
    </row>
    <row r="9008" spans="38:38">
      <c r="AL9008" s="309"/>
    </row>
    <row r="9009" spans="38:38">
      <c r="AL9009" s="309"/>
    </row>
    <row r="9010" spans="38:38">
      <c r="AL9010" s="309"/>
    </row>
    <row r="9011" spans="38:38">
      <c r="AL9011" s="309"/>
    </row>
    <row r="9012" spans="38:38">
      <c r="AL9012" s="309"/>
    </row>
    <row r="9013" spans="38:38">
      <c r="AL9013" s="309"/>
    </row>
    <row r="9014" spans="38:38">
      <c r="AL9014" s="309"/>
    </row>
    <row r="9015" spans="38:38">
      <c r="AL9015" s="309"/>
    </row>
    <row r="9016" spans="38:38">
      <c r="AL9016" s="309"/>
    </row>
    <row r="9017" spans="38:38">
      <c r="AL9017" s="309"/>
    </row>
    <row r="9018" spans="38:38">
      <c r="AL9018" s="309"/>
    </row>
    <row r="9019" spans="38:38">
      <c r="AL9019" s="309"/>
    </row>
    <row r="9020" spans="38:38">
      <c r="AL9020" s="309"/>
    </row>
    <row r="9021" spans="38:38">
      <c r="AL9021" s="309"/>
    </row>
    <row r="9022" spans="38:38">
      <c r="AL9022" s="309"/>
    </row>
    <row r="9023" spans="38:38">
      <c r="AL9023" s="309"/>
    </row>
    <row r="9024" spans="38:38">
      <c r="AL9024" s="309"/>
    </row>
    <row r="9025" spans="38:38">
      <c r="AL9025" s="309"/>
    </row>
    <row r="9026" spans="38:38">
      <c r="AL9026" s="309"/>
    </row>
    <row r="9027" spans="38:38">
      <c r="AL9027" s="309"/>
    </row>
    <row r="9028" spans="38:38">
      <c r="AL9028" s="309"/>
    </row>
    <row r="9029" spans="38:38">
      <c r="AL9029" s="309"/>
    </row>
    <row r="9030" spans="38:38">
      <c r="AL9030" s="309"/>
    </row>
    <row r="9031" spans="38:38">
      <c r="AL9031" s="309"/>
    </row>
    <row r="9032" spans="38:38">
      <c r="AL9032" s="309"/>
    </row>
    <row r="9033" spans="38:38">
      <c r="AL9033" s="309"/>
    </row>
    <row r="9034" spans="38:38">
      <c r="AL9034" s="309"/>
    </row>
    <row r="9035" spans="38:38">
      <c r="AL9035" s="309"/>
    </row>
    <row r="9036" spans="38:38">
      <c r="AL9036" s="309"/>
    </row>
    <row r="9037" spans="38:38">
      <c r="AL9037" s="309"/>
    </row>
    <row r="9038" spans="38:38">
      <c r="AL9038" s="309"/>
    </row>
    <row r="9039" spans="38:38">
      <c r="AL9039" s="309"/>
    </row>
    <row r="9040" spans="38:38">
      <c r="AL9040" s="309"/>
    </row>
    <row r="9041" spans="38:38">
      <c r="AL9041" s="309"/>
    </row>
    <row r="9042" spans="38:38">
      <c r="AL9042" s="309"/>
    </row>
    <row r="9043" spans="38:38">
      <c r="AL9043" s="309"/>
    </row>
    <row r="9044" spans="38:38">
      <c r="AL9044" s="309"/>
    </row>
    <row r="9045" spans="38:38">
      <c r="AL9045" s="309"/>
    </row>
    <row r="9046" spans="38:38">
      <c r="AL9046" s="309"/>
    </row>
    <row r="9047" spans="38:38">
      <c r="AL9047" s="309"/>
    </row>
    <row r="9048" spans="38:38">
      <c r="AL9048" s="309"/>
    </row>
    <row r="9049" spans="38:38">
      <c r="AL9049" s="309"/>
    </row>
    <row r="9050" spans="38:38">
      <c r="AL9050" s="309"/>
    </row>
    <row r="9051" spans="38:38">
      <c r="AL9051" s="309"/>
    </row>
    <row r="9052" spans="38:38">
      <c r="AL9052" s="309"/>
    </row>
    <row r="9053" spans="38:38">
      <c r="AL9053" s="309"/>
    </row>
    <row r="9054" spans="38:38">
      <c r="AL9054" s="309"/>
    </row>
    <row r="9055" spans="38:38">
      <c r="AL9055" s="309"/>
    </row>
    <row r="9056" spans="38:38">
      <c r="AL9056" s="309"/>
    </row>
    <row r="9057" spans="38:38">
      <c r="AL9057" s="309"/>
    </row>
    <row r="9058" spans="38:38">
      <c r="AL9058" s="309"/>
    </row>
    <row r="9059" spans="38:38">
      <c r="AL9059" s="309"/>
    </row>
    <row r="9060" spans="38:38">
      <c r="AL9060" s="309"/>
    </row>
    <row r="9061" spans="38:38">
      <c r="AL9061" s="309"/>
    </row>
    <row r="9062" spans="38:38">
      <c r="AL9062" s="309"/>
    </row>
    <row r="9063" spans="38:38">
      <c r="AL9063" s="309"/>
    </row>
    <row r="9064" spans="38:38">
      <c r="AL9064" s="309"/>
    </row>
    <row r="9065" spans="38:38">
      <c r="AL9065" s="309"/>
    </row>
    <row r="9066" spans="38:38">
      <c r="AL9066" s="309"/>
    </row>
    <row r="9067" spans="38:38">
      <c r="AL9067" s="309"/>
    </row>
    <row r="9068" spans="38:38">
      <c r="AL9068" s="309"/>
    </row>
    <row r="9069" spans="38:38">
      <c r="AL9069" s="309"/>
    </row>
    <row r="9070" spans="38:38">
      <c r="AL9070" s="309"/>
    </row>
    <row r="9071" spans="38:38">
      <c r="AL9071" s="309"/>
    </row>
    <row r="9072" spans="38:38">
      <c r="AL9072" s="309"/>
    </row>
    <row r="9073" spans="38:38">
      <c r="AL9073" s="309"/>
    </row>
    <row r="9074" spans="38:38">
      <c r="AL9074" s="309"/>
    </row>
    <row r="9075" spans="38:38">
      <c r="AL9075" s="309"/>
    </row>
    <row r="9076" spans="38:38">
      <c r="AL9076" s="309"/>
    </row>
    <row r="9077" spans="38:38">
      <c r="AL9077" s="309"/>
    </row>
    <row r="9078" spans="38:38">
      <c r="AL9078" s="309"/>
    </row>
    <row r="9079" spans="38:38">
      <c r="AL9079" s="309"/>
    </row>
    <row r="9080" spans="38:38">
      <c r="AL9080" s="309"/>
    </row>
    <row r="9081" spans="38:38">
      <c r="AL9081" s="309"/>
    </row>
    <row r="9082" spans="38:38">
      <c r="AL9082" s="309"/>
    </row>
    <row r="9083" spans="38:38">
      <c r="AL9083" s="309"/>
    </row>
    <row r="9084" spans="38:38">
      <c r="AL9084" s="309"/>
    </row>
    <row r="9085" spans="38:38">
      <c r="AL9085" s="309"/>
    </row>
    <row r="9086" spans="38:38">
      <c r="AL9086" s="309"/>
    </row>
    <row r="9087" spans="38:38">
      <c r="AL9087" s="309"/>
    </row>
    <row r="9088" spans="38:38">
      <c r="AL9088" s="309"/>
    </row>
    <row r="9089" spans="38:38">
      <c r="AL9089" s="309"/>
    </row>
    <row r="9090" spans="38:38">
      <c r="AL9090" s="309"/>
    </row>
    <row r="9091" spans="38:38">
      <c r="AL9091" s="309"/>
    </row>
    <row r="9092" spans="38:38">
      <c r="AL9092" s="309"/>
    </row>
    <row r="9093" spans="38:38">
      <c r="AL9093" s="309"/>
    </row>
    <row r="9094" spans="38:38">
      <c r="AL9094" s="309"/>
    </row>
    <row r="9095" spans="38:38">
      <c r="AL9095" s="309"/>
    </row>
    <row r="9096" spans="38:38">
      <c r="AL9096" s="309"/>
    </row>
    <row r="9097" spans="38:38">
      <c r="AL9097" s="309"/>
    </row>
    <row r="9098" spans="38:38">
      <c r="AL9098" s="309"/>
    </row>
    <row r="9099" spans="38:38">
      <c r="AL9099" s="309"/>
    </row>
    <row r="9100" spans="38:38">
      <c r="AL9100" s="309"/>
    </row>
    <row r="9101" spans="38:38">
      <c r="AL9101" s="309"/>
    </row>
    <row r="9102" spans="38:38">
      <c r="AL9102" s="309"/>
    </row>
    <row r="9103" spans="38:38">
      <c r="AL9103" s="309"/>
    </row>
    <row r="9104" spans="38:38">
      <c r="AL9104" s="309"/>
    </row>
    <row r="9105" spans="38:38">
      <c r="AL9105" s="309"/>
    </row>
    <row r="9106" spans="38:38">
      <c r="AL9106" s="309"/>
    </row>
    <row r="9107" spans="38:38">
      <c r="AL9107" s="309"/>
    </row>
    <row r="9108" spans="38:38">
      <c r="AL9108" s="309"/>
    </row>
    <row r="9109" spans="38:38">
      <c r="AL9109" s="309"/>
    </row>
    <row r="9110" spans="38:38">
      <c r="AL9110" s="309"/>
    </row>
    <row r="9111" spans="38:38">
      <c r="AL9111" s="309"/>
    </row>
    <row r="9112" spans="38:38">
      <c r="AL9112" s="309"/>
    </row>
    <row r="9113" spans="38:38">
      <c r="AL9113" s="309"/>
    </row>
    <row r="9114" spans="38:38">
      <c r="AL9114" s="309"/>
    </row>
    <row r="9115" spans="38:38">
      <c r="AL9115" s="309"/>
    </row>
    <row r="9116" spans="38:38">
      <c r="AL9116" s="309"/>
    </row>
    <row r="9117" spans="38:38">
      <c r="AL9117" s="309"/>
    </row>
    <row r="9118" spans="38:38">
      <c r="AL9118" s="309"/>
    </row>
    <row r="9119" spans="38:38">
      <c r="AL9119" s="309"/>
    </row>
    <row r="9120" spans="38:38">
      <c r="AL9120" s="309"/>
    </row>
    <row r="9121" spans="38:38">
      <c r="AL9121" s="309"/>
    </row>
    <row r="9122" spans="38:38">
      <c r="AL9122" s="309"/>
    </row>
    <row r="9123" spans="38:38">
      <c r="AL9123" s="309"/>
    </row>
    <row r="9124" spans="38:38">
      <c r="AL9124" s="309"/>
    </row>
    <row r="9125" spans="38:38">
      <c r="AL9125" s="309"/>
    </row>
    <row r="9126" spans="38:38">
      <c r="AL9126" s="309"/>
    </row>
    <row r="9127" spans="38:38">
      <c r="AL9127" s="309"/>
    </row>
    <row r="9128" spans="38:38">
      <c r="AL9128" s="309"/>
    </row>
    <row r="9129" spans="38:38">
      <c r="AL9129" s="309"/>
    </row>
    <row r="9130" spans="38:38">
      <c r="AL9130" s="309"/>
    </row>
    <row r="9131" spans="38:38">
      <c r="AL9131" s="309"/>
    </row>
    <row r="9132" spans="38:38">
      <c r="AL9132" s="309"/>
    </row>
    <row r="9133" spans="38:38">
      <c r="AL9133" s="309"/>
    </row>
    <row r="9134" spans="38:38">
      <c r="AL9134" s="309"/>
    </row>
    <row r="9135" spans="38:38">
      <c r="AL9135" s="309"/>
    </row>
    <row r="9136" spans="38:38">
      <c r="AL9136" s="309"/>
    </row>
    <row r="9137" spans="38:38">
      <c r="AL9137" s="309"/>
    </row>
    <row r="9138" spans="38:38">
      <c r="AL9138" s="309"/>
    </row>
    <row r="9139" spans="38:38">
      <c r="AL9139" s="309"/>
    </row>
    <row r="9140" spans="38:38">
      <c r="AL9140" s="309"/>
    </row>
  </sheetData>
  <mergeCells count="128">
    <mergeCell ref="R3:S3"/>
    <mergeCell ref="D2:H2"/>
    <mergeCell ref="F3:H3"/>
    <mergeCell ref="B5:C6"/>
    <mergeCell ref="B7:B16"/>
    <mergeCell ref="C7:C30"/>
    <mergeCell ref="B17:B40"/>
    <mergeCell ref="C31:C54"/>
    <mergeCell ref="B41:B64"/>
    <mergeCell ref="C55:C78"/>
    <mergeCell ref="B65:B88"/>
    <mergeCell ref="C79:C102"/>
    <mergeCell ref="B89:B112"/>
    <mergeCell ref="C103:C126"/>
    <mergeCell ref="B113:B136"/>
    <mergeCell ref="C127:C150"/>
    <mergeCell ref="B137:B160"/>
    <mergeCell ref="C151:C174"/>
    <mergeCell ref="B161:B184"/>
    <mergeCell ref="C175:C198"/>
    <mergeCell ref="B185:B208"/>
    <mergeCell ref="C199:C222"/>
    <mergeCell ref="B209:B232"/>
    <mergeCell ref="C223:C246"/>
    <mergeCell ref="B233:B256"/>
    <mergeCell ref="C247:C270"/>
    <mergeCell ref="B257:B280"/>
    <mergeCell ref="C271:C294"/>
    <mergeCell ref="B281:B304"/>
    <mergeCell ref="C295:C318"/>
    <mergeCell ref="B305:B328"/>
    <mergeCell ref="C319:C342"/>
    <mergeCell ref="B329:B352"/>
    <mergeCell ref="C343:C366"/>
    <mergeCell ref="B353:B366"/>
    <mergeCell ref="B367:B376"/>
    <mergeCell ref="C367:C390"/>
    <mergeCell ref="B377:B400"/>
    <mergeCell ref="C391:C414"/>
    <mergeCell ref="B401:B424"/>
    <mergeCell ref="C415:C438"/>
    <mergeCell ref="B425:B448"/>
    <mergeCell ref="C439:C462"/>
    <mergeCell ref="B449:B472"/>
    <mergeCell ref="C463:C486"/>
    <mergeCell ref="B473:B496"/>
    <mergeCell ref="C487:C510"/>
    <mergeCell ref="B497:B520"/>
    <mergeCell ref="C511:C534"/>
    <mergeCell ref="B521:B544"/>
    <mergeCell ref="C535:C558"/>
    <mergeCell ref="B545:B568"/>
    <mergeCell ref="C559:C582"/>
    <mergeCell ref="B569:B592"/>
    <mergeCell ref="C583:C606"/>
    <mergeCell ref="B593:B616"/>
    <mergeCell ref="C607:C630"/>
    <mergeCell ref="B617:B640"/>
    <mergeCell ref="C631:C654"/>
    <mergeCell ref="B641:B664"/>
    <mergeCell ref="C655:C678"/>
    <mergeCell ref="B665:B688"/>
    <mergeCell ref="C679:C702"/>
    <mergeCell ref="B689:B712"/>
    <mergeCell ref="C703:C726"/>
    <mergeCell ref="B713:B72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1015:C1038"/>
    <mergeCell ref="B1025:B1048"/>
    <mergeCell ref="C1039:C1062"/>
    <mergeCell ref="B1049:B1072"/>
    <mergeCell ref="C1063:C1086"/>
    <mergeCell ref="B1073:B1086"/>
    <mergeCell ref="C895:C918"/>
    <mergeCell ref="B905:B928"/>
    <mergeCell ref="C919:C942"/>
    <mergeCell ref="B929:B952"/>
    <mergeCell ref="C943:C966"/>
    <mergeCell ref="B953:B976"/>
    <mergeCell ref="C967:C990"/>
    <mergeCell ref="B977:B1000"/>
    <mergeCell ref="C991:C1014"/>
    <mergeCell ref="B1001:B102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433:B1446"/>
    <mergeCell ref="B1313:B1336"/>
    <mergeCell ref="C1327:C1350"/>
    <mergeCell ref="B1337:B1360"/>
    <mergeCell ref="C1351:C1374"/>
    <mergeCell ref="B1361:B1384"/>
    <mergeCell ref="C1375:C1398"/>
    <mergeCell ref="B1385:B1408"/>
    <mergeCell ref="C1399:C1422"/>
    <mergeCell ref="B1409:B1432"/>
    <mergeCell ref="C1423:C1446"/>
  </mergeCells>
  <phoneticPr fontId="3"/>
  <dataValidations count="1">
    <dataValidation type="list" allowBlank="1" sqref="F3:H3">
      <formula1>$U$5:$U$14</formula1>
    </dataValidation>
  </dataValidations>
  <pageMargins left="0.70866141732283472" right="0.70866141732283472" top="0.74803149606299213" bottom="0.74803149606299213" header="0.31496062992125984" footer="0.31496062992125984"/>
  <pageSetup paperSize="9" scale="52" fitToHeight="0" orientation="portrait"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成分分析【①分析条件】 </vt:lpstr>
      <vt:lpstr>成分分析【②分析結果】春</vt:lpstr>
      <vt:lpstr>成分分析【②分析結果】夏</vt:lpstr>
      <vt:lpstr>成分分析【②分析結果】秋</vt:lpstr>
      <vt:lpstr>成分分析【②分析結果】冬</vt:lpstr>
      <vt:lpstr>4段FP入力・計算表</vt:lpstr>
      <vt:lpstr>4段FP入力・計算表(記入例)</vt:lpstr>
      <vt:lpstr>自動測定機</vt:lpstr>
      <vt:lpstr>'4段FP入力・計算表'!Print_Area</vt:lpstr>
      <vt:lpstr>自動測定機!Print_Area</vt:lpstr>
      <vt:lpstr>'成分分析【①分析条件】 '!Print_Area</vt:lpstr>
      <vt:lpstr>成分分析【②分析結果】夏!Print_Area</vt:lpstr>
      <vt:lpstr>成分分析【②分析結果】秋!Print_Area</vt:lpstr>
      <vt:lpstr>成分分析【②分析結果】春!Print_Area</vt:lpstr>
      <vt:lpstr>成分分析【②分析結果】冬!Print_Area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2017-06-19T06:25:32Z</dcterms:created>
  <dcterms:modified xsi:type="dcterms:W3CDTF">2017-11-07T05:15:25Z</dcterms:modified>
</cp:coreProperties>
</file>